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ijah\Documents\Data_Bootcamp\Analysis_excel_1\CrowdFunding\"/>
    </mc:Choice>
  </mc:AlternateContent>
  <xr:revisionPtr revIDLastSave="0" documentId="13_ncr:1_{5C8CE6C0-970D-4C59-9CD7-0AFEEF10E804}" xr6:coauthVersionLast="47" xr6:coauthVersionMax="47" xr10:uidLastSave="{00000000-0000-0000-0000-000000000000}"/>
  <bookViews>
    <workbookView xWindow="40920" yWindow="4740" windowWidth="29040" windowHeight="15720" xr2:uid="{00000000-000D-0000-FFFF-FFFF00000000}"/>
  </bookViews>
  <sheets>
    <sheet name="Theater Outcomes by Launch Date" sheetId="20" r:id="rId1"/>
    <sheet name="Outcomes Based on Goals" sheetId="21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Kickstarter!$A$1:$T$4118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1" i="21" l="1"/>
  <c r="D15" i="21"/>
  <c r="D14" i="21"/>
  <c r="D13" i="21"/>
  <c r="D12" i="21"/>
  <c r="D11" i="21"/>
  <c r="D10" i="21"/>
  <c r="D9" i="21"/>
  <c r="D8" i="21"/>
  <c r="D7" i="21"/>
  <c r="D6" i="21"/>
  <c r="D5" i="21"/>
  <c r="D4" i="21"/>
  <c r="C15" i="21"/>
  <c r="C14" i="21"/>
  <c r="G14" i="21" s="1"/>
  <c r="C13" i="21"/>
  <c r="G13" i="21" s="1"/>
  <c r="C12" i="21"/>
  <c r="C11" i="21"/>
  <c r="C10" i="21"/>
  <c r="C9" i="21"/>
  <c r="C8" i="21"/>
  <c r="C7" i="21"/>
  <c r="C6" i="21"/>
  <c r="G6" i="21" s="1"/>
  <c r="C5" i="21"/>
  <c r="C4" i="21"/>
  <c r="B15" i="21"/>
  <c r="E15" i="21" s="1"/>
  <c r="B14" i="21"/>
  <c r="E14" i="21" s="1"/>
  <c r="B13" i="21"/>
  <c r="E13" i="21" s="1"/>
  <c r="F13" i="21" s="1"/>
  <c r="B12" i="21"/>
  <c r="E12" i="21" s="1"/>
  <c r="G12" i="21" s="1"/>
  <c r="B11" i="21"/>
  <c r="B10" i="21"/>
  <c r="B9" i="21"/>
  <c r="B8" i="21"/>
  <c r="E8" i="21" s="1"/>
  <c r="B7" i="21"/>
  <c r="E7" i="21" s="1"/>
  <c r="B6" i="21"/>
  <c r="E6" i="21" s="1"/>
  <c r="F6" i="21" s="1"/>
  <c r="B5" i="21"/>
  <c r="E5" i="21" s="1"/>
  <c r="B4" i="21"/>
  <c r="E4" i="21" s="1"/>
  <c r="G4" i="21" s="1"/>
  <c r="T4116" i="1"/>
  <c r="T4117" i="1"/>
  <c r="T4118" i="1"/>
  <c r="C15" i="9"/>
  <c r="C14" i="9"/>
  <c r="C13" i="9"/>
  <c r="C12" i="9"/>
  <c r="C11" i="9"/>
  <c r="C6" i="9"/>
  <c r="C5" i="9"/>
  <c r="C4" i="9"/>
  <c r="C3" i="9"/>
  <c r="C2" i="9"/>
  <c r="B15" i="9"/>
  <c r="B14" i="9"/>
  <c r="B13" i="9"/>
  <c r="B12" i="9"/>
  <c r="B11" i="9"/>
  <c r="B6" i="9"/>
  <c r="B5" i="9"/>
  <c r="B4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1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R2954" i="1"/>
  <c r="R2955" i="1"/>
  <c r="R2956" i="1"/>
  <c r="R2957" i="1"/>
  <c r="R2958" i="1"/>
  <c r="R2959" i="1"/>
  <c r="R2960" i="1"/>
  <c r="R2961" i="1"/>
  <c r="R2962" i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Q529" i="1"/>
  <c r="Q530" i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Q537" i="1"/>
  <c r="Q538" i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Q1289" i="1"/>
  <c r="Q1290" i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Q1297" i="1"/>
  <c r="Q1298" i="1"/>
  <c r="Q1299" i="1"/>
  <c r="T1299" i="1" s="1"/>
  <c r="Q1300" i="1"/>
  <c r="T1300" i="1" s="1"/>
  <c r="Q1301" i="1"/>
  <c r="T1301" i="1" s="1"/>
  <c r="Q1302" i="1"/>
  <c r="Q1303" i="1"/>
  <c r="T1303" i="1" s="1"/>
  <c r="Q1304" i="1"/>
  <c r="Q1305" i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1536" i="1"/>
  <c r="T1536" i="1" s="1"/>
  <c r="Q1537" i="1"/>
  <c r="T1537" i="1" s="1"/>
  <c r="Q1538" i="1"/>
  <c r="T1538" i="1" s="1"/>
  <c r="Q1539" i="1"/>
  <c r="T1539" i="1" s="1"/>
  <c r="Q1540" i="1"/>
  <c r="T1540" i="1" s="1"/>
  <c r="Q1541" i="1"/>
  <c r="T1541" i="1" s="1"/>
  <c r="Q1542" i="1"/>
  <c r="T1542" i="1" s="1"/>
  <c r="Q1543" i="1"/>
  <c r="T1543" i="1" s="1"/>
  <c r="Q1544" i="1"/>
  <c r="T1544" i="1" s="1"/>
  <c r="Q1545" i="1"/>
  <c r="T1545" i="1" s="1"/>
  <c r="Q1546" i="1"/>
  <c r="T1546" i="1" s="1"/>
  <c r="Q1547" i="1"/>
  <c r="T1547" i="1" s="1"/>
  <c r="Q1548" i="1"/>
  <c r="T1548" i="1" s="1"/>
  <c r="Q1549" i="1"/>
  <c r="T1549" i="1" s="1"/>
  <c r="Q1550" i="1"/>
  <c r="T1550" i="1" s="1"/>
  <c r="Q1551" i="1"/>
  <c r="T1551" i="1" s="1"/>
  <c r="Q1552" i="1"/>
  <c r="T1552" i="1" s="1"/>
  <c r="Q1553" i="1"/>
  <c r="T1553" i="1" s="1"/>
  <c r="Q1554" i="1"/>
  <c r="T1554" i="1" s="1"/>
  <c r="Q1555" i="1"/>
  <c r="T1555" i="1" s="1"/>
  <c r="Q1556" i="1"/>
  <c r="T1556" i="1" s="1"/>
  <c r="Q1557" i="1"/>
  <c r="T1557" i="1" s="1"/>
  <c r="Q1558" i="1"/>
  <c r="T1558" i="1" s="1"/>
  <c r="Q1559" i="1"/>
  <c r="T1559" i="1" s="1"/>
  <c r="Q1560" i="1"/>
  <c r="T1560" i="1" s="1"/>
  <c r="Q1561" i="1"/>
  <c r="T1561" i="1" s="1"/>
  <c r="Q1562" i="1"/>
  <c r="T1562" i="1" s="1"/>
  <c r="Q1563" i="1"/>
  <c r="T1563" i="1" s="1"/>
  <c r="Q1564" i="1"/>
  <c r="T1564" i="1" s="1"/>
  <c r="Q1565" i="1"/>
  <c r="T1565" i="1" s="1"/>
  <c r="Q1566" i="1"/>
  <c r="T1566" i="1" s="1"/>
  <c r="Q1567" i="1"/>
  <c r="T1567" i="1" s="1"/>
  <c r="Q1568" i="1"/>
  <c r="T1568" i="1" s="1"/>
  <c r="Q1569" i="1"/>
  <c r="T1569" i="1" s="1"/>
  <c r="Q1570" i="1"/>
  <c r="T1570" i="1" s="1"/>
  <c r="Q1571" i="1"/>
  <c r="T1571" i="1" s="1"/>
  <c r="Q1572" i="1"/>
  <c r="T1572" i="1" s="1"/>
  <c r="Q1573" i="1"/>
  <c r="T1573" i="1" s="1"/>
  <c r="Q1574" i="1"/>
  <c r="T1574" i="1" s="1"/>
  <c r="Q1575" i="1"/>
  <c r="T1575" i="1" s="1"/>
  <c r="Q1576" i="1"/>
  <c r="T1576" i="1" s="1"/>
  <c r="Q1577" i="1"/>
  <c r="T1577" i="1" s="1"/>
  <c r="Q1578" i="1"/>
  <c r="T1578" i="1" s="1"/>
  <c r="Q1579" i="1"/>
  <c r="T1579" i="1" s="1"/>
  <c r="Q1580" i="1"/>
  <c r="T1580" i="1" s="1"/>
  <c r="Q1581" i="1"/>
  <c r="T1581" i="1" s="1"/>
  <c r="Q1582" i="1"/>
  <c r="T1582" i="1" s="1"/>
  <c r="Q1583" i="1"/>
  <c r="T1583" i="1" s="1"/>
  <c r="Q1584" i="1"/>
  <c r="T1584" i="1" s="1"/>
  <c r="Q1585" i="1"/>
  <c r="T1585" i="1" s="1"/>
  <c r="Q1586" i="1"/>
  <c r="T1586" i="1" s="1"/>
  <c r="Q1587" i="1"/>
  <c r="T1587" i="1" s="1"/>
  <c r="Q1588" i="1"/>
  <c r="T1588" i="1" s="1"/>
  <c r="Q1589" i="1"/>
  <c r="T1589" i="1" s="1"/>
  <c r="Q1590" i="1"/>
  <c r="T1590" i="1" s="1"/>
  <c r="Q1591" i="1"/>
  <c r="T1591" i="1" s="1"/>
  <c r="Q1592" i="1"/>
  <c r="T1592" i="1" s="1"/>
  <c r="Q1593" i="1"/>
  <c r="T1593" i="1" s="1"/>
  <c r="Q1594" i="1"/>
  <c r="T1594" i="1" s="1"/>
  <c r="Q1595" i="1"/>
  <c r="T1595" i="1" s="1"/>
  <c r="Q1596" i="1"/>
  <c r="T1596" i="1" s="1"/>
  <c r="Q1597" i="1"/>
  <c r="T1597" i="1" s="1"/>
  <c r="Q1598" i="1"/>
  <c r="T1598" i="1" s="1"/>
  <c r="Q1599" i="1"/>
  <c r="T1599" i="1" s="1"/>
  <c r="Q1600" i="1"/>
  <c r="T1600" i="1" s="1"/>
  <c r="Q1601" i="1"/>
  <c r="T1601" i="1" s="1"/>
  <c r="Q1602" i="1"/>
  <c r="T1602" i="1" s="1"/>
  <c r="Q1603" i="1"/>
  <c r="T1603" i="1" s="1"/>
  <c r="Q1604" i="1"/>
  <c r="T1604" i="1" s="1"/>
  <c r="Q1605" i="1"/>
  <c r="T1605" i="1" s="1"/>
  <c r="Q1606" i="1"/>
  <c r="T1606" i="1" s="1"/>
  <c r="Q1607" i="1"/>
  <c r="T1607" i="1" s="1"/>
  <c r="Q1608" i="1"/>
  <c r="T1608" i="1" s="1"/>
  <c r="Q1609" i="1"/>
  <c r="T1609" i="1" s="1"/>
  <c r="Q1610" i="1"/>
  <c r="T1610" i="1" s="1"/>
  <c r="Q1611" i="1"/>
  <c r="T1611" i="1" s="1"/>
  <c r="Q1612" i="1"/>
  <c r="T1612" i="1" s="1"/>
  <c r="Q1613" i="1"/>
  <c r="T1613" i="1" s="1"/>
  <c r="Q1614" i="1"/>
  <c r="T1614" i="1" s="1"/>
  <c r="Q1615" i="1"/>
  <c r="T1615" i="1" s="1"/>
  <c r="Q1616" i="1"/>
  <c r="T1616" i="1" s="1"/>
  <c r="Q1617" i="1"/>
  <c r="T1617" i="1" s="1"/>
  <c r="Q1618" i="1"/>
  <c r="T1618" i="1" s="1"/>
  <c r="Q1619" i="1"/>
  <c r="T1619" i="1" s="1"/>
  <c r="Q1620" i="1"/>
  <c r="T1620" i="1" s="1"/>
  <c r="Q1621" i="1"/>
  <c r="T1621" i="1" s="1"/>
  <c r="Q1622" i="1"/>
  <c r="T1622" i="1" s="1"/>
  <c r="Q1623" i="1"/>
  <c r="T1623" i="1" s="1"/>
  <c r="Q1624" i="1"/>
  <c r="T1624" i="1" s="1"/>
  <c r="Q1625" i="1"/>
  <c r="T1625" i="1" s="1"/>
  <c r="Q1626" i="1"/>
  <c r="T1626" i="1" s="1"/>
  <c r="Q1627" i="1"/>
  <c r="T1627" i="1" s="1"/>
  <c r="Q1628" i="1"/>
  <c r="T1628" i="1" s="1"/>
  <c r="Q1629" i="1"/>
  <c r="T1629" i="1" s="1"/>
  <c r="Q1630" i="1"/>
  <c r="T1630" i="1" s="1"/>
  <c r="Q1631" i="1"/>
  <c r="T1631" i="1" s="1"/>
  <c r="Q1632" i="1"/>
  <c r="T1632" i="1" s="1"/>
  <c r="Q1633" i="1"/>
  <c r="T1633" i="1" s="1"/>
  <c r="Q1634" i="1"/>
  <c r="T1634" i="1" s="1"/>
  <c r="Q1635" i="1"/>
  <c r="T1635" i="1" s="1"/>
  <c r="Q1636" i="1"/>
  <c r="T1636" i="1" s="1"/>
  <c r="Q1637" i="1"/>
  <c r="T1637" i="1" s="1"/>
  <c r="Q1638" i="1"/>
  <c r="T1638" i="1" s="1"/>
  <c r="Q1639" i="1"/>
  <c r="T1639" i="1" s="1"/>
  <c r="Q1640" i="1"/>
  <c r="T1640" i="1" s="1"/>
  <c r="Q1641" i="1"/>
  <c r="T1641" i="1" s="1"/>
  <c r="Q1642" i="1"/>
  <c r="T1642" i="1" s="1"/>
  <c r="Q1643" i="1"/>
  <c r="T1643" i="1" s="1"/>
  <c r="Q1644" i="1"/>
  <c r="T1644" i="1" s="1"/>
  <c r="Q1645" i="1"/>
  <c r="T1645" i="1" s="1"/>
  <c r="Q1646" i="1"/>
  <c r="T1646" i="1" s="1"/>
  <c r="Q1647" i="1"/>
  <c r="T1647" i="1" s="1"/>
  <c r="Q1648" i="1"/>
  <c r="T1648" i="1" s="1"/>
  <c r="Q1649" i="1"/>
  <c r="T1649" i="1" s="1"/>
  <c r="Q1650" i="1"/>
  <c r="T1650" i="1" s="1"/>
  <c r="Q1651" i="1"/>
  <c r="T1651" i="1" s="1"/>
  <c r="Q1652" i="1"/>
  <c r="T1652" i="1" s="1"/>
  <c r="Q1653" i="1"/>
  <c r="T1653" i="1" s="1"/>
  <c r="Q1654" i="1"/>
  <c r="T1654" i="1" s="1"/>
  <c r="Q1655" i="1"/>
  <c r="T1655" i="1" s="1"/>
  <c r="Q1656" i="1"/>
  <c r="T1656" i="1" s="1"/>
  <c r="Q1657" i="1"/>
  <c r="T1657" i="1" s="1"/>
  <c r="Q1658" i="1"/>
  <c r="T1658" i="1" s="1"/>
  <c r="Q1659" i="1"/>
  <c r="T1659" i="1" s="1"/>
  <c r="Q1660" i="1"/>
  <c r="T1660" i="1" s="1"/>
  <c r="Q1661" i="1"/>
  <c r="T1661" i="1" s="1"/>
  <c r="Q1662" i="1"/>
  <c r="T1662" i="1" s="1"/>
  <c r="Q1663" i="1"/>
  <c r="T1663" i="1" s="1"/>
  <c r="Q1664" i="1"/>
  <c r="T1664" i="1" s="1"/>
  <c r="Q1665" i="1"/>
  <c r="T1665" i="1" s="1"/>
  <c r="Q1666" i="1"/>
  <c r="T1666" i="1" s="1"/>
  <c r="Q1667" i="1"/>
  <c r="T1667" i="1" s="1"/>
  <c r="Q1668" i="1"/>
  <c r="T1668" i="1" s="1"/>
  <c r="Q1669" i="1"/>
  <c r="T1669" i="1" s="1"/>
  <c r="Q1670" i="1"/>
  <c r="T1670" i="1" s="1"/>
  <c r="Q1671" i="1"/>
  <c r="T1671" i="1" s="1"/>
  <c r="Q1672" i="1"/>
  <c r="T1672" i="1" s="1"/>
  <c r="Q1673" i="1"/>
  <c r="T1673" i="1" s="1"/>
  <c r="Q1674" i="1"/>
  <c r="T1674" i="1" s="1"/>
  <c r="Q1675" i="1"/>
  <c r="T1675" i="1" s="1"/>
  <c r="Q1676" i="1"/>
  <c r="T1676" i="1" s="1"/>
  <c r="Q1677" i="1"/>
  <c r="T1677" i="1" s="1"/>
  <c r="Q1678" i="1"/>
  <c r="T1678" i="1" s="1"/>
  <c r="Q1679" i="1"/>
  <c r="T1679" i="1" s="1"/>
  <c r="Q1680" i="1"/>
  <c r="T1680" i="1" s="1"/>
  <c r="Q1681" i="1"/>
  <c r="T1681" i="1" s="1"/>
  <c r="Q1682" i="1"/>
  <c r="T1682" i="1" s="1"/>
  <c r="Q1683" i="1"/>
  <c r="T1683" i="1" s="1"/>
  <c r="Q1684" i="1"/>
  <c r="T1684" i="1" s="1"/>
  <c r="Q1685" i="1"/>
  <c r="T1685" i="1" s="1"/>
  <c r="Q1686" i="1"/>
  <c r="T1686" i="1" s="1"/>
  <c r="Q1687" i="1"/>
  <c r="T1687" i="1" s="1"/>
  <c r="Q1688" i="1"/>
  <c r="T1688" i="1" s="1"/>
  <c r="Q1689" i="1"/>
  <c r="T1689" i="1" s="1"/>
  <c r="Q1690" i="1"/>
  <c r="T1690" i="1" s="1"/>
  <c r="Q1691" i="1"/>
  <c r="T1691" i="1" s="1"/>
  <c r="Q1692" i="1"/>
  <c r="T1692" i="1" s="1"/>
  <c r="Q1693" i="1"/>
  <c r="T1693" i="1" s="1"/>
  <c r="Q1694" i="1"/>
  <c r="T1694" i="1" s="1"/>
  <c r="Q1695" i="1"/>
  <c r="T1695" i="1" s="1"/>
  <c r="Q1696" i="1"/>
  <c r="T1696" i="1" s="1"/>
  <c r="Q1697" i="1"/>
  <c r="T1697" i="1" s="1"/>
  <c r="Q1698" i="1"/>
  <c r="T1698" i="1" s="1"/>
  <c r="Q1699" i="1"/>
  <c r="T1699" i="1" s="1"/>
  <c r="Q1700" i="1"/>
  <c r="T1700" i="1" s="1"/>
  <c r="Q1701" i="1"/>
  <c r="T1701" i="1" s="1"/>
  <c r="Q1702" i="1"/>
  <c r="T1702" i="1" s="1"/>
  <c r="Q1703" i="1"/>
  <c r="T1703" i="1" s="1"/>
  <c r="Q1704" i="1"/>
  <c r="T1704" i="1" s="1"/>
  <c r="Q1705" i="1"/>
  <c r="T1705" i="1" s="1"/>
  <c r="Q1706" i="1"/>
  <c r="T1706" i="1" s="1"/>
  <c r="Q1707" i="1"/>
  <c r="T1707" i="1" s="1"/>
  <c r="Q1708" i="1"/>
  <c r="T1708" i="1" s="1"/>
  <c r="Q1709" i="1"/>
  <c r="T1709" i="1" s="1"/>
  <c r="Q1710" i="1"/>
  <c r="T1710" i="1" s="1"/>
  <c r="Q1711" i="1"/>
  <c r="T1711" i="1" s="1"/>
  <c r="Q1712" i="1"/>
  <c r="T1712" i="1" s="1"/>
  <c r="Q1713" i="1"/>
  <c r="T1713" i="1" s="1"/>
  <c r="Q1714" i="1"/>
  <c r="T1714" i="1" s="1"/>
  <c r="Q1715" i="1"/>
  <c r="T1715" i="1" s="1"/>
  <c r="Q1716" i="1"/>
  <c r="T1716" i="1" s="1"/>
  <c r="Q1717" i="1"/>
  <c r="T1717" i="1" s="1"/>
  <c r="Q1718" i="1"/>
  <c r="T1718" i="1" s="1"/>
  <c r="Q1719" i="1"/>
  <c r="T1719" i="1" s="1"/>
  <c r="Q1720" i="1"/>
  <c r="T1720" i="1" s="1"/>
  <c r="Q1721" i="1"/>
  <c r="T1721" i="1" s="1"/>
  <c r="Q1722" i="1"/>
  <c r="T1722" i="1" s="1"/>
  <c r="Q1723" i="1"/>
  <c r="T1723" i="1" s="1"/>
  <c r="Q1724" i="1"/>
  <c r="T1724" i="1" s="1"/>
  <c r="Q1725" i="1"/>
  <c r="T1725" i="1" s="1"/>
  <c r="Q1726" i="1"/>
  <c r="T1726" i="1" s="1"/>
  <c r="Q1727" i="1"/>
  <c r="T1727" i="1" s="1"/>
  <c r="Q1728" i="1"/>
  <c r="T1728" i="1" s="1"/>
  <c r="Q1729" i="1"/>
  <c r="T1729" i="1" s="1"/>
  <c r="Q1730" i="1"/>
  <c r="T1730" i="1" s="1"/>
  <c r="Q1731" i="1"/>
  <c r="T1731" i="1" s="1"/>
  <c r="Q1732" i="1"/>
  <c r="T1732" i="1" s="1"/>
  <c r="Q1733" i="1"/>
  <c r="T1733" i="1" s="1"/>
  <c r="Q1734" i="1"/>
  <c r="T1734" i="1" s="1"/>
  <c r="Q1735" i="1"/>
  <c r="T1735" i="1" s="1"/>
  <c r="Q1736" i="1"/>
  <c r="T1736" i="1" s="1"/>
  <c r="Q1737" i="1"/>
  <c r="T1737" i="1" s="1"/>
  <c r="Q1738" i="1"/>
  <c r="T1738" i="1" s="1"/>
  <c r="Q1739" i="1"/>
  <c r="T1739" i="1" s="1"/>
  <c r="Q1740" i="1"/>
  <c r="T1740" i="1" s="1"/>
  <c r="Q1741" i="1"/>
  <c r="T1741" i="1" s="1"/>
  <c r="Q1742" i="1"/>
  <c r="T1742" i="1" s="1"/>
  <c r="Q1743" i="1"/>
  <c r="T1743" i="1" s="1"/>
  <c r="Q1744" i="1"/>
  <c r="T1744" i="1" s="1"/>
  <c r="Q1745" i="1"/>
  <c r="T1745" i="1" s="1"/>
  <c r="Q1746" i="1"/>
  <c r="T1746" i="1" s="1"/>
  <c r="Q1747" i="1"/>
  <c r="T1747" i="1" s="1"/>
  <c r="Q1748" i="1"/>
  <c r="T1748" i="1" s="1"/>
  <c r="Q1749" i="1"/>
  <c r="T1749" i="1" s="1"/>
  <c r="Q1750" i="1"/>
  <c r="T1750" i="1" s="1"/>
  <c r="Q1751" i="1"/>
  <c r="T1751" i="1" s="1"/>
  <c r="Q1752" i="1"/>
  <c r="T1752" i="1" s="1"/>
  <c r="Q1753" i="1"/>
  <c r="T1753" i="1" s="1"/>
  <c r="Q1754" i="1"/>
  <c r="T1754" i="1" s="1"/>
  <c r="Q1755" i="1"/>
  <c r="T1755" i="1" s="1"/>
  <c r="Q1756" i="1"/>
  <c r="T1756" i="1" s="1"/>
  <c r="Q1757" i="1"/>
  <c r="T1757" i="1" s="1"/>
  <c r="Q1758" i="1"/>
  <c r="T1758" i="1" s="1"/>
  <c r="Q1759" i="1"/>
  <c r="T1759" i="1" s="1"/>
  <c r="Q1760" i="1"/>
  <c r="T1760" i="1" s="1"/>
  <c r="Q1761" i="1"/>
  <c r="T1761" i="1" s="1"/>
  <c r="Q1762" i="1"/>
  <c r="T1762" i="1" s="1"/>
  <c r="Q1763" i="1"/>
  <c r="T1763" i="1" s="1"/>
  <c r="Q1764" i="1"/>
  <c r="T1764" i="1" s="1"/>
  <c r="Q1765" i="1"/>
  <c r="T1765" i="1" s="1"/>
  <c r="Q1766" i="1"/>
  <c r="T1766" i="1" s="1"/>
  <c r="Q1767" i="1"/>
  <c r="T1767" i="1" s="1"/>
  <c r="Q1768" i="1"/>
  <c r="T1768" i="1" s="1"/>
  <c r="Q1769" i="1"/>
  <c r="T1769" i="1" s="1"/>
  <c r="Q1770" i="1"/>
  <c r="T1770" i="1" s="1"/>
  <c r="Q1771" i="1"/>
  <c r="T1771" i="1" s="1"/>
  <c r="Q1772" i="1"/>
  <c r="T1772" i="1" s="1"/>
  <c r="Q1773" i="1"/>
  <c r="T1773" i="1" s="1"/>
  <c r="Q1774" i="1"/>
  <c r="T1774" i="1" s="1"/>
  <c r="Q1775" i="1"/>
  <c r="T1775" i="1" s="1"/>
  <c r="Q1776" i="1"/>
  <c r="T1776" i="1" s="1"/>
  <c r="Q1777" i="1"/>
  <c r="T1777" i="1" s="1"/>
  <c r="Q1778" i="1"/>
  <c r="T1778" i="1" s="1"/>
  <c r="Q1779" i="1"/>
  <c r="T1779" i="1" s="1"/>
  <c r="Q1780" i="1"/>
  <c r="T1780" i="1" s="1"/>
  <c r="Q1781" i="1"/>
  <c r="T1781" i="1" s="1"/>
  <c r="Q1782" i="1"/>
  <c r="T1782" i="1" s="1"/>
  <c r="Q1783" i="1"/>
  <c r="T1783" i="1" s="1"/>
  <c r="Q1784" i="1"/>
  <c r="T1784" i="1" s="1"/>
  <c r="Q1785" i="1"/>
  <c r="T1785" i="1" s="1"/>
  <c r="Q1786" i="1"/>
  <c r="T1786" i="1" s="1"/>
  <c r="Q1787" i="1"/>
  <c r="T1787" i="1" s="1"/>
  <c r="Q1788" i="1"/>
  <c r="T1788" i="1" s="1"/>
  <c r="Q1789" i="1"/>
  <c r="T1789" i="1" s="1"/>
  <c r="Q1790" i="1"/>
  <c r="T1790" i="1" s="1"/>
  <c r="Q1791" i="1"/>
  <c r="T1791" i="1" s="1"/>
  <c r="Q1792" i="1"/>
  <c r="T1792" i="1" s="1"/>
  <c r="Q1793" i="1"/>
  <c r="T1793" i="1" s="1"/>
  <c r="Q1794" i="1"/>
  <c r="T1794" i="1" s="1"/>
  <c r="Q1795" i="1"/>
  <c r="T1795" i="1" s="1"/>
  <c r="Q1796" i="1"/>
  <c r="T1796" i="1" s="1"/>
  <c r="Q1797" i="1"/>
  <c r="T1797" i="1" s="1"/>
  <c r="Q1798" i="1"/>
  <c r="T1798" i="1" s="1"/>
  <c r="Q1799" i="1"/>
  <c r="T1799" i="1" s="1"/>
  <c r="Q1800" i="1"/>
  <c r="T1800" i="1" s="1"/>
  <c r="Q1801" i="1"/>
  <c r="T1801" i="1" s="1"/>
  <c r="Q1802" i="1"/>
  <c r="T1802" i="1" s="1"/>
  <c r="Q1803" i="1"/>
  <c r="T1803" i="1" s="1"/>
  <c r="Q1804" i="1"/>
  <c r="T1804" i="1" s="1"/>
  <c r="Q1805" i="1"/>
  <c r="T1805" i="1" s="1"/>
  <c r="Q1806" i="1"/>
  <c r="T1806" i="1" s="1"/>
  <c r="Q1807" i="1"/>
  <c r="T1807" i="1" s="1"/>
  <c r="Q1808" i="1"/>
  <c r="T1808" i="1" s="1"/>
  <c r="Q1809" i="1"/>
  <c r="T1809" i="1" s="1"/>
  <c r="Q1810" i="1"/>
  <c r="T1810" i="1" s="1"/>
  <c r="Q1811" i="1"/>
  <c r="T1811" i="1" s="1"/>
  <c r="Q1812" i="1"/>
  <c r="T1812" i="1" s="1"/>
  <c r="Q1813" i="1"/>
  <c r="T1813" i="1" s="1"/>
  <c r="Q1814" i="1"/>
  <c r="T1814" i="1" s="1"/>
  <c r="Q1815" i="1"/>
  <c r="T1815" i="1" s="1"/>
  <c r="Q1816" i="1"/>
  <c r="T1816" i="1" s="1"/>
  <c r="Q1817" i="1"/>
  <c r="T1817" i="1" s="1"/>
  <c r="Q1818" i="1"/>
  <c r="T1818" i="1" s="1"/>
  <c r="Q1819" i="1"/>
  <c r="T1819" i="1" s="1"/>
  <c r="Q1820" i="1"/>
  <c r="T1820" i="1" s="1"/>
  <c r="Q1821" i="1"/>
  <c r="T1821" i="1" s="1"/>
  <c r="Q1822" i="1"/>
  <c r="T1822" i="1" s="1"/>
  <c r="Q1823" i="1"/>
  <c r="T1823" i="1" s="1"/>
  <c r="Q1824" i="1"/>
  <c r="T1824" i="1" s="1"/>
  <c r="Q1825" i="1"/>
  <c r="T1825" i="1" s="1"/>
  <c r="Q1826" i="1"/>
  <c r="T1826" i="1" s="1"/>
  <c r="Q1827" i="1"/>
  <c r="T1827" i="1" s="1"/>
  <c r="Q1828" i="1"/>
  <c r="T1828" i="1" s="1"/>
  <c r="Q1829" i="1"/>
  <c r="T1829" i="1" s="1"/>
  <c r="Q1830" i="1"/>
  <c r="T1830" i="1" s="1"/>
  <c r="Q1831" i="1"/>
  <c r="T1831" i="1" s="1"/>
  <c r="Q1832" i="1"/>
  <c r="T1832" i="1" s="1"/>
  <c r="Q1833" i="1"/>
  <c r="T1833" i="1" s="1"/>
  <c r="Q1834" i="1"/>
  <c r="T1834" i="1" s="1"/>
  <c r="Q1835" i="1"/>
  <c r="T1835" i="1" s="1"/>
  <c r="Q1836" i="1"/>
  <c r="T1836" i="1" s="1"/>
  <c r="Q1837" i="1"/>
  <c r="T1837" i="1" s="1"/>
  <c r="Q1838" i="1"/>
  <c r="T1838" i="1" s="1"/>
  <c r="Q1839" i="1"/>
  <c r="T1839" i="1" s="1"/>
  <c r="Q1840" i="1"/>
  <c r="T1840" i="1" s="1"/>
  <c r="Q1841" i="1"/>
  <c r="T1841" i="1" s="1"/>
  <c r="Q1842" i="1"/>
  <c r="T1842" i="1" s="1"/>
  <c r="Q1843" i="1"/>
  <c r="T1843" i="1" s="1"/>
  <c r="Q1844" i="1"/>
  <c r="T1844" i="1" s="1"/>
  <c r="Q1845" i="1"/>
  <c r="T1845" i="1" s="1"/>
  <c r="Q1846" i="1"/>
  <c r="T1846" i="1" s="1"/>
  <c r="Q1847" i="1"/>
  <c r="T1847" i="1" s="1"/>
  <c r="Q1848" i="1"/>
  <c r="T1848" i="1" s="1"/>
  <c r="Q1849" i="1"/>
  <c r="T1849" i="1" s="1"/>
  <c r="Q1850" i="1"/>
  <c r="T1850" i="1" s="1"/>
  <c r="Q1851" i="1"/>
  <c r="T1851" i="1" s="1"/>
  <c r="Q1852" i="1"/>
  <c r="T1852" i="1" s="1"/>
  <c r="Q1853" i="1"/>
  <c r="T1853" i="1" s="1"/>
  <c r="Q1854" i="1"/>
  <c r="T1854" i="1" s="1"/>
  <c r="Q1855" i="1"/>
  <c r="T1855" i="1" s="1"/>
  <c r="Q1856" i="1"/>
  <c r="T1856" i="1" s="1"/>
  <c r="Q1857" i="1"/>
  <c r="T1857" i="1" s="1"/>
  <c r="Q1858" i="1"/>
  <c r="T1858" i="1" s="1"/>
  <c r="Q1859" i="1"/>
  <c r="T1859" i="1" s="1"/>
  <c r="Q1860" i="1"/>
  <c r="T1860" i="1" s="1"/>
  <c r="Q1861" i="1"/>
  <c r="T1861" i="1" s="1"/>
  <c r="Q1862" i="1"/>
  <c r="T1862" i="1" s="1"/>
  <c r="Q1863" i="1"/>
  <c r="T1863" i="1" s="1"/>
  <c r="Q1864" i="1"/>
  <c r="T1864" i="1" s="1"/>
  <c r="Q1865" i="1"/>
  <c r="T1865" i="1" s="1"/>
  <c r="Q1866" i="1"/>
  <c r="T1866" i="1" s="1"/>
  <c r="Q1867" i="1"/>
  <c r="T1867" i="1" s="1"/>
  <c r="Q1868" i="1"/>
  <c r="T1868" i="1" s="1"/>
  <c r="Q1869" i="1"/>
  <c r="T1869" i="1" s="1"/>
  <c r="Q1870" i="1"/>
  <c r="T1870" i="1" s="1"/>
  <c r="Q1871" i="1"/>
  <c r="T1871" i="1" s="1"/>
  <c r="Q1872" i="1"/>
  <c r="T1872" i="1" s="1"/>
  <c r="Q1873" i="1"/>
  <c r="T1873" i="1" s="1"/>
  <c r="Q1874" i="1"/>
  <c r="T1874" i="1" s="1"/>
  <c r="Q1875" i="1"/>
  <c r="T1875" i="1" s="1"/>
  <c r="Q1876" i="1"/>
  <c r="T1876" i="1" s="1"/>
  <c r="Q1877" i="1"/>
  <c r="T1877" i="1" s="1"/>
  <c r="Q1878" i="1"/>
  <c r="T1878" i="1" s="1"/>
  <c r="Q1879" i="1"/>
  <c r="T1879" i="1" s="1"/>
  <c r="Q1880" i="1"/>
  <c r="T1880" i="1" s="1"/>
  <c r="Q1881" i="1"/>
  <c r="T1881" i="1" s="1"/>
  <c r="Q1882" i="1"/>
  <c r="T1882" i="1" s="1"/>
  <c r="Q1883" i="1"/>
  <c r="T1883" i="1" s="1"/>
  <c r="Q1884" i="1"/>
  <c r="T1884" i="1" s="1"/>
  <c r="Q1885" i="1"/>
  <c r="T1885" i="1" s="1"/>
  <c r="Q1886" i="1"/>
  <c r="T1886" i="1" s="1"/>
  <c r="Q1887" i="1"/>
  <c r="T1887" i="1" s="1"/>
  <c r="Q1888" i="1"/>
  <c r="T1888" i="1" s="1"/>
  <c r="Q1889" i="1"/>
  <c r="T1889" i="1" s="1"/>
  <c r="Q1890" i="1"/>
  <c r="T1890" i="1" s="1"/>
  <c r="Q1891" i="1"/>
  <c r="T1891" i="1" s="1"/>
  <c r="Q1892" i="1"/>
  <c r="T1892" i="1" s="1"/>
  <c r="Q1893" i="1"/>
  <c r="T1893" i="1" s="1"/>
  <c r="Q1894" i="1"/>
  <c r="T1894" i="1" s="1"/>
  <c r="Q1895" i="1"/>
  <c r="T1895" i="1" s="1"/>
  <c r="Q1896" i="1"/>
  <c r="T1896" i="1" s="1"/>
  <c r="Q1897" i="1"/>
  <c r="T1897" i="1" s="1"/>
  <c r="Q1898" i="1"/>
  <c r="T1898" i="1" s="1"/>
  <c r="Q1899" i="1"/>
  <c r="T1899" i="1" s="1"/>
  <c r="Q1900" i="1"/>
  <c r="T1900" i="1" s="1"/>
  <c r="Q1901" i="1"/>
  <c r="T1901" i="1" s="1"/>
  <c r="Q1902" i="1"/>
  <c r="T1902" i="1" s="1"/>
  <c r="Q1903" i="1"/>
  <c r="T1903" i="1" s="1"/>
  <c r="Q1904" i="1"/>
  <c r="T1904" i="1" s="1"/>
  <c r="Q1905" i="1"/>
  <c r="T1905" i="1" s="1"/>
  <c r="Q1906" i="1"/>
  <c r="T1906" i="1" s="1"/>
  <c r="Q1907" i="1"/>
  <c r="T1907" i="1" s="1"/>
  <c r="Q1908" i="1"/>
  <c r="T1908" i="1" s="1"/>
  <c r="Q1909" i="1"/>
  <c r="T1909" i="1" s="1"/>
  <c r="Q1910" i="1"/>
  <c r="T1910" i="1" s="1"/>
  <c r="Q1911" i="1"/>
  <c r="T1911" i="1" s="1"/>
  <c r="Q1912" i="1"/>
  <c r="T1912" i="1" s="1"/>
  <c r="Q1913" i="1"/>
  <c r="T1913" i="1" s="1"/>
  <c r="Q1914" i="1"/>
  <c r="T1914" i="1" s="1"/>
  <c r="Q1915" i="1"/>
  <c r="T1915" i="1" s="1"/>
  <c r="Q1916" i="1"/>
  <c r="T1916" i="1" s="1"/>
  <c r="Q1917" i="1"/>
  <c r="T1917" i="1" s="1"/>
  <c r="Q1918" i="1"/>
  <c r="T1918" i="1" s="1"/>
  <c r="Q1919" i="1"/>
  <c r="T1919" i="1" s="1"/>
  <c r="Q1920" i="1"/>
  <c r="T1920" i="1" s="1"/>
  <c r="Q1921" i="1"/>
  <c r="T1921" i="1" s="1"/>
  <c r="Q1922" i="1"/>
  <c r="T1922" i="1" s="1"/>
  <c r="Q1923" i="1"/>
  <c r="T1923" i="1" s="1"/>
  <c r="Q1924" i="1"/>
  <c r="T1924" i="1" s="1"/>
  <c r="Q1925" i="1"/>
  <c r="T1925" i="1" s="1"/>
  <c r="Q1926" i="1"/>
  <c r="T1926" i="1" s="1"/>
  <c r="Q1927" i="1"/>
  <c r="T1927" i="1" s="1"/>
  <c r="Q1928" i="1"/>
  <c r="T1928" i="1" s="1"/>
  <c r="Q1929" i="1"/>
  <c r="T1929" i="1" s="1"/>
  <c r="Q1930" i="1"/>
  <c r="T1930" i="1" s="1"/>
  <c r="Q1931" i="1"/>
  <c r="T1931" i="1" s="1"/>
  <c r="Q1932" i="1"/>
  <c r="T1932" i="1" s="1"/>
  <c r="Q1933" i="1"/>
  <c r="T1933" i="1" s="1"/>
  <c r="Q1934" i="1"/>
  <c r="T1934" i="1" s="1"/>
  <c r="Q1935" i="1"/>
  <c r="T1935" i="1" s="1"/>
  <c r="Q1936" i="1"/>
  <c r="T1936" i="1" s="1"/>
  <c r="Q1937" i="1"/>
  <c r="T1937" i="1" s="1"/>
  <c r="Q1938" i="1"/>
  <c r="T1938" i="1" s="1"/>
  <c r="Q1939" i="1"/>
  <c r="T1939" i="1" s="1"/>
  <c r="Q1940" i="1"/>
  <c r="T1940" i="1" s="1"/>
  <c r="Q1941" i="1"/>
  <c r="T1941" i="1" s="1"/>
  <c r="Q1942" i="1"/>
  <c r="T1942" i="1" s="1"/>
  <c r="Q1943" i="1"/>
  <c r="T1943" i="1" s="1"/>
  <c r="Q1944" i="1"/>
  <c r="T1944" i="1" s="1"/>
  <c r="Q1945" i="1"/>
  <c r="T1945" i="1" s="1"/>
  <c r="Q1946" i="1"/>
  <c r="T1946" i="1" s="1"/>
  <c r="Q1947" i="1"/>
  <c r="T1947" i="1" s="1"/>
  <c r="Q1948" i="1"/>
  <c r="T1948" i="1" s="1"/>
  <c r="Q1949" i="1"/>
  <c r="T1949" i="1" s="1"/>
  <c r="Q1950" i="1"/>
  <c r="T1950" i="1" s="1"/>
  <c r="Q1951" i="1"/>
  <c r="T1951" i="1" s="1"/>
  <c r="Q1952" i="1"/>
  <c r="T1952" i="1" s="1"/>
  <c r="Q1953" i="1"/>
  <c r="T1953" i="1" s="1"/>
  <c r="Q1954" i="1"/>
  <c r="T1954" i="1" s="1"/>
  <c r="Q1955" i="1"/>
  <c r="T1955" i="1" s="1"/>
  <c r="Q1956" i="1"/>
  <c r="T1956" i="1" s="1"/>
  <c r="Q1957" i="1"/>
  <c r="T1957" i="1" s="1"/>
  <c r="Q1958" i="1"/>
  <c r="T1958" i="1" s="1"/>
  <c r="Q1959" i="1"/>
  <c r="T1959" i="1" s="1"/>
  <c r="Q1960" i="1"/>
  <c r="T1960" i="1" s="1"/>
  <c r="Q1961" i="1"/>
  <c r="T1961" i="1" s="1"/>
  <c r="Q1962" i="1"/>
  <c r="T1962" i="1" s="1"/>
  <c r="Q1963" i="1"/>
  <c r="T1963" i="1" s="1"/>
  <c r="Q1964" i="1"/>
  <c r="T1964" i="1" s="1"/>
  <c r="Q1965" i="1"/>
  <c r="T1965" i="1" s="1"/>
  <c r="Q1966" i="1"/>
  <c r="T1966" i="1" s="1"/>
  <c r="Q1967" i="1"/>
  <c r="T1967" i="1" s="1"/>
  <c r="Q1968" i="1"/>
  <c r="T1968" i="1" s="1"/>
  <c r="Q1969" i="1"/>
  <c r="T1969" i="1" s="1"/>
  <c r="Q1970" i="1"/>
  <c r="T1970" i="1" s="1"/>
  <c r="Q1971" i="1"/>
  <c r="T1971" i="1" s="1"/>
  <c r="Q1972" i="1"/>
  <c r="T1972" i="1" s="1"/>
  <c r="Q1973" i="1"/>
  <c r="T1973" i="1" s="1"/>
  <c r="Q1974" i="1"/>
  <c r="T1974" i="1" s="1"/>
  <c r="Q1975" i="1"/>
  <c r="T1975" i="1" s="1"/>
  <c r="Q1976" i="1"/>
  <c r="T1976" i="1" s="1"/>
  <c r="Q1977" i="1"/>
  <c r="T1977" i="1" s="1"/>
  <c r="Q1978" i="1"/>
  <c r="T1978" i="1" s="1"/>
  <c r="Q1979" i="1"/>
  <c r="T1979" i="1" s="1"/>
  <c r="Q1980" i="1"/>
  <c r="T1980" i="1" s="1"/>
  <c r="Q1981" i="1"/>
  <c r="T1981" i="1" s="1"/>
  <c r="Q1982" i="1"/>
  <c r="T1982" i="1" s="1"/>
  <c r="Q1983" i="1"/>
  <c r="T1983" i="1" s="1"/>
  <c r="Q1984" i="1"/>
  <c r="T1984" i="1" s="1"/>
  <c r="Q1985" i="1"/>
  <c r="T1985" i="1" s="1"/>
  <c r="Q1986" i="1"/>
  <c r="T1986" i="1" s="1"/>
  <c r="Q1987" i="1"/>
  <c r="T1987" i="1" s="1"/>
  <c r="Q1988" i="1"/>
  <c r="T1988" i="1" s="1"/>
  <c r="Q1989" i="1"/>
  <c r="T1989" i="1" s="1"/>
  <c r="Q1990" i="1"/>
  <c r="T1990" i="1" s="1"/>
  <c r="Q1991" i="1"/>
  <c r="T1991" i="1" s="1"/>
  <c r="Q1992" i="1"/>
  <c r="T1992" i="1" s="1"/>
  <c r="Q1993" i="1"/>
  <c r="T1993" i="1" s="1"/>
  <c r="Q1994" i="1"/>
  <c r="T1994" i="1" s="1"/>
  <c r="Q1995" i="1"/>
  <c r="T1995" i="1" s="1"/>
  <c r="Q1996" i="1"/>
  <c r="T1996" i="1" s="1"/>
  <c r="Q1997" i="1"/>
  <c r="T1997" i="1" s="1"/>
  <c r="Q1998" i="1"/>
  <c r="T1998" i="1" s="1"/>
  <c r="Q1999" i="1"/>
  <c r="T1999" i="1" s="1"/>
  <c r="Q2000" i="1"/>
  <c r="T2000" i="1" s="1"/>
  <c r="Q2001" i="1"/>
  <c r="T2001" i="1" s="1"/>
  <c r="Q2002" i="1"/>
  <c r="T2002" i="1" s="1"/>
  <c r="Q2003" i="1"/>
  <c r="T2003" i="1" s="1"/>
  <c r="Q2004" i="1"/>
  <c r="T2004" i="1" s="1"/>
  <c r="Q2005" i="1"/>
  <c r="T2005" i="1" s="1"/>
  <c r="Q2006" i="1"/>
  <c r="T2006" i="1" s="1"/>
  <c r="Q2007" i="1"/>
  <c r="T2007" i="1" s="1"/>
  <c r="Q2008" i="1"/>
  <c r="T2008" i="1" s="1"/>
  <c r="Q2009" i="1"/>
  <c r="T2009" i="1" s="1"/>
  <c r="Q2010" i="1"/>
  <c r="T2010" i="1" s="1"/>
  <c r="Q2011" i="1"/>
  <c r="T2011" i="1" s="1"/>
  <c r="Q2012" i="1"/>
  <c r="T2012" i="1" s="1"/>
  <c r="Q2013" i="1"/>
  <c r="T2013" i="1" s="1"/>
  <c r="Q2014" i="1"/>
  <c r="T2014" i="1" s="1"/>
  <c r="Q2015" i="1"/>
  <c r="T2015" i="1" s="1"/>
  <c r="Q2016" i="1"/>
  <c r="T2016" i="1" s="1"/>
  <c r="Q2017" i="1"/>
  <c r="T2017" i="1" s="1"/>
  <c r="Q2018" i="1"/>
  <c r="T2018" i="1" s="1"/>
  <c r="Q2019" i="1"/>
  <c r="T2019" i="1" s="1"/>
  <c r="Q2020" i="1"/>
  <c r="T2020" i="1" s="1"/>
  <c r="Q2021" i="1"/>
  <c r="T2021" i="1" s="1"/>
  <c r="Q2022" i="1"/>
  <c r="T2022" i="1" s="1"/>
  <c r="Q2023" i="1"/>
  <c r="T2023" i="1" s="1"/>
  <c r="Q2024" i="1"/>
  <c r="T2024" i="1" s="1"/>
  <c r="Q2025" i="1"/>
  <c r="T2025" i="1" s="1"/>
  <c r="Q2026" i="1"/>
  <c r="T2026" i="1" s="1"/>
  <c r="Q2027" i="1"/>
  <c r="T2027" i="1" s="1"/>
  <c r="Q2028" i="1"/>
  <c r="T2028" i="1" s="1"/>
  <c r="Q2029" i="1"/>
  <c r="T2029" i="1" s="1"/>
  <c r="Q2030" i="1"/>
  <c r="T2030" i="1" s="1"/>
  <c r="Q2031" i="1"/>
  <c r="T2031" i="1" s="1"/>
  <c r="Q2032" i="1"/>
  <c r="T2032" i="1" s="1"/>
  <c r="Q2033" i="1"/>
  <c r="T2033" i="1" s="1"/>
  <c r="Q2034" i="1"/>
  <c r="T2034" i="1" s="1"/>
  <c r="Q2035" i="1"/>
  <c r="T2035" i="1" s="1"/>
  <c r="Q2036" i="1"/>
  <c r="T2036" i="1" s="1"/>
  <c r="Q2037" i="1"/>
  <c r="T2037" i="1" s="1"/>
  <c r="Q2038" i="1"/>
  <c r="T2038" i="1" s="1"/>
  <c r="Q2039" i="1"/>
  <c r="T2039" i="1" s="1"/>
  <c r="Q2040" i="1"/>
  <c r="T2040" i="1" s="1"/>
  <c r="Q2041" i="1"/>
  <c r="T2041" i="1" s="1"/>
  <c r="Q2042" i="1"/>
  <c r="T2042" i="1" s="1"/>
  <c r="Q2043" i="1"/>
  <c r="T2043" i="1" s="1"/>
  <c r="Q2044" i="1"/>
  <c r="T2044" i="1" s="1"/>
  <c r="Q2045" i="1"/>
  <c r="T2045" i="1" s="1"/>
  <c r="Q2046" i="1"/>
  <c r="T2046" i="1" s="1"/>
  <c r="Q2047" i="1"/>
  <c r="T2047" i="1" s="1"/>
  <c r="Q2048" i="1"/>
  <c r="T2048" i="1" s="1"/>
  <c r="Q2049" i="1"/>
  <c r="T2049" i="1" s="1"/>
  <c r="Q2050" i="1"/>
  <c r="T2050" i="1" s="1"/>
  <c r="Q2051" i="1"/>
  <c r="T2051" i="1" s="1"/>
  <c r="Q2052" i="1"/>
  <c r="T2052" i="1" s="1"/>
  <c r="Q2053" i="1"/>
  <c r="T2053" i="1" s="1"/>
  <c r="Q2054" i="1"/>
  <c r="T2054" i="1" s="1"/>
  <c r="Q2055" i="1"/>
  <c r="T2055" i="1" s="1"/>
  <c r="Q2056" i="1"/>
  <c r="T2056" i="1" s="1"/>
  <c r="Q2057" i="1"/>
  <c r="T2057" i="1" s="1"/>
  <c r="Q2058" i="1"/>
  <c r="T2058" i="1" s="1"/>
  <c r="Q2059" i="1"/>
  <c r="T2059" i="1" s="1"/>
  <c r="Q2060" i="1"/>
  <c r="T2060" i="1" s="1"/>
  <c r="Q2061" i="1"/>
  <c r="T2061" i="1" s="1"/>
  <c r="Q2062" i="1"/>
  <c r="T2062" i="1" s="1"/>
  <c r="Q2063" i="1"/>
  <c r="T2063" i="1" s="1"/>
  <c r="Q2064" i="1"/>
  <c r="T2064" i="1" s="1"/>
  <c r="Q2065" i="1"/>
  <c r="T2065" i="1" s="1"/>
  <c r="Q2066" i="1"/>
  <c r="T2066" i="1" s="1"/>
  <c r="Q2067" i="1"/>
  <c r="T2067" i="1" s="1"/>
  <c r="Q2068" i="1"/>
  <c r="T2068" i="1" s="1"/>
  <c r="Q2069" i="1"/>
  <c r="T2069" i="1" s="1"/>
  <c r="Q2070" i="1"/>
  <c r="T2070" i="1" s="1"/>
  <c r="Q2071" i="1"/>
  <c r="T2071" i="1" s="1"/>
  <c r="Q2072" i="1"/>
  <c r="T2072" i="1" s="1"/>
  <c r="Q2073" i="1"/>
  <c r="T2073" i="1" s="1"/>
  <c r="Q2074" i="1"/>
  <c r="T2074" i="1" s="1"/>
  <c r="Q2075" i="1"/>
  <c r="T2075" i="1" s="1"/>
  <c r="Q2076" i="1"/>
  <c r="T2076" i="1" s="1"/>
  <c r="Q2077" i="1"/>
  <c r="T2077" i="1" s="1"/>
  <c r="Q2078" i="1"/>
  <c r="T2078" i="1" s="1"/>
  <c r="Q2079" i="1"/>
  <c r="T2079" i="1" s="1"/>
  <c r="Q2080" i="1"/>
  <c r="T2080" i="1" s="1"/>
  <c r="Q2081" i="1"/>
  <c r="T2081" i="1" s="1"/>
  <c r="Q2082" i="1"/>
  <c r="T2082" i="1" s="1"/>
  <c r="Q2083" i="1"/>
  <c r="T2083" i="1" s="1"/>
  <c r="Q2084" i="1"/>
  <c r="T2084" i="1" s="1"/>
  <c r="Q2085" i="1"/>
  <c r="T2085" i="1" s="1"/>
  <c r="Q2086" i="1"/>
  <c r="T2086" i="1" s="1"/>
  <c r="Q2087" i="1"/>
  <c r="T2087" i="1" s="1"/>
  <c r="Q2088" i="1"/>
  <c r="T2088" i="1" s="1"/>
  <c r="Q2089" i="1"/>
  <c r="T2089" i="1" s="1"/>
  <c r="Q2090" i="1"/>
  <c r="T2090" i="1" s="1"/>
  <c r="Q2091" i="1"/>
  <c r="T2091" i="1" s="1"/>
  <c r="Q2092" i="1"/>
  <c r="T2092" i="1" s="1"/>
  <c r="Q2093" i="1"/>
  <c r="T2093" i="1" s="1"/>
  <c r="Q2094" i="1"/>
  <c r="T2094" i="1" s="1"/>
  <c r="Q2095" i="1"/>
  <c r="T2095" i="1" s="1"/>
  <c r="Q2096" i="1"/>
  <c r="T2096" i="1" s="1"/>
  <c r="Q2097" i="1"/>
  <c r="T2097" i="1" s="1"/>
  <c r="Q2098" i="1"/>
  <c r="T2098" i="1" s="1"/>
  <c r="Q2099" i="1"/>
  <c r="T2099" i="1" s="1"/>
  <c r="Q2100" i="1"/>
  <c r="T2100" i="1" s="1"/>
  <c r="Q2101" i="1"/>
  <c r="T2101" i="1" s="1"/>
  <c r="Q2102" i="1"/>
  <c r="T2102" i="1" s="1"/>
  <c r="Q2103" i="1"/>
  <c r="T2103" i="1" s="1"/>
  <c r="Q2104" i="1"/>
  <c r="T2104" i="1" s="1"/>
  <c r="Q2105" i="1"/>
  <c r="T2105" i="1" s="1"/>
  <c r="Q2106" i="1"/>
  <c r="T2106" i="1" s="1"/>
  <c r="Q2107" i="1"/>
  <c r="T2107" i="1" s="1"/>
  <c r="Q2108" i="1"/>
  <c r="T2108" i="1" s="1"/>
  <c r="Q2109" i="1"/>
  <c r="T2109" i="1" s="1"/>
  <c r="Q2110" i="1"/>
  <c r="T2110" i="1" s="1"/>
  <c r="Q2111" i="1"/>
  <c r="T2111" i="1" s="1"/>
  <c r="Q2112" i="1"/>
  <c r="T2112" i="1" s="1"/>
  <c r="Q2113" i="1"/>
  <c r="T2113" i="1" s="1"/>
  <c r="Q2114" i="1"/>
  <c r="T2114" i="1" s="1"/>
  <c r="Q2115" i="1"/>
  <c r="T2115" i="1" s="1"/>
  <c r="Q2116" i="1"/>
  <c r="T2116" i="1" s="1"/>
  <c r="Q2117" i="1"/>
  <c r="T2117" i="1" s="1"/>
  <c r="Q2118" i="1"/>
  <c r="T2118" i="1" s="1"/>
  <c r="Q2119" i="1"/>
  <c r="T2119" i="1" s="1"/>
  <c r="Q2120" i="1"/>
  <c r="T2120" i="1" s="1"/>
  <c r="Q2121" i="1"/>
  <c r="T2121" i="1" s="1"/>
  <c r="Q2122" i="1"/>
  <c r="T2122" i="1" s="1"/>
  <c r="Q2123" i="1"/>
  <c r="T2123" i="1" s="1"/>
  <c r="Q2124" i="1"/>
  <c r="T2124" i="1" s="1"/>
  <c r="Q2125" i="1"/>
  <c r="T2125" i="1" s="1"/>
  <c r="Q2126" i="1"/>
  <c r="T2126" i="1" s="1"/>
  <c r="Q2127" i="1"/>
  <c r="T2127" i="1" s="1"/>
  <c r="Q2128" i="1"/>
  <c r="T2128" i="1" s="1"/>
  <c r="Q2129" i="1"/>
  <c r="T2129" i="1" s="1"/>
  <c r="Q2130" i="1"/>
  <c r="T2130" i="1" s="1"/>
  <c r="Q2131" i="1"/>
  <c r="T2131" i="1" s="1"/>
  <c r="Q2132" i="1"/>
  <c r="T2132" i="1" s="1"/>
  <c r="Q2133" i="1"/>
  <c r="T2133" i="1" s="1"/>
  <c r="Q2134" i="1"/>
  <c r="T2134" i="1" s="1"/>
  <c r="Q2135" i="1"/>
  <c r="T2135" i="1" s="1"/>
  <c r="Q2136" i="1"/>
  <c r="T2136" i="1" s="1"/>
  <c r="Q2137" i="1"/>
  <c r="T2137" i="1" s="1"/>
  <c r="Q2138" i="1"/>
  <c r="T2138" i="1" s="1"/>
  <c r="Q2139" i="1"/>
  <c r="T2139" i="1" s="1"/>
  <c r="Q2140" i="1"/>
  <c r="T2140" i="1" s="1"/>
  <c r="Q2141" i="1"/>
  <c r="T2141" i="1" s="1"/>
  <c r="Q2142" i="1"/>
  <c r="T2142" i="1" s="1"/>
  <c r="Q2143" i="1"/>
  <c r="T2143" i="1" s="1"/>
  <c r="Q2144" i="1"/>
  <c r="T2144" i="1" s="1"/>
  <c r="Q2145" i="1"/>
  <c r="T2145" i="1" s="1"/>
  <c r="Q2146" i="1"/>
  <c r="T2146" i="1" s="1"/>
  <c r="Q2147" i="1"/>
  <c r="T2147" i="1" s="1"/>
  <c r="Q2148" i="1"/>
  <c r="T2148" i="1" s="1"/>
  <c r="Q2149" i="1"/>
  <c r="T2149" i="1" s="1"/>
  <c r="Q2150" i="1"/>
  <c r="T2150" i="1" s="1"/>
  <c r="Q2151" i="1"/>
  <c r="T2151" i="1" s="1"/>
  <c r="Q2152" i="1"/>
  <c r="T2152" i="1" s="1"/>
  <c r="Q2153" i="1"/>
  <c r="T2153" i="1" s="1"/>
  <c r="Q2154" i="1"/>
  <c r="T2154" i="1" s="1"/>
  <c r="Q2155" i="1"/>
  <c r="T2155" i="1" s="1"/>
  <c r="Q2156" i="1"/>
  <c r="T2156" i="1" s="1"/>
  <c r="Q2157" i="1"/>
  <c r="T2157" i="1" s="1"/>
  <c r="Q2158" i="1"/>
  <c r="T2158" i="1" s="1"/>
  <c r="Q2159" i="1"/>
  <c r="T2159" i="1" s="1"/>
  <c r="Q2160" i="1"/>
  <c r="T2160" i="1" s="1"/>
  <c r="Q2161" i="1"/>
  <c r="T2161" i="1" s="1"/>
  <c r="Q2162" i="1"/>
  <c r="T2162" i="1" s="1"/>
  <c r="Q2163" i="1"/>
  <c r="T2163" i="1" s="1"/>
  <c r="Q2164" i="1"/>
  <c r="T2164" i="1" s="1"/>
  <c r="Q2165" i="1"/>
  <c r="T2165" i="1" s="1"/>
  <c r="Q2166" i="1"/>
  <c r="T2166" i="1" s="1"/>
  <c r="Q2167" i="1"/>
  <c r="T2167" i="1" s="1"/>
  <c r="Q2168" i="1"/>
  <c r="T2168" i="1" s="1"/>
  <c r="Q2169" i="1"/>
  <c r="T2169" i="1" s="1"/>
  <c r="Q2170" i="1"/>
  <c r="T2170" i="1" s="1"/>
  <c r="Q2171" i="1"/>
  <c r="T2171" i="1" s="1"/>
  <c r="Q2172" i="1"/>
  <c r="T2172" i="1" s="1"/>
  <c r="Q2173" i="1"/>
  <c r="T2173" i="1" s="1"/>
  <c r="Q2174" i="1"/>
  <c r="T2174" i="1" s="1"/>
  <c r="Q2175" i="1"/>
  <c r="T2175" i="1" s="1"/>
  <c r="Q2176" i="1"/>
  <c r="T2176" i="1" s="1"/>
  <c r="Q2177" i="1"/>
  <c r="T2177" i="1" s="1"/>
  <c r="Q2178" i="1"/>
  <c r="T2178" i="1" s="1"/>
  <c r="Q2179" i="1"/>
  <c r="T2179" i="1" s="1"/>
  <c r="Q2180" i="1"/>
  <c r="T2180" i="1" s="1"/>
  <c r="Q2181" i="1"/>
  <c r="T2181" i="1" s="1"/>
  <c r="Q2182" i="1"/>
  <c r="T2182" i="1" s="1"/>
  <c r="Q2183" i="1"/>
  <c r="T2183" i="1" s="1"/>
  <c r="Q2184" i="1"/>
  <c r="T2184" i="1" s="1"/>
  <c r="Q2185" i="1"/>
  <c r="T2185" i="1" s="1"/>
  <c r="Q2186" i="1"/>
  <c r="T2186" i="1" s="1"/>
  <c r="Q2187" i="1"/>
  <c r="T2187" i="1" s="1"/>
  <c r="Q2188" i="1"/>
  <c r="T2188" i="1" s="1"/>
  <c r="Q2189" i="1"/>
  <c r="T2189" i="1" s="1"/>
  <c r="Q2190" i="1"/>
  <c r="T2190" i="1" s="1"/>
  <c r="Q2191" i="1"/>
  <c r="T2191" i="1" s="1"/>
  <c r="Q2192" i="1"/>
  <c r="T2192" i="1" s="1"/>
  <c r="Q2193" i="1"/>
  <c r="T2193" i="1" s="1"/>
  <c r="Q2194" i="1"/>
  <c r="T2194" i="1" s="1"/>
  <c r="Q2195" i="1"/>
  <c r="T2195" i="1" s="1"/>
  <c r="Q2196" i="1"/>
  <c r="T2196" i="1" s="1"/>
  <c r="Q2197" i="1"/>
  <c r="T2197" i="1" s="1"/>
  <c r="Q2198" i="1"/>
  <c r="T2198" i="1" s="1"/>
  <c r="Q2199" i="1"/>
  <c r="T2199" i="1" s="1"/>
  <c r="Q2200" i="1"/>
  <c r="T2200" i="1" s="1"/>
  <c r="Q2201" i="1"/>
  <c r="T2201" i="1" s="1"/>
  <c r="Q2202" i="1"/>
  <c r="T2202" i="1" s="1"/>
  <c r="Q2203" i="1"/>
  <c r="T2203" i="1" s="1"/>
  <c r="Q2204" i="1"/>
  <c r="T2204" i="1" s="1"/>
  <c r="Q2205" i="1"/>
  <c r="T2205" i="1" s="1"/>
  <c r="Q2206" i="1"/>
  <c r="T2206" i="1" s="1"/>
  <c r="Q2207" i="1"/>
  <c r="T2207" i="1" s="1"/>
  <c r="Q2208" i="1"/>
  <c r="T2208" i="1" s="1"/>
  <c r="Q2209" i="1"/>
  <c r="T2209" i="1" s="1"/>
  <c r="Q2210" i="1"/>
  <c r="T2210" i="1" s="1"/>
  <c r="Q2211" i="1"/>
  <c r="T2211" i="1" s="1"/>
  <c r="Q2212" i="1"/>
  <c r="T2212" i="1" s="1"/>
  <c r="Q2213" i="1"/>
  <c r="T2213" i="1" s="1"/>
  <c r="Q2214" i="1"/>
  <c r="T2214" i="1" s="1"/>
  <c r="Q2215" i="1"/>
  <c r="T2215" i="1" s="1"/>
  <c r="Q2216" i="1"/>
  <c r="T2216" i="1" s="1"/>
  <c r="Q2217" i="1"/>
  <c r="T2217" i="1" s="1"/>
  <c r="Q2218" i="1"/>
  <c r="T2218" i="1" s="1"/>
  <c r="Q2219" i="1"/>
  <c r="T2219" i="1" s="1"/>
  <c r="Q2220" i="1"/>
  <c r="T2220" i="1" s="1"/>
  <c r="Q2221" i="1"/>
  <c r="T2221" i="1" s="1"/>
  <c r="Q2222" i="1"/>
  <c r="T2222" i="1" s="1"/>
  <c r="Q2223" i="1"/>
  <c r="T2223" i="1" s="1"/>
  <c r="Q2224" i="1"/>
  <c r="T2224" i="1" s="1"/>
  <c r="Q2225" i="1"/>
  <c r="T2225" i="1" s="1"/>
  <c r="Q2226" i="1"/>
  <c r="T2226" i="1" s="1"/>
  <c r="Q2227" i="1"/>
  <c r="T2227" i="1" s="1"/>
  <c r="Q2228" i="1"/>
  <c r="T2228" i="1" s="1"/>
  <c r="Q2229" i="1"/>
  <c r="T2229" i="1" s="1"/>
  <c r="Q2230" i="1"/>
  <c r="T2230" i="1" s="1"/>
  <c r="Q2231" i="1"/>
  <c r="T2231" i="1" s="1"/>
  <c r="Q2232" i="1"/>
  <c r="T2232" i="1" s="1"/>
  <c r="Q2233" i="1"/>
  <c r="T2233" i="1" s="1"/>
  <c r="Q2234" i="1"/>
  <c r="T2234" i="1" s="1"/>
  <c r="Q2235" i="1"/>
  <c r="T2235" i="1" s="1"/>
  <c r="Q2236" i="1"/>
  <c r="T2236" i="1" s="1"/>
  <c r="Q2237" i="1"/>
  <c r="T2237" i="1" s="1"/>
  <c r="Q2238" i="1"/>
  <c r="T2238" i="1" s="1"/>
  <c r="Q2239" i="1"/>
  <c r="T2239" i="1" s="1"/>
  <c r="Q2240" i="1"/>
  <c r="T2240" i="1" s="1"/>
  <c r="Q2241" i="1"/>
  <c r="T2241" i="1" s="1"/>
  <c r="Q2242" i="1"/>
  <c r="T2242" i="1" s="1"/>
  <c r="Q2243" i="1"/>
  <c r="T2243" i="1" s="1"/>
  <c r="Q2244" i="1"/>
  <c r="T2244" i="1" s="1"/>
  <c r="Q2245" i="1"/>
  <c r="T2245" i="1" s="1"/>
  <c r="Q2246" i="1"/>
  <c r="T2246" i="1" s="1"/>
  <c r="Q2247" i="1"/>
  <c r="T2247" i="1" s="1"/>
  <c r="Q2248" i="1"/>
  <c r="T2248" i="1" s="1"/>
  <c r="Q2249" i="1"/>
  <c r="T2249" i="1" s="1"/>
  <c r="Q2250" i="1"/>
  <c r="T2250" i="1" s="1"/>
  <c r="Q2251" i="1"/>
  <c r="T2251" i="1" s="1"/>
  <c r="Q2252" i="1"/>
  <c r="T2252" i="1" s="1"/>
  <c r="Q2253" i="1"/>
  <c r="T2253" i="1" s="1"/>
  <c r="Q2254" i="1"/>
  <c r="T2254" i="1" s="1"/>
  <c r="Q2255" i="1"/>
  <c r="T2255" i="1" s="1"/>
  <c r="Q2256" i="1"/>
  <c r="T2256" i="1" s="1"/>
  <c r="Q2257" i="1"/>
  <c r="T2257" i="1" s="1"/>
  <c r="Q2258" i="1"/>
  <c r="T2258" i="1" s="1"/>
  <c r="Q2259" i="1"/>
  <c r="T2259" i="1" s="1"/>
  <c r="Q2260" i="1"/>
  <c r="T2260" i="1" s="1"/>
  <c r="Q2261" i="1"/>
  <c r="T2261" i="1" s="1"/>
  <c r="Q2262" i="1"/>
  <c r="T2262" i="1" s="1"/>
  <c r="Q2263" i="1"/>
  <c r="T2263" i="1" s="1"/>
  <c r="Q2264" i="1"/>
  <c r="T2264" i="1" s="1"/>
  <c r="Q2265" i="1"/>
  <c r="T2265" i="1" s="1"/>
  <c r="Q2266" i="1"/>
  <c r="T2266" i="1" s="1"/>
  <c r="Q2267" i="1"/>
  <c r="T2267" i="1" s="1"/>
  <c r="Q2268" i="1"/>
  <c r="T2268" i="1" s="1"/>
  <c r="Q2269" i="1"/>
  <c r="T2269" i="1" s="1"/>
  <c r="Q2270" i="1"/>
  <c r="T2270" i="1" s="1"/>
  <c r="Q2271" i="1"/>
  <c r="T2271" i="1" s="1"/>
  <c r="Q2272" i="1"/>
  <c r="T2272" i="1" s="1"/>
  <c r="Q2273" i="1"/>
  <c r="T2273" i="1" s="1"/>
  <c r="Q2274" i="1"/>
  <c r="T2274" i="1" s="1"/>
  <c r="Q2275" i="1"/>
  <c r="T2275" i="1" s="1"/>
  <c r="Q2276" i="1"/>
  <c r="T2276" i="1" s="1"/>
  <c r="Q2277" i="1"/>
  <c r="T2277" i="1" s="1"/>
  <c r="Q2278" i="1"/>
  <c r="T2278" i="1" s="1"/>
  <c r="Q2279" i="1"/>
  <c r="T2279" i="1" s="1"/>
  <c r="Q2280" i="1"/>
  <c r="T2280" i="1" s="1"/>
  <c r="Q2281" i="1"/>
  <c r="T2281" i="1" s="1"/>
  <c r="Q2282" i="1"/>
  <c r="T2282" i="1" s="1"/>
  <c r="Q2283" i="1"/>
  <c r="T2283" i="1" s="1"/>
  <c r="Q2284" i="1"/>
  <c r="T2284" i="1" s="1"/>
  <c r="Q2285" i="1"/>
  <c r="T2285" i="1" s="1"/>
  <c r="Q2286" i="1"/>
  <c r="T2286" i="1" s="1"/>
  <c r="Q2287" i="1"/>
  <c r="T2287" i="1" s="1"/>
  <c r="Q2288" i="1"/>
  <c r="T2288" i="1" s="1"/>
  <c r="Q2289" i="1"/>
  <c r="T2289" i="1" s="1"/>
  <c r="Q2290" i="1"/>
  <c r="T2290" i="1" s="1"/>
  <c r="Q2291" i="1"/>
  <c r="T2291" i="1" s="1"/>
  <c r="Q2292" i="1"/>
  <c r="T2292" i="1" s="1"/>
  <c r="Q2293" i="1"/>
  <c r="T2293" i="1" s="1"/>
  <c r="Q2294" i="1"/>
  <c r="T2294" i="1" s="1"/>
  <c r="Q2295" i="1"/>
  <c r="T2295" i="1" s="1"/>
  <c r="Q2296" i="1"/>
  <c r="T2296" i="1" s="1"/>
  <c r="Q2297" i="1"/>
  <c r="T2297" i="1" s="1"/>
  <c r="Q2298" i="1"/>
  <c r="T2298" i="1" s="1"/>
  <c r="Q2299" i="1"/>
  <c r="T2299" i="1" s="1"/>
  <c r="Q2300" i="1"/>
  <c r="T2300" i="1" s="1"/>
  <c r="Q2301" i="1"/>
  <c r="T2301" i="1" s="1"/>
  <c r="Q2302" i="1"/>
  <c r="T2302" i="1" s="1"/>
  <c r="Q2303" i="1"/>
  <c r="T2303" i="1" s="1"/>
  <c r="Q2304" i="1"/>
  <c r="T2304" i="1" s="1"/>
  <c r="Q2305" i="1"/>
  <c r="T2305" i="1" s="1"/>
  <c r="Q2306" i="1"/>
  <c r="T2306" i="1" s="1"/>
  <c r="Q2307" i="1"/>
  <c r="T2307" i="1" s="1"/>
  <c r="Q2308" i="1"/>
  <c r="T2308" i="1" s="1"/>
  <c r="Q2309" i="1"/>
  <c r="T2309" i="1" s="1"/>
  <c r="Q2310" i="1"/>
  <c r="T2310" i="1" s="1"/>
  <c r="Q2311" i="1"/>
  <c r="T2311" i="1" s="1"/>
  <c r="Q2312" i="1"/>
  <c r="T2312" i="1" s="1"/>
  <c r="Q2313" i="1"/>
  <c r="T2313" i="1" s="1"/>
  <c r="Q2314" i="1"/>
  <c r="T2314" i="1" s="1"/>
  <c r="Q2315" i="1"/>
  <c r="T2315" i="1" s="1"/>
  <c r="Q2316" i="1"/>
  <c r="T2316" i="1" s="1"/>
  <c r="Q2317" i="1"/>
  <c r="T2317" i="1" s="1"/>
  <c r="Q2318" i="1"/>
  <c r="T2318" i="1" s="1"/>
  <c r="Q2319" i="1"/>
  <c r="T2319" i="1" s="1"/>
  <c r="Q2320" i="1"/>
  <c r="T2320" i="1" s="1"/>
  <c r="Q2321" i="1"/>
  <c r="T2321" i="1" s="1"/>
  <c r="Q2322" i="1"/>
  <c r="T2322" i="1" s="1"/>
  <c r="Q2323" i="1"/>
  <c r="T2323" i="1" s="1"/>
  <c r="Q2324" i="1"/>
  <c r="T2324" i="1" s="1"/>
  <c r="Q2325" i="1"/>
  <c r="T2325" i="1" s="1"/>
  <c r="Q2326" i="1"/>
  <c r="T2326" i="1" s="1"/>
  <c r="Q2327" i="1"/>
  <c r="T2327" i="1" s="1"/>
  <c r="Q2328" i="1"/>
  <c r="T2328" i="1" s="1"/>
  <c r="Q2329" i="1"/>
  <c r="T2329" i="1" s="1"/>
  <c r="Q2330" i="1"/>
  <c r="T2330" i="1" s="1"/>
  <c r="Q2331" i="1"/>
  <c r="T2331" i="1" s="1"/>
  <c r="Q2332" i="1"/>
  <c r="T2332" i="1" s="1"/>
  <c r="Q2333" i="1"/>
  <c r="T2333" i="1" s="1"/>
  <c r="Q2334" i="1"/>
  <c r="T2334" i="1" s="1"/>
  <c r="Q2335" i="1"/>
  <c r="T2335" i="1" s="1"/>
  <c r="Q2336" i="1"/>
  <c r="T2336" i="1" s="1"/>
  <c r="Q2337" i="1"/>
  <c r="T2337" i="1" s="1"/>
  <c r="Q2338" i="1"/>
  <c r="T2338" i="1" s="1"/>
  <c r="Q2339" i="1"/>
  <c r="T2339" i="1" s="1"/>
  <c r="Q2340" i="1"/>
  <c r="T2340" i="1" s="1"/>
  <c r="Q2341" i="1"/>
  <c r="T2341" i="1" s="1"/>
  <c r="Q2342" i="1"/>
  <c r="T2342" i="1" s="1"/>
  <c r="Q2343" i="1"/>
  <c r="T2343" i="1" s="1"/>
  <c r="Q2344" i="1"/>
  <c r="T2344" i="1" s="1"/>
  <c r="Q2345" i="1"/>
  <c r="T2345" i="1" s="1"/>
  <c r="Q2346" i="1"/>
  <c r="T2346" i="1" s="1"/>
  <c r="Q2347" i="1"/>
  <c r="T2347" i="1" s="1"/>
  <c r="Q2348" i="1"/>
  <c r="T2348" i="1" s="1"/>
  <c r="Q2349" i="1"/>
  <c r="T2349" i="1" s="1"/>
  <c r="Q2350" i="1"/>
  <c r="T2350" i="1" s="1"/>
  <c r="Q2351" i="1"/>
  <c r="T2351" i="1" s="1"/>
  <c r="Q2352" i="1"/>
  <c r="T2352" i="1" s="1"/>
  <c r="Q2353" i="1"/>
  <c r="T2353" i="1" s="1"/>
  <c r="Q2354" i="1"/>
  <c r="T2354" i="1" s="1"/>
  <c r="Q2355" i="1"/>
  <c r="T2355" i="1" s="1"/>
  <c r="Q2356" i="1"/>
  <c r="T2356" i="1" s="1"/>
  <c r="Q2357" i="1"/>
  <c r="T2357" i="1" s="1"/>
  <c r="Q2358" i="1"/>
  <c r="T2358" i="1" s="1"/>
  <c r="Q2359" i="1"/>
  <c r="T2359" i="1" s="1"/>
  <c r="Q2360" i="1"/>
  <c r="T2360" i="1" s="1"/>
  <c r="Q2361" i="1"/>
  <c r="T2361" i="1" s="1"/>
  <c r="Q2362" i="1"/>
  <c r="T2362" i="1" s="1"/>
  <c r="Q2363" i="1"/>
  <c r="T2363" i="1" s="1"/>
  <c r="Q2364" i="1"/>
  <c r="T2364" i="1" s="1"/>
  <c r="Q2365" i="1"/>
  <c r="T2365" i="1" s="1"/>
  <c r="Q2366" i="1"/>
  <c r="T2366" i="1" s="1"/>
  <c r="Q2367" i="1"/>
  <c r="T2367" i="1" s="1"/>
  <c r="Q2368" i="1"/>
  <c r="T2368" i="1" s="1"/>
  <c r="Q2369" i="1"/>
  <c r="T2369" i="1" s="1"/>
  <c r="Q2370" i="1"/>
  <c r="T2370" i="1" s="1"/>
  <c r="Q2371" i="1"/>
  <c r="T2371" i="1" s="1"/>
  <c r="Q2372" i="1"/>
  <c r="T2372" i="1" s="1"/>
  <c r="Q2373" i="1"/>
  <c r="T2373" i="1" s="1"/>
  <c r="Q2374" i="1"/>
  <c r="T2374" i="1" s="1"/>
  <c r="Q2375" i="1"/>
  <c r="T2375" i="1" s="1"/>
  <c r="Q2376" i="1"/>
  <c r="T2376" i="1" s="1"/>
  <c r="Q2377" i="1"/>
  <c r="T2377" i="1" s="1"/>
  <c r="Q2378" i="1"/>
  <c r="T2378" i="1" s="1"/>
  <c r="Q2379" i="1"/>
  <c r="T2379" i="1" s="1"/>
  <c r="Q2380" i="1"/>
  <c r="T2380" i="1" s="1"/>
  <c r="Q2381" i="1"/>
  <c r="T2381" i="1" s="1"/>
  <c r="Q2382" i="1"/>
  <c r="T2382" i="1" s="1"/>
  <c r="Q2383" i="1"/>
  <c r="T2383" i="1" s="1"/>
  <c r="Q2384" i="1"/>
  <c r="T2384" i="1" s="1"/>
  <c r="Q2385" i="1"/>
  <c r="T2385" i="1" s="1"/>
  <c r="Q2386" i="1"/>
  <c r="T2386" i="1" s="1"/>
  <c r="Q2387" i="1"/>
  <c r="T2387" i="1" s="1"/>
  <c r="Q2388" i="1"/>
  <c r="T2388" i="1" s="1"/>
  <c r="Q2389" i="1"/>
  <c r="T2389" i="1" s="1"/>
  <c r="Q2390" i="1"/>
  <c r="T2390" i="1" s="1"/>
  <c r="Q2391" i="1"/>
  <c r="T2391" i="1" s="1"/>
  <c r="Q2392" i="1"/>
  <c r="T2392" i="1" s="1"/>
  <c r="Q2393" i="1"/>
  <c r="T2393" i="1" s="1"/>
  <c r="Q2394" i="1"/>
  <c r="T2394" i="1" s="1"/>
  <c r="Q2395" i="1"/>
  <c r="T2395" i="1" s="1"/>
  <c r="Q2396" i="1"/>
  <c r="T2396" i="1" s="1"/>
  <c r="Q2397" i="1"/>
  <c r="T2397" i="1" s="1"/>
  <c r="Q2398" i="1"/>
  <c r="T2398" i="1" s="1"/>
  <c r="Q2399" i="1"/>
  <c r="T2399" i="1" s="1"/>
  <c r="Q2400" i="1"/>
  <c r="T2400" i="1" s="1"/>
  <c r="Q2401" i="1"/>
  <c r="T2401" i="1" s="1"/>
  <c r="Q2402" i="1"/>
  <c r="T2402" i="1" s="1"/>
  <c r="Q2403" i="1"/>
  <c r="T2403" i="1" s="1"/>
  <c r="Q2404" i="1"/>
  <c r="T2404" i="1" s="1"/>
  <c r="Q2405" i="1"/>
  <c r="T2405" i="1" s="1"/>
  <c r="Q2406" i="1"/>
  <c r="T2406" i="1" s="1"/>
  <c r="Q2407" i="1"/>
  <c r="T2407" i="1" s="1"/>
  <c r="Q2408" i="1"/>
  <c r="T2408" i="1" s="1"/>
  <c r="Q2409" i="1"/>
  <c r="T2409" i="1" s="1"/>
  <c r="Q2410" i="1"/>
  <c r="T2410" i="1" s="1"/>
  <c r="Q2411" i="1"/>
  <c r="T2411" i="1" s="1"/>
  <c r="Q2412" i="1"/>
  <c r="T2412" i="1" s="1"/>
  <c r="Q2413" i="1"/>
  <c r="T2413" i="1" s="1"/>
  <c r="Q2414" i="1"/>
  <c r="T2414" i="1" s="1"/>
  <c r="Q2415" i="1"/>
  <c r="T2415" i="1" s="1"/>
  <c r="Q2416" i="1"/>
  <c r="T2416" i="1" s="1"/>
  <c r="Q2417" i="1"/>
  <c r="T2417" i="1" s="1"/>
  <c r="Q2418" i="1"/>
  <c r="T2418" i="1" s="1"/>
  <c r="Q2419" i="1"/>
  <c r="T2419" i="1" s="1"/>
  <c r="Q2420" i="1"/>
  <c r="T2420" i="1" s="1"/>
  <c r="Q2421" i="1"/>
  <c r="T2421" i="1" s="1"/>
  <c r="Q2422" i="1"/>
  <c r="T2422" i="1" s="1"/>
  <c r="Q2423" i="1"/>
  <c r="T2423" i="1" s="1"/>
  <c r="Q2424" i="1"/>
  <c r="T2424" i="1" s="1"/>
  <c r="Q2425" i="1"/>
  <c r="T2425" i="1" s="1"/>
  <c r="Q2426" i="1"/>
  <c r="T2426" i="1" s="1"/>
  <c r="Q2427" i="1"/>
  <c r="T2427" i="1" s="1"/>
  <c r="Q2428" i="1"/>
  <c r="T2428" i="1" s="1"/>
  <c r="Q2429" i="1"/>
  <c r="T2429" i="1" s="1"/>
  <c r="Q2430" i="1"/>
  <c r="T2430" i="1" s="1"/>
  <c r="Q2431" i="1"/>
  <c r="T2431" i="1" s="1"/>
  <c r="Q2432" i="1"/>
  <c r="T2432" i="1" s="1"/>
  <c r="Q2433" i="1"/>
  <c r="T2433" i="1" s="1"/>
  <c r="Q2434" i="1"/>
  <c r="T2434" i="1" s="1"/>
  <c r="Q2435" i="1"/>
  <c r="T2435" i="1" s="1"/>
  <c r="Q2436" i="1"/>
  <c r="T2436" i="1" s="1"/>
  <c r="Q2437" i="1"/>
  <c r="T2437" i="1" s="1"/>
  <c r="Q2438" i="1"/>
  <c r="T2438" i="1" s="1"/>
  <c r="Q2439" i="1"/>
  <c r="T2439" i="1" s="1"/>
  <c r="Q2440" i="1"/>
  <c r="T2440" i="1" s="1"/>
  <c r="Q2441" i="1"/>
  <c r="T2441" i="1" s="1"/>
  <c r="Q2442" i="1"/>
  <c r="T2442" i="1" s="1"/>
  <c r="Q2443" i="1"/>
  <c r="T2443" i="1" s="1"/>
  <c r="Q2444" i="1"/>
  <c r="T2444" i="1" s="1"/>
  <c r="Q2445" i="1"/>
  <c r="T2445" i="1" s="1"/>
  <c r="Q2446" i="1"/>
  <c r="T2446" i="1" s="1"/>
  <c r="Q2447" i="1"/>
  <c r="T2447" i="1" s="1"/>
  <c r="Q2448" i="1"/>
  <c r="T2448" i="1" s="1"/>
  <c r="Q2449" i="1"/>
  <c r="T2449" i="1" s="1"/>
  <c r="Q2450" i="1"/>
  <c r="T2450" i="1" s="1"/>
  <c r="Q2451" i="1"/>
  <c r="T2451" i="1" s="1"/>
  <c r="Q2452" i="1"/>
  <c r="T2452" i="1" s="1"/>
  <c r="Q2453" i="1"/>
  <c r="T2453" i="1" s="1"/>
  <c r="Q2454" i="1"/>
  <c r="T2454" i="1" s="1"/>
  <c r="Q2455" i="1"/>
  <c r="T2455" i="1" s="1"/>
  <c r="Q2456" i="1"/>
  <c r="T2456" i="1" s="1"/>
  <c r="Q2457" i="1"/>
  <c r="T2457" i="1" s="1"/>
  <c r="Q2458" i="1"/>
  <c r="T2458" i="1" s="1"/>
  <c r="Q2459" i="1"/>
  <c r="T2459" i="1" s="1"/>
  <c r="Q2460" i="1"/>
  <c r="T2460" i="1" s="1"/>
  <c r="Q2461" i="1"/>
  <c r="T2461" i="1" s="1"/>
  <c r="Q2462" i="1"/>
  <c r="T2462" i="1" s="1"/>
  <c r="Q2463" i="1"/>
  <c r="T2463" i="1" s="1"/>
  <c r="Q2464" i="1"/>
  <c r="T2464" i="1" s="1"/>
  <c r="Q2465" i="1"/>
  <c r="T2465" i="1" s="1"/>
  <c r="Q2466" i="1"/>
  <c r="T2466" i="1" s="1"/>
  <c r="Q2467" i="1"/>
  <c r="T2467" i="1" s="1"/>
  <c r="Q2468" i="1"/>
  <c r="T2468" i="1" s="1"/>
  <c r="Q2469" i="1"/>
  <c r="T2469" i="1" s="1"/>
  <c r="Q2470" i="1"/>
  <c r="T2470" i="1" s="1"/>
  <c r="Q2471" i="1"/>
  <c r="T2471" i="1" s="1"/>
  <c r="Q2472" i="1"/>
  <c r="T2472" i="1" s="1"/>
  <c r="Q2473" i="1"/>
  <c r="T2473" i="1" s="1"/>
  <c r="Q2474" i="1"/>
  <c r="T2474" i="1" s="1"/>
  <c r="Q2475" i="1"/>
  <c r="T2475" i="1" s="1"/>
  <c r="Q2476" i="1"/>
  <c r="T2476" i="1" s="1"/>
  <c r="Q2477" i="1"/>
  <c r="T2477" i="1" s="1"/>
  <c r="Q2478" i="1"/>
  <c r="T2478" i="1" s="1"/>
  <c r="Q2479" i="1"/>
  <c r="T2479" i="1" s="1"/>
  <c r="Q2480" i="1"/>
  <c r="T2480" i="1" s="1"/>
  <c r="Q2481" i="1"/>
  <c r="T2481" i="1" s="1"/>
  <c r="Q2482" i="1"/>
  <c r="T2482" i="1" s="1"/>
  <c r="Q2483" i="1"/>
  <c r="T2483" i="1" s="1"/>
  <c r="Q2484" i="1"/>
  <c r="T2484" i="1" s="1"/>
  <c r="Q2485" i="1"/>
  <c r="T2485" i="1" s="1"/>
  <c r="Q2486" i="1"/>
  <c r="T2486" i="1" s="1"/>
  <c r="Q2487" i="1"/>
  <c r="T2487" i="1" s="1"/>
  <c r="Q2488" i="1"/>
  <c r="T2488" i="1" s="1"/>
  <c r="Q2489" i="1"/>
  <c r="T2489" i="1" s="1"/>
  <c r="Q2490" i="1"/>
  <c r="T2490" i="1" s="1"/>
  <c r="Q2491" i="1"/>
  <c r="T2491" i="1" s="1"/>
  <c r="Q2492" i="1"/>
  <c r="T2492" i="1" s="1"/>
  <c r="Q2493" i="1"/>
  <c r="T2493" i="1" s="1"/>
  <c r="Q2494" i="1"/>
  <c r="T2494" i="1" s="1"/>
  <c r="Q2495" i="1"/>
  <c r="T2495" i="1" s="1"/>
  <c r="Q2496" i="1"/>
  <c r="T2496" i="1" s="1"/>
  <c r="Q2497" i="1"/>
  <c r="T2497" i="1" s="1"/>
  <c r="Q2498" i="1"/>
  <c r="T2498" i="1" s="1"/>
  <c r="Q2499" i="1"/>
  <c r="T2499" i="1" s="1"/>
  <c r="Q2500" i="1"/>
  <c r="T2500" i="1" s="1"/>
  <c r="Q2501" i="1"/>
  <c r="T2501" i="1" s="1"/>
  <c r="Q2502" i="1"/>
  <c r="T2502" i="1" s="1"/>
  <c r="Q2503" i="1"/>
  <c r="T2503" i="1" s="1"/>
  <c r="Q2504" i="1"/>
  <c r="T2504" i="1" s="1"/>
  <c r="Q2505" i="1"/>
  <c r="T2505" i="1" s="1"/>
  <c r="Q2506" i="1"/>
  <c r="T2506" i="1" s="1"/>
  <c r="Q2507" i="1"/>
  <c r="T2507" i="1" s="1"/>
  <c r="Q2508" i="1"/>
  <c r="T2508" i="1" s="1"/>
  <c r="Q2509" i="1"/>
  <c r="T2509" i="1" s="1"/>
  <c r="Q2510" i="1"/>
  <c r="T2510" i="1" s="1"/>
  <c r="Q2511" i="1"/>
  <c r="T2511" i="1" s="1"/>
  <c r="Q2512" i="1"/>
  <c r="T2512" i="1" s="1"/>
  <c r="Q2513" i="1"/>
  <c r="T2513" i="1" s="1"/>
  <c r="Q2514" i="1"/>
  <c r="T2514" i="1" s="1"/>
  <c r="Q2515" i="1"/>
  <c r="T2515" i="1" s="1"/>
  <c r="Q2516" i="1"/>
  <c r="T2516" i="1" s="1"/>
  <c r="Q2517" i="1"/>
  <c r="T2517" i="1" s="1"/>
  <c r="Q2518" i="1"/>
  <c r="T2518" i="1" s="1"/>
  <c r="Q2519" i="1"/>
  <c r="T2519" i="1" s="1"/>
  <c r="Q2520" i="1"/>
  <c r="T2520" i="1" s="1"/>
  <c r="Q2521" i="1"/>
  <c r="T2521" i="1" s="1"/>
  <c r="Q2522" i="1"/>
  <c r="T2522" i="1" s="1"/>
  <c r="Q2523" i="1"/>
  <c r="T2523" i="1" s="1"/>
  <c r="Q2524" i="1"/>
  <c r="T2524" i="1" s="1"/>
  <c r="Q2525" i="1"/>
  <c r="T2525" i="1" s="1"/>
  <c r="Q2526" i="1"/>
  <c r="T2526" i="1" s="1"/>
  <c r="Q2527" i="1"/>
  <c r="T2527" i="1" s="1"/>
  <c r="Q2528" i="1"/>
  <c r="T2528" i="1" s="1"/>
  <c r="Q2529" i="1"/>
  <c r="T2529" i="1" s="1"/>
  <c r="Q2530" i="1"/>
  <c r="T2530" i="1" s="1"/>
  <c r="Q2531" i="1"/>
  <c r="T2531" i="1" s="1"/>
  <c r="Q2532" i="1"/>
  <c r="T2532" i="1" s="1"/>
  <c r="Q2533" i="1"/>
  <c r="T2533" i="1" s="1"/>
  <c r="Q2534" i="1"/>
  <c r="T2534" i="1" s="1"/>
  <c r="Q2535" i="1"/>
  <c r="T2535" i="1" s="1"/>
  <c r="Q2536" i="1"/>
  <c r="T2536" i="1" s="1"/>
  <c r="Q2537" i="1"/>
  <c r="T2537" i="1" s="1"/>
  <c r="Q2538" i="1"/>
  <c r="T2538" i="1" s="1"/>
  <c r="Q2539" i="1"/>
  <c r="T2539" i="1" s="1"/>
  <c r="Q2540" i="1"/>
  <c r="T2540" i="1" s="1"/>
  <c r="Q2541" i="1"/>
  <c r="T2541" i="1" s="1"/>
  <c r="Q2542" i="1"/>
  <c r="T2542" i="1" s="1"/>
  <c r="Q2543" i="1"/>
  <c r="T2543" i="1" s="1"/>
  <c r="Q2544" i="1"/>
  <c r="T2544" i="1" s="1"/>
  <c r="Q2545" i="1"/>
  <c r="T2545" i="1" s="1"/>
  <c r="Q2546" i="1"/>
  <c r="T2546" i="1" s="1"/>
  <c r="Q2547" i="1"/>
  <c r="T2547" i="1" s="1"/>
  <c r="Q2548" i="1"/>
  <c r="T2548" i="1" s="1"/>
  <c r="Q2549" i="1"/>
  <c r="T2549" i="1" s="1"/>
  <c r="Q2550" i="1"/>
  <c r="T2550" i="1" s="1"/>
  <c r="Q2551" i="1"/>
  <c r="T2551" i="1" s="1"/>
  <c r="Q2552" i="1"/>
  <c r="T2552" i="1" s="1"/>
  <c r="Q2553" i="1"/>
  <c r="T2553" i="1" s="1"/>
  <c r="Q2554" i="1"/>
  <c r="T2554" i="1" s="1"/>
  <c r="Q2555" i="1"/>
  <c r="T2555" i="1" s="1"/>
  <c r="Q2556" i="1"/>
  <c r="T2556" i="1" s="1"/>
  <c r="Q2557" i="1"/>
  <c r="T2557" i="1" s="1"/>
  <c r="Q2558" i="1"/>
  <c r="T2558" i="1" s="1"/>
  <c r="Q2559" i="1"/>
  <c r="T2559" i="1" s="1"/>
  <c r="Q2560" i="1"/>
  <c r="T2560" i="1" s="1"/>
  <c r="Q2561" i="1"/>
  <c r="T2561" i="1" s="1"/>
  <c r="Q2562" i="1"/>
  <c r="T2562" i="1" s="1"/>
  <c r="Q2563" i="1"/>
  <c r="T2563" i="1" s="1"/>
  <c r="Q2564" i="1"/>
  <c r="T2564" i="1" s="1"/>
  <c r="Q2565" i="1"/>
  <c r="T2565" i="1" s="1"/>
  <c r="Q2566" i="1"/>
  <c r="T2566" i="1" s="1"/>
  <c r="Q2567" i="1"/>
  <c r="T2567" i="1" s="1"/>
  <c r="Q2568" i="1"/>
  <c r="T2568" i="1" s="1"/>
  <c r="Q2569" i="1"/>
  <c r="T2569" i="1" s="1"/>
  <c r="Q2570" i="1"/>
  <c r="T2570" i="1" s="1"/>
  <c r="Q2571" i="1"/>
  <c r="T2571" i="1" s="1"/>
  <c r="Q2572" i="1"/>
  <c r="T2572" i="1" s="1"/>
  <c r="Q2573" i="1"/>
  <c r="T2573" i="1" s="1"/>
  <c r="Q2574" i="1"/>
  <c r="T2574" i="1" s="1"/>
  <c r="Q2575" i="1"/>
  <c r="T2575" i="1" s="1"/>
  <c r="Q2576" i="1"/>
  <c r="T2576" i="1" s="1"/>
  <c r="Q2577" i="1"/>
  <c r="T2577" i="1" s="1"/>
  <c r="Q2578" i="1"/>
  <c r="T2578" i="1" s="1"/>
  <c r="Q2579" i="1"/>
  <c r="T2579" i="1" s="1"/>
  <c r="Q2580" i="1"/>
  <c r="T2580" i="1" s="1"/>
  <c r="Q2581" i="1"/>
  <c r="T2581" i="1" s="1"/>
  <c r="Q2582" i="1"/>
  <c r="T2582" i="1" s="1"/>
  <c r="Q2583" i="1"/>
  <c r="T2583" i="1" s="1"/>
  <c r="Q2584" i="1"/>
  <c r="T2584" i="1" s="1"/>
  <c r="Q2585" i="1"/>
  <c r="T2585" i="1" s="1"/>
  <c r="Q2586" i="1"/>
  <c r="T2586" i="1" s="1"/>
  <c r="Q2587" i="1"/>
  <c r="T2587" i="1" s="1"/>
  <c r="Q2588" i="1"/>
  <c r="T2588" i="1" s="1"/>
  <c r="Q2589" i="1"/>
  <c r="T2589" i="1" s="1"/>
  <c r="Q2590" i="1"/>
  <c r="T2590" i="1" s="1"/>
  <c r="Q2591" i="1"/>
  <c r="T2591" i="1" s="1"/>
  <c r="Q2592" i="1"/>
  <c r="T2592" i="1" s="1"/>
  <c r="Q2593" i="1"/>
  <c r="T2593" i="1" s="1"/>
  <c r="Q2594" i="1"/>
  <c r="T2594" i="1" s="1"/>
  <c r="Q2595" i="1"/>
  <c r="T2595" i="1" s="1"/>
  <c r="Q2596" i="1"/>
  <c r="T2596" i="1" s="1"/>
  <c r="Q2597" i="1"/>
  <c r="T2597" i="1" s="1"/>
  <c r="Q2598" i="1"/>
  <c r="T2598" i="1" s="1"/>
  <c r="Q2599" i="1"/>
  <c r="T2599" i="1" s="1"/>
  <c r="Q2600" i="1"/>
  <c r="T2600" i="1" s="1"/>
  <c r="Q2601" i="1"/>
  <c r="T2601" i="1" s="1"/>
  <c r="Q2602" i="1"/>
  <c r="T2602" i="1" s="1"/>
  <c r="Q2603" i="1"/>
  <c r="T2603" i="1" s="1"/>
  <c r="Q2604" i="1"/>
  <c r="T2604" i="1" s="1"/>
  <c r="Q2605" i="1"/>
  <c r="T2605" i="1" s="1"/>
  <c r="Q2606" i="1"/>
  <c r="T2606" i="1" s="1"/>
  <c r="Q2607" i="1"/>
  <c r="T2607" i="1" s="1"/>
  <c r="Q2608" i="1"/>
  <c r="T2608" i="1" s="1"/>
  <c r="Q2609" i="1"/>
  <c r="T2609" i="1" s="1"/>
  <c r="Q2610" i="1"/>
  <c r="T2610" i="1" s="1"/>
  <c r="Q2611" i="1"/>
  <c r="T2611" i="1" s="1"/>
  <c r="Q2612" i="1"/>
  <c r="T2612" i="1" s="1"/>
  <c r="Q2613" i="1"/>
  <c r="T2613" i="1" s="1"/>
  <c r="Q2614" i="1"/>
  <c r="T2614" i="1" s="1"/>
  <c r="Q2615" i="1"/>
  <c r="T2615" i="1" s="1"/>
  <c r="Q2616" i="1"/>
  <c r="T2616" i="1" s="1"/>
  <c r="Q2617" i="1"/>
  <c r="T2617" i="1" s="1"/>
  <c r="Q2618" i="1"/>
  <c r="T2618" i="1" s="1"/>
  <c r="Q2619" i="1"/>
  <c r="T2619" i="1" s="1"/>
  <c r="Q2620" i="1"/>
  <c r="T2620" i="1" s="1"/>
  <c r="Q2621" i="1"/>
  <c r="T2621" i="1" s="1"/>
  <c r="Q2622" i="1"/>
  <c r="T2622" i="1" s="1"/>
  <c r="Q2623" i="1"/>
  <c r="T2623" i="1" s="1"/>
  <c r="Q2624" i="1"/>
  <c r="T2624" i="1" s="1"/>
  <c r="Q2625" i="1"/>
  <c r="T2625" i="1" s="1"/>
  <c r="Q2626" i="1"/>
  <c r="T2626" i="1" s="1"/>
  <c r="Q2627" i="1"/>
  <c r="T2627" i="1" s="1"/>
  <c r="Q2628" i="1"/>
  <c r="T2628" i="1" s="1"/>
  <c r="Q2629" i="1"/>
  <c r="T2629" i="1" s="1"/>
  <c r="Q2630" i="1"/>
  <c r="T2630" i="1" s="1"/>
  <c r="Q2631" i="1"/>
  <c r="T2631" i="1" s="1"/>
  <c r="Q2632" i="1"/>
  <c r="T2632" i="1" s="1"/>
  <c r="Q2633" i="1"/>
  <c r="T2633" i="1" s="1"/>
  <c r="Q2634" i="1"/>
  <c r="T2634" i="1" s="1"/>
  <c r="Q2635" i="1"/>
  <c r="T2635" i="1" s="1"/>
  <c r="Q2636" i="1"/>
  <c r="T2636" i="1" s="1"/>
  <c r="Q2637" i="1"/>
  <c r="T2637" i="1" s="1"/>
  <c r="Q2638" i="1"/>
  <c r="T2638" i="1" s="1"/>
  <c r="Q2639" i="1"/>
  <c r="T2639" i="1" s="1"/>
  <c r="Q2640" i="1"/>
  <c r="T2640" i="1" s="1"/>
  <c r="Q2641" i="1"/>
  <c r="T2641" i="1" s="1"/>
  <c r="Q2642" i="1"/>
  <c r="T2642" i="1" s="1"/>
  <c r="Q2643" i="1"/>
  <c r="T2643" i="1" s="1"/>
  <c r="Q2644" i="1"/>
  <c r="T2644" i="1" s="1"/>
  <c r="Q2645" i="1"/>
  <c r="T2645" i="1" s="1"/>
  <c r="Q2646" i="1"/>
  <c r="T2646" i="1" s="1"/>
  <c r="Q2647" i="1"/>
  <c r="T2647" i="1" s="1"/>
  <c r="Q2648" i="1"/>
  <c r="T2648" i="1" s="1"/>
  <c r="Q2649" i="1"/>
  <c r="T2649" i="1" s="1"/>
  <c r="Q2650" i="1"/>
  <c r="T2650" i="1" s="1"/>
  <c r="Q2651" i="1"/>
  <c r="T2651" i="1" s="1"/>
  <c r="Q2652" i="1"/>
  <c r="T2652" i="1" s="1"/>
  <c r="Q2653" i="1"/>
  <c r="T2653" i="1" s="1"/>
  <c r="Q2654" i="1"/>
  <c r="T2654" i="1" s="1"/>
  <c r="Q2655" i="1"/>
  <c r="T2655" i="1" s="1"/>
  <c r="Q2656" i="1"/>
  <c r="T2656" i="1" s="1"/>
  <c r="Q2657" i="1"/>
  <c r="T2657" i="1" s="1"/>
  <c r="Q2658" i="1"/>
  <c r="T2658" i="1" s="1"/>
  <c r="Q2659" i="1"/>
  <c r="T2659" i="1" s="1"/>
  <c r="Q2660" i="1"/>
  <c r="T2660" i="1" s="1"/>
  <c r="Q2661" i="1"/>
  <c r="T2661" i="1" s="1"/>
  <c r="Q2662" i="1"/>
  <c r="T2662" i="1" s="1"/>
  <c r="Q2663" i="1"/>
  <c r="T2663" i="1" s="1"/>
  <c r="Q2664" i="1"/>
  <c r="T2664" i="1" s="1"/>
  <c r="Q2665" i="1"/>
  <c r="T2665" i="1" s="1"/>
  <c r="Q2666" i="1"/>
  <c r="T2666" i="1" s="1"/>
  <c r="Q2667" i="1"/>
  <c r="T2667" i="1" s="1"/>
  <c r="Q2668" i="1"/>
  <c r="T2668" i="1" s="1"/>
  <c r="Q2669" i="1"/>
  <c r="T2669" i="1" s="1"/>
  <c r="Q2670" i="1"/>
  <c r="T2670" i="1" s="1"/>
  <c r="Q2671" i="1"/>
  <c r="T2671" i="1" s="1"/>
  <c r="Q2672" i="1"/>
  <c r="T2672" i="1" s="1"/>
  <c r="Q2673" i="1"/>
  <c r="T2673" i="1" s="1"/>
  <c r="Q2674" i="1"/>
  <c r="T2674" i="1" s="1"/>
  <c r="Q2675" i="1"/>
  <c r="T2675" i="1" s="1"/>
  <c r="Q2676" i="1"/>
  <c r="T2676" i="1" s="1"/>
  <c r="Q2677" i="1"/>
  <c r="T2677" i="1" s="1"/>
  <c r="Q2678" i="1"/>
  <c r="T2678" i="1" s="1"/>
  <c r="Q2679" i="1"/>
  <c r="T2679" i="1" s="1"/>
  <c r="Q2680" i="1"/>
  <c r="T2680" i="1" s="1"/>
  <c r="Q2681" i="1"/>
  <c r="T2681" i="1" s="1"/>
  <c r="Q2682" i="1"/>
  <c r="T2682" i="1" s="1"/>
  <c r="Q2683" i="1"/>
  <c r="T2683" i="1" s="1"/>
  <c r="Q2684" i="1"/>
  <c r="T2684" i="1" s="1"/>
  <c r="Q2685" i="1"/>
  <c r="T2685" i="1" s="1"/>
  <c r="Q2686" i="1"/>
  <c r="T2686" i="1" s="1"/>
  <c r="Q2687" i="1"/>
  <c r="T2687" i="1" s="1"/>
  <c r="Q2688" i="1"/>
  <c r="T2688" i="1" s="1"/>
  <c r="Q2689" i="1"/>
  <c r="T2689" i="1" s="1"/>
  <c r="Q2690" i="1"/>
  <c r="T2690" i="1" s="1"/>
  <c r="Q2691" i="1"/>
  <c r="T2691" i="1" s="1"/>
  <c r="Q2692" i="1"/>
  <c r="T2692" i="1" s="1"/>
  <c r="Q2693" i="1"/>
  <c r="T2693" i="1" s="1"/>
  <c r="Q2694" i="1"/>
  <c r="T2694" i="1" s="1"/>
  <c r="Q2695" i="1"/>
  <c r="T2695" i="1" s="1"/>
  <c r="Q2696" i="1"/>
  <c r="T2696" i="1" s="1"/>
  <c r="Q2697" i="1"/>
  <c r="T2697" i="1" s="1"/>
  <c r="Q2698" i="1"/>
  <c r="T2698" i="1" s="1"/>
  <c r="Q2699" i="1"/>
  <c r="T2699" i="1" s="1"/>
  <c r="Q2700" i="1"/>
  <c r="T2700" i="1" s="1"/>
  <c r="Q2701" i="1"/>
  <c r="T2701" i="1" s="1"/>
  <c r="Q2702" i="1"/>
  <c r="T2702" i="1" s="1"/>
  <c r="Q2703" i="1"/>
  <c r="Q2704" i="1"/>
  <c r="Q2705" i="1"/>
  <c r="Q2706" i="1"/>
  <c r="Q2707" i="1"/>
  <c r="Q2708" i="1"/>
  <c r="T2708" i="1" s="1"/>
  <c r="Q2709" i="1"/>
  <c r="Q2710" i="1"/>
  <c r="Q2711" i="1"/>
  <c r="Q2712" i="1"/>
  <c r="Q2713" i="1"/>
  <c r="Q2714" i="1"/>
  <c r="Q2715" i="1"/>
  <c r="Q2716" i="1"/>
  <c r="T2716" i="1" s="1"/>
  <c r="Q2717" i="1"/>
  <c r="Q2718" i="1"/>
  <c r="Q2719" i="1"/>
  <c r="Q2720" i="1"/>
  <c r="Q2721" i="1"/>
  <c r="Q2722" i="1"/>
  <c r="Q2723" i="1"/>
  <c r="T2723" i="1" s="1"/>
  <c r="Q2724" i="1"/>
  <c r="T2724" i="1" s="1"/>
  <c r="Q2725" i="1"/>
  <c r="T2725" i="1" s="1"/>
  <c r="Q2726" i="1"/>
  <c r="T2726" i="1" s="1"/>
  <c r="Q2727" i="1"/>
  <c r="T2727" i="1" s="1"/>
  <c r="Q2728" i="1"/>
  <c r="T2728" i="1" s="1"/>
  <c r="Q2729" i="1"/>
  <c r="T2729" i="1" s="1"/>
  <c r="Q2730" i="1"/>
  <c r="T2730" i="1" s="1"/>
  <c r="Q2731" i="1"/>
  <c r="T2731" i="1" s="1"/>
  <c r="Q2732" i="1"/>
  <c r="T2732" i="1" s="1"/>
  <c r="Q2733" i="1"/>
  <c r="T2733" i="1" s="1"/>
  <c r="Q2734" i="1"/>
  <c r="T2734" i="1" s="1"/>
  <c r="Q2735" i="1"/>
  <c r="T2735" i="1" s="1"/>
  <c r="Q2736" i="1"/>
  <c r="T2736" i="1" s="1"/>
  <c r="Q2737" i="1"/>
  <c r="T2737" i="1" s="1"/>
  <c r="Q2738" i="1"/>
  <c r="T2738" i="1" s="1"/>
  <c r="Q2739" i="1"/>
  <c r="T2739" i="1" s="1"/>
  <c r="Q2740" i="1"/>
  <c r="T2740" i="1" s="1"/>
  <c r="Q2741" i="1"/>
  <c r="T2741" i="1" s="1"/>
  <c r="Q2742" i="1"/>
  <c r="T2742" i="1" s="1"/>
  <c r="Q2743" i="1"/>
  <c r="T2743" i="1" s="1"/>
  <c r="Q2744" i="1"/>
  <c r="T2744" i="1" s="1"/>
  <c r="Q2745" i="1"/>
  <c r="T2745" i="1" s="1"/>
  <c r="Q2746" i="1"/>
  <c r="T2746" i="1" s="1"/>
  <c r="Q2747" i="1"/>
  <c r="T2747" i="1" s="1"/>
  <c r="Q2748" i="1"/>
  <c r="T2748" i="1" s="1"/>
  <c r="Q2749" i="1"/>
  <c r="T2749" i="1" s="1"/>
  <c r="Q2750" i="1"/>
  <c r="T2750" i="1" s="1"/>
  <c r="Q2751" i="1"/>
  <c r="T2751" i="1" s="1"/>
  <c r="Q2752" i="1"/>
  <c r="T2752" i="1" s="1"/>
  <c r="Q2753" i="1"/>
  <c r="T2753" i="1" s="1"/>
  <c r="Q2754" i="1"/>
  <c r="T2754" i="1" s="1"/>
  <c r="Q2755" i="1"/>
  <c r="T2755" i="1" s="1"/>
  <c r="Q2756" i="1"/>
  <c r="T2756" i="1" s="1"/>
  <c r="Q2757" i="1"/>
  <c r="T2757" i="1" s="1"/>
  <c r="Q2758" i="1"/>
  <c r="T2758" i="1" s="1"/>
  <c r="Q2759" i="1"/>
  <c r="T2759" i="1" s="1"/>
  <c r="Q2760" i="1"/>
  <c r="T2760" i="1" s="1"/>
  <c r="Q2761" i="1"/>
  <c r="T2761" i="1" s="1"/>
  <c r="Q2762" i="1"/>
  <c r="T2762" i="1" s="1"/>
  <c r="Q2763" i="1"/>
  <c r="T2763" i="1" s="1"/>
  <c r="Q2764" i="1"/>
  <c r="T2764" i="1" s="1"/>
  <c r="Q2765" i="1"/>
  <c r="T2765" i="1" s="1"/>
  <c r="Q2766" i="1"/>
  <c r="T2766" i="1" s="1"/>
  <c r="Q2767" i="1"/>
  <c r="T2767" i="1" s="1"/>
  <c r="Q2768" i="1"/>
  <c r="T2768" i="1" s="1"/>
  <c r="Q2769" i="1"/>
  <c r="T2769" i="1" s="1"/>
  <c r="Q2770" i="1"/>
  <c r="T2770" i="1" s="1"/>
  <c r="Q2771" i="1"/>
  <c r="T2771" i="1" s="1"/>
  <c r="Q2772" i="1"/>
  <c r="T2772" i="1" s="1"/>
  <c r="Q2773" i="1"/>
  <c r="T2773" i="1" s="1"/>
  <c r="Q2774" i="1"/>
  <c r="T2774" i="1" s="1"/>
  <c r="Q2775" i="1"/>
  <c r="T2775" i="1" s="1"/>
  <c r="Q2776" i="1"/>
  <c r="T2776" i="1" s="1"/>
  <c r="Q2777" i="1"/>
  <c r="T2777" i="1" s="1"/>
  <c r="Q2778" i="1"/>
  <c r="T2778" i="1" s="1"/>
  <c r="Q2779" i="1"/>
  <c r="T2779" i="1" s="1"/>
  <c r="Q2780" i="1"/>
  <c r="T2780" i="1" s="1"/>
  <c r="Q2781" i="1"/>
  <c r="T2781" i="1" s="1"/>
  <c r="Q2782" i="1"/>
  <c r="T2782" i="1" s="1"/>
  <c r="Q2783" i="1"/>
  <c r="Q2784" i="1"/>
  <c r="Q2785" i="1"/>
  <c r="Q2786" i="1"/>
  <c r="Q2787" i="1"/>
  <c r="Q2788" i="1"/>
  <c r="T2788" i="1" s="1"/>
  <c r="Q2789" i="1"/>
  <c r="T2789" i="1" s="1"/>
  <c r="Q2790" i="1"/>
  <c r="T2790" i="1" s="1"/>
  <c r="Q2791" i="1"/>
  <c r="Q2792" i="1"/>
  <c r="Q2793" i="1"/>
  <c r="Q2794" i="1"/>
  <c r="Q2795" i="1"/>
  <c r="Q2796" i="1"/>
  <c r="T2796" i="1" s="1"/>
  <c r="Q2797" i="1"/>
  <c r="T2797" i="1" s="1"/>
  <c r="Q2798" i="1"/>
  <c r="T2798" i="1" s="1"/>
  <c r="Q2799" i="1"/>
  <c r="Q2800" i="1"/>
  <c r="Q2801" i="1"/>
  <c r="Q2802" i="1"/>
  <c r="Q2803" i="1"/>
  <c r="Q2804" i="1"/>
  <c r="T2804" i="1" s="1"/>
  <c r="Q2805" i="1"/>
  <c r="T2805" i="1" s="1"/>
  <c r="Q2806" i="1"/>
  <c r="T2806" i="1" s="1"/>
  <c r="Q2807" i="1"/>
  <c r="Q2808" i="1"/>
  <c r="Q2809" i="1"/>
  <c r="Q2810" i="1"/>
  <c r="Q2811" i="1"/>
  <c r="Q2812" i="1"/>
  <c r="T2812" i="1" s="1"/>
  <c r="Q2813" i="1"/>
  <c r="T2813" i="1" s="1"/>
  <c r="Q2814" i="1"/>
  <c r="T2814" i="1" s="1"/>
  <c r="Q2815" i="1"/>
  <c r="Q2816" i="1"/>
  <c r="Q2817" i="1"/>
  <c r="Q2818" i="1"/>
  <c r="Q2819" i="1"/>
  <c r="Q2820" i="1"/>
  <c r="T2820" i="1" s="1"/>
  <c r="Q2821" i="1"/>
  <c r="T2821" i="1" s="1"/>
  <c r="Q2822" i="1"/>
  <c r="T2822" i="1" s="1"/>
  <c r="Q2823" i="1"/>
  <c r="Q2824" i="1"/>
  <c r="Q2825" i="1"/>
  <c r="Q2826" i="1"/>
  <c r="Q2827" i="1"/>
  <c r="Q2828" i="1"/>
  <c r="T2828" i="1" s="1"/>
  <c r="Q2829" i="1"/>
  <c r="T2829" i="1" s="1"/>
  <c r="Q2830" i="1"/>
  <c r="T2830" i="1" s="1"/>
  <c r="Q2831" i="1"/>
  <c r="Q2832" i="1"/>
  <c r="Q2833" i="1"/>
  <c r="Q2834" i="1"/>
  <c r="Q2835" i="1"/>
  <c r="Q2836" i="1"/>
  <c r="T2836" i="1" s="1"/>
  <c r="Q2837" i="1"/>
  <c r="T2837" i="1" s="1"/>
  <c r="Q2838" i="1"/>
  <c r="T2838" i="1" s="1"/>
  <c r="Q2839" i="1"/>
  <c r="Q2840" i="1"/>
  <c r="Q2841" i="1"/>
  <c r="Q2842" i="1"/>
  <c r="Q2843" i="1"/>
  <c r="Q2844" i="1"/>
  <c r="T2844" i="1" s="1"/>
  <c r="Q2845" i="1"/>
  <c r="T2845" i="1" s="1"/>
  <c r="Q2846" i="1"/>
  <c r="T2846" i="1" s="1"/>
  <c r="Q2847" i="1"/>
  <c r="Q2848" i="1"/>
  <c r="Q2849" i="1"/>
  <c r="Q2850" i="1"/>
  <c r="Q2851" i="1"/>
  <c r="Q2852" i="1"/>
  <c r="T2852" i="1" s="1"/>
  <c r="Q2853" i="1"/>
  <c r="T2853" i="1" s="1"/>
  <c r="Q2854" i="1"/>
  <c r="T2854" i="1" s="1"/>
  <c r="Q2855" i="1"/>
  <c r="Q2856" i="1"/>
  <c r="Q2857" i="1"/>
  <c r="Q2858" i="1"/>
  <c r="Q2859" i="1"/>
  <c r="Q2860" i="1"/>
  <c r="T2860" i="1" s="1"/>
  <c r="Q2861" i="1"/>
  <c r="T2861" i="1" s="1"/>
  <c r="Q2862" i="1"/>
  <c r="T2862" i="1" s="1"/>
  <c r="Q2863" i="1"/>
  <c r="Q2864" i="1"/>
  <c r="Q2865" i="1"/>
  <c r="Q2866" i="1"/>
  <c r="Q2867" i="1"/>
  <c r="Q2868" i="1"/>
  <c r="T2868" i="1" s="1"/>
  <c r="Q2869" i="1"/>
  <c r="T2869" i="1" s="1"/>
  <c r="Q2870" i="1"/>
  <c r="T2870" i="1" s="1"/>
  <c r="Q2871" i="1"/>
  <c r="Q2872" i="1"/>
  <c r="Q2873" i="1"/>
  <c r="Q2874" i="1"/>
  <c r="Q2875" i="1"/>
  <c r="Q2876" i="1"/>
  <c r="T2876" i="1" s="1"/>
  <c r="Q2877" i="1"/>
  <c r="T2877" i="1" s="1"/>
  <c r="Q2878" i="1"/>
  <c r="T2878" i="1" s="1"/>
  <c r="Q2879" i="1"/>
  <c r="Q2880" i="1"/>
  <c r="Q2881" i="1"/>
  <c r="Q2882" i="1"/>
  <c r="Q2883" i="1"/>
  <c r="Q2884" i="1"/>
  <c r="T2884" i="1" s="1"/>
  <c r="Q2885" i="1"/>
  <c r="T2885" i="1" s="1"/>
  <c r="Q2886" i="1"/>
  <c r="T2886" i="1" s="1"/>
  <c r="Q2887" i="1"/>
  <c r="Q2888" i="1"/>
  <c r="Q2889" i="1"/>
  <c r="Q2890" i="1"/>
  <c r="Q2891" i="1"/>
  <c r="Q2892" i="1"/>
  <c r="T2892" i="1" s="1"/>
  <c r="Q2893" i="1"/>
  <c r="T2893" i="1" s="1"/>
  <c r="Q2894" i="1"/>
  <c r="T2894" i="1" s="1"/>
  <c r="Q2895" i="1"/>
  <c r="Q2896" i="1"/>
  <c r="Q2897" i="1"/>
  <c r="Q2898" i="1"/>
  <c r="Q2899" i="1"/>
  <c r="Q2900" i="1"/>
  <c r="T2900" i="1" s="1"/>
  <c r="Q2901" i="1"/>
  <c r="T2901" i="1" s="1"/>
  <c r="Q2902" i="1"/>
  <c r="T2902" i="1" s="1"/>
  <c r="Q2903" i="1"/>
  <c r="Q2904" i="1"/>
  <c r="Q2905" i="1"/>
  <c r="Q2906" i="1"/>
  <c r="Q2907" i="1"/>
  <c r="Q2908" i="1"/>
  <c r="T2908" i="1" s="1"/>
  <c r="Q2909" i="1"/>
  <c r="T2909" i="1" s="1"/>
  <c r="Q2910" i="1"/>
  <c r="T2910" i="1" s="1"/>
  <c r="Q2911" i="1"/>
  <c r="Q2912" i="1"/>
  <c r="Q2913" i="1"/>
  <c r="Q2914" i="1"/>
  <c r="Q2915" i="1"/>
  <c r="Q2916" i="1"/>
  <c r="T2916" i="1" s="1"/>
  <c r="Q2917" i="1"/>
  <c r="T2917" i="1" s="1"/>
  <c r="Q2918" i="1"/>
  <c r="T2918" i="1" s="1"/>
  <c r="Q2919" i="1"/>
  <c r="Q2920" i="1"/>
  <c r="Q2921" i="1"/>
  <c r="Q2922" i="1"/>
  <c r="Q2923" i="1"/>
  <c r="Q2924" i="1"/>
  <c r="T2924" i="1" s="1"/>
  <c r="Q2925" i="1"/>
  <c r="T2925" i="1" s="1"/>
  <c r="Q2926" i="1"/>
  <c r="T2926" i="1" s="1"/>
  <c r="Q2927" i="1"/>
  <c r="Q2928" i="1"/>
  <c r="Q2929" i="1"/>
  <c r="Q2930" i="1"/>
  <c r="Q2931" i="1"/>
  <c r="Q2932" i="1"/>
  <c r="T2932" i="1" s="1"/>
  <c r="Q2933" i="1"/>
  <c r="T2933" i="1" s="1"/>
  <c r="Q2934" i="1"/>
  <c r="T2934" i="1" s="1"/>
  <c r="Q2935" i="1"/>
  <c r="Q2936" i="1"/>
  <c r="Q2937" i="1"/>
  <c r="Q2938" i="1"/>
  <c r="Q2939" i="1"/>
  <c r="Q2940" i="1"/>
  <c r="T2940" i="1" s="1"/>
  <c r="Q2941" i="1"/>
  <c r="T2941" i="1" s="1"/>
  <c r="Q2942" i="1"/>
  <c r="T2942" i="1" s="1"/>
  <c r="Q2943" i="1"/>
  <c r="Q2944" i="1"/>
  <c r="Q2945" i="1"/>
  <c r="Q2946" i="1"/>
  <c r="Q2947" i="1"/>
  <c r="Q2948" i="1"/>
  <c r="T2948" i="1" s="1"/>
  <c r="Q2949" i="1"/>
  <c r="T2949" i="1" s="1"/>
  <c r="Q2950" i="1"/>
  <c r="T2950" i="1" s="1"/>
  <c r="Q2951" i="1"/>
  <c r="Q2952" i="1"/>
  <c r="Q2953" i="1"/>
  <c r="Q2954" i="1"/>
  <c r="Q2955" i="1"/>
  <c r="Q2956" i="1"/>
  <c r="T2956" i="1" s="1"/>
  <c r="Q2957" i="1"/>
  <c r="T2957" i="1" s="1"/>
  <c r="Q2958" i="1"/>
  <c r="T2958" i="1" s="1"/>
  <c r="Q2959" i="1"/>
  <c r="Q2960" i="1"/>
  <c r="Q2961" i="1"/>
  <c r="Q2962" i="1"/>
  <c r="Q2963" i="1"/>
  <c r="Q2964" i="1"/>
  <c r="T2964" i="1" s="1"/>
  <c r="Q2965" i="1"/>
  <c r="T2965" i="1" s="1"/>
  <c r="Q2966" i="1"/>
  <c r="T2966" i="1" s="1"/>
  <c r="Q2967" i="1"/>
  <c r="Q2968" i="1"/>
  <c r="Q2969" i="1"/>
  <c r="Q2970" i="1"/>
  <c r="Q2971" i="1"/>
  <c r="Q2972" i="1"/>
  <c r="T2972" i="1" s="1"/>
  <c r="Q2973" i="1"/>
  <c r="T2973" i="1" s="1"/>
  <c r="Q2974" i="1"/>
  <c r="T2974" i="1" s="1"/>
  <c r="Q2975" i="1"/>
  <c r="Q2976" i="1"/>
  <c r="Q2977" i="1"/>
  <c r="Q2978" i="1"/>
  <c r="Q2979" i="1"/>
  <c r="Q2980" i="1"/>
  <c r="T2980" i="1" s="1"/>
  <c r="Q2981" i="1"/>
  <c r="T2981" i="1" s="1"/>
  <c r="Q2982" i="1"/>
  <c r="T2982" i="1" s="1"/>
  <c r="Q2983" i="1"/>
  <c r="Q2984" i="1"/>
  <c r="Q2985" i="1"/>
  <c r="Q2986" i="1"/>
  <c r="Q2987" i="1"/>
  <c r="Q2988" i="1"/>
  <c r="T2988" i="1" s="1"/>
  <c r="Q2989" i="1"/>
  <c r="T2989" i="1" s="1"/>
  <c r="Q2990" i="1"/>
  <c r="T2990" i="1" s="1"/>
  <c r="Q2991" i="1"/>
  <c r="Q2992" i="1"/>
  <c r="Q2993" i="1"/>
  <c r="Q2994" i="1"/>
  <c r="Q2995" i="1"/>
  <c r="Q2996" i="1"/>
  <c r="T2996" i="1" s="1"/>
  <c r="Q2997" i="1"/>
  <c r="T2997" i="1" s="1"/>
  <c r="Q2998" i="1"/>
  <c r="T2998" i="1" s="1"/>
  <c r="Q2999" i="1"/>
  <c r="Q3000" i="1"/>
  <c r="Q3001" i="1"/>
  <c r="Q3002" i="1"/>
  <c r="Q3003" i="1"/>
  <c r="Q3004" i="1"/>
  <c r="T3004" i="1" s="1"/>
  <c r="Q3005" i="1"/>
  <c r="T3005" i="1" s="1"/>
  <c r="Q3006" i="1"/>
  <c r="T3006" i="1" s="1"/>
  <c r="Q3007" i="1"/>
  <c r="Q3008" i="1"/>
  <c r="Q3009" i="1"/>
  <c r="Q3010" i="1"/>
  <c r="Q3011" i="1"/>
  <c r="Q3012" i="1"/>
  <c r="T3012" i="1" s="1"/>
  <c r="Q3013" i="1"/>
  <c r="T3013" i="1" s="1"/>
  <c r="Q3014" i="1"/>
  <c r="Q3015" i="1"/>
  <c r="Q3016" i="1"/>
  <c r="Q3017" i="1"/>
  <c r="Q3018" i="1"/>
  <c r="Q3019" i="1"/>
  <c r="T3019" i="1" s="1"/>
  <c r="Q3020" i="1"/>
  <c r="Q3021" i="1"/>
  <c r="Q3022" i="1"/>
  <c r="Q3023" i="1"/>
  <c r="Q3024" i="1"/>
  <c r="Q3025" i="1"/>
  <c r="Q3026" i="1"/>
  <c r="Q3027" i="1"/>
  <c r="T3027" i="1" s="1"/>
  <c r="Q3028" i="1"/>
  <c r="T3028" i="1" s="1"/>
  <c r="Q3029" i="1"/>
  <c r="Q3030" i="1"/>
  <c r="Q3031" i="1"/>
  <c r="Q3032" i="1"/>
  <c r="Q3033" i="1"/>
  <c r="Q3034" i="1"/>
  <c r="Q3035" i="1"/>
  <c r="Q3036" i="1"/>
  <c r="Q3037" i="1"/>
  <c r="T3037" i="1" s="1"/>
  <c r="Q3038" i="1"/>
  <c r="Q3039" i="1"/>
  <c r="Q3040" i="1"/>
  <c r="Q3041" i="1"/>
  <c r="Q3042" i="1"/>
  <c r="Q3043" i="1"/>
  <c r="Q3044" i="1"/>
  <c r="T3044" i="1" s="1"/>
  <c r="Q3045" i="1"/>
  <c r="Q3046" i="1"/>
  <c r="Q3047" i="1"/>
  <c r="Q3048" i="1"/>
  <c r="Q3049" i="1"/>
  <c r="Q3050" i="1"/>
  <c r="Q3051" i="1"/>
  <c r="T3051" i="1" s="1"/>
  <c r="Q3052" i="1"/>
  <c r="T3052" i="1" s="1"/>
  <c r="Q3053" i="1"/>
  <c r="T3053" i="1" s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T3067" i="1" s="1"/>
  <c r="Q3068" i="1"/>
  <c r="Q3069" i="1"/>
  <c r="T3069" i="1" s="1"/>
  <c r="Q3070" i="1"/>
  <c r="Q3071" i="1"/>
  <c r="Q3072" i="1"/>
  <c r="Q3073" i="1"/>
  <c r="Q3074" i="1"/>
  <c r="Q3075" i="1"/>
  <c r="Q3076" i="1"/>
  <c r="T3076" i="1" s="1"/>
  <c r="Q3077" i="1"/>
  <c r="T3077" i="1" s="1"/>
  <c r="Q3078" i="1"/>
  <c r="Q3079" i="1"/>
  <c r="Q3080" i="1"/>
  <c r="Q3081" i="1"/>
  <c r="Q3082" i="1"/>
  <c r="Q3083" i="1"/>
  <c r="T3083" i="1" s="1"/>
  <c r="Q3084" i="1"/>
  <c r="Q3085" i="1"/>
  <c r="Q3086" i="1"/>
  <c r="Q3087" i="1"/>
  <c r="Q3088" i="1"/>
  <c r="Q3089" i="1"/>
  <c r="Q3090" i="1"/>
  <c r="Q3091" i="1"/>
  <c r="T3091" i="1" s="1"/>
  <c r="Q3092" i="1"/>
  <c r="T3092" i="1" s="1"/>
  <c r="Q3093" i="1"/>
  <c r="Q3094" i="1"/>
  <c r="Q3095" i="1"/>
  <c r="Q3096" i="1"/>
  <c r="Q3097" i="1"/>
  <c r="Q3098" i="1"/>
  <c r="Q3099" i="1"/>
  <c r="Q3100" i="1"/>
  <c r="Q3101" i="1"/>
  <c r="T3101" i="1" s="1"/>
  <c r="Q3102" i="1"/>
  <c r="Q3103" i="1"/>
  <c r="Q3104" i="1"/>
  <c r="Q3105" i="1"/>
  <c r="Q3106" i="1"/>
  <c r="Q3107" i="1"/>
  <c r="Q3108" i="1"/>
  <c r="T3108" i="1" s="1"/>
  <c r="Q3109" i="1"/>
  <c r="Q3110" i="1"/>
  <c r="Q3111" i="1"/>
  <c r="Q3112" i="1"/>
  <c r="Q3113" i="1"/>
  <c r="Q3114" i="1"/>
  <c r="Q3115" i="1"/>
  <c r="T3115" i="1" s="1"/>
  <c r="Q3116" i="1"/>
  <c r="T3116" i="1" s="1"/>
  <c r="Q3117" i="1"/>
  <c r="T3117" i="1" s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T3131" i="1" s="1"/>
  <c r="Q3132" i="1"/>
  <c r="Q3133" i="1"/>
  <c r="T3133" i="1" s="1"/>
  <c r="Q3134" i="1"/>
  <c r="Q3135" i="1"/>
  <c r="Q3136" i="1"/>
  <c r="Q3137" i="1"/>
  <c r="Q3138" i="1"/>
  <c r="Q3139" i="1"/>
  <c r="Q3140" i="1"/>
  <c r="T3140" i="1" s="1"/>
  <c r="Q3141" i="1"/>
  <c r="T3141" i="1" s="1"/>
  <c r="Q3142" i="1"/>
  <c r="Q3143" i="1"/>
  <c r="Q3144" i="1"/>
  <c r="Q3145" i="1"/>
  <c r="Q3146" i="1"/>
  <c r="Q3147" i="1"/>
  <c r="T3147" i="1" s="1"/>
  <c r="Q3148" i="1"/>
  <c r="Q3149" i="1"/>
  <c r="Q3150" i="1"/>
  <c r="Q3151" i="1"/>
  <c r="Q3152" i="1"/>
  <c r="Q3153" i="1"/>
  <c r="Q3154" i="1"/>
  <c r="Q3155" i="1"/>
  <c r="T3155" i="1" s="1"/>
  <c r="Q3156" i="1"/>
  <c r="T3156" i="1" s="1"/>
  <c r="Q3157" i="1"/>
  <c r="Q3158" i="1"/>
  <c r="Q3159" i="1"/>
  <c r="Q3160" i="1"/>
  <c r="Q3161" i="1"/>
  <c r="Q3162" i="1"/>
  <c r="Q3163" i="1"/>
  <c r="Q3164" i="1"/>
  <c r="Q3165" i="1"/>
  <c r="T3165" i="1" s="1"/>
  <c r="Q3166" i="1"/>
  <c r="Q3167" i="1"/>
  <c r="Q3168" i="1"/>
  <c r="Q3169" i="1"/>
  <c r="Q3170" i="1"/>
  <c r="Q3171" i="1"/>
  <c r="Q3172" i="1"/>
  <c r="T3172" i="1" s="1"/>
  <c r="Q3173" i="1"/>
  <c r="Q3174" i="1"/>
  <c r="Q3175" i="1"/>
  <c r="Q3176" i="1"/>
  <c r="Q3177" i="1"/>
  <c r="Q3178" i="1"/>
  <c r="Q3179" i="1"/>
  <c r="T3179" i="1" s="1"/>
  <c r="Q3180" i="1"/>
  <c r="T3180" i="1" s="1"/>
  <c r="Q3181" i="1"/>
  <c r="T3181" i="1" s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T3195" i="1" s="1"/>
  <c r="Q3196" i="1"/>
  <c r="Q3197" i="1"/>
  <c r="T3197" i="1" s="1"/>
  <c r="Q3198" i="1"/>
  <c r="Q3199" i="1"/>
  <c r="Q3200" i="1"/>
  <c r="Q3201" i="1"/>
  <c r="Q3202" i="1"/>
  <c r="Q3203" i="1"/>
  <c r="Q3204" i="1"/>
  <c r="T3204" i="1" s="1"/>
  <c r="Q3205" i="1"/>
  <c r="T3205" i="1" s="1"/>
  <c r="Q3206" i="1"/>
  <c r="Q3207" i="1"/>
  <c r="Q3208" i="1"/>
  <c r="Q3209" i="1"/>
  <c r="Q3210" i="1"/>
  <c r="Q3211" i="1"/>
  <c r="T3211" i="1" s="1"/>
  <c r="Q3212" i="1"/>
  <c r="Q3213" i="1"/>
  <c r="Q3214" i="1"/>
  <c r="Q3215" i="1"/>
  <c r="Q3216" i="1"/>
  <c r="Q3217" i="1"/>
  <c r="Q3218" i="1"/>
  <c r="Q3219" i="1"/>
  <c r="T3219" i="1" s="1"/>
  <c r="Q3220" i="1"/>
  <c r="T3220" i="1" s="1"/>
  <c r="Q3221" i="1"/>
  <c r="Q3222" i="1"/>
  <c r="Q3223" i="1"/>
  <c r="Q3224" i="1"/>
  <c r="Q3225" i="1"/>
  <c r="Q3226" i="1"/>
  <c r="Q3227" i="1"/>
  <c r="Q3228" i="1"/>
  <c r="Q3229" i="1"/>
  <c r="T3229" i="1" s="1"/>
  <c r="Q3230" i="1"/>
  <c r="Q3231" i="1"/>
  <c r="Q3232" i="1"/>
  <c r="Q3233" i="1"/>
  <c r="Q3234" i="1"/>
  <c r="Q3235" i="1"/>
  <c r="Q3236" i="1"/>
  <c r="T3236" i="1" s="1"/>
  <c r="Q3237" i="1"/>
  <c r="Q3238" i="1"/>
  <c r="Q3239" i="1"/>
  <c r="Q3240" i="1"/>
  <c r="Q3241" i="1"/>
  <c r="Q3242" i="1"/>
  <c r="Q3243" i="1"/>
  <c r="T3243" i="1" s="1"/>
  <c r="Q3244" i="1"/>
  <c r="T3244" i="1" s="1"/>
  <c r="Q3245" i="1"/>
  <c r="T3245" i="1" s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T3259" i="1" s="1"/>
  <c r="Q3260" i="1"/>
  <c r="Q3261" i="1"/>
  <c r="T3261" i="1" s="1"/>
  <c r="Q3262" i="1"/>
  <c r="Q3263" i="1"/>
  <c r="Q3264" i="1"/>
  <c r="Q3265" i="1"/>
  <c r="Q3266" i="1"/>
  <c r="Q3267" i="1"/>
  <c r="Q3268" i="1"/>
  <c r="T3268" i="1" s="1"/>
  <c r="Q3269" i="1"/>
  <c r="T3269" i="1" s="1"/>
  <c r="Q3270" i="1"/>
  <c r="Q3271" i="1"/>
  <c r="Q3272" i="1"/>
  <c r="Q3273" i="1"/>
  <c r="Q3274" i="1"/>
  <c r="Q3275" i="1"/>
  <c r="T3275" i="1" s="1"/>
  <c r="Q3276" i="1"/>
  <c r="Q3277" i="1"/>
  <c r="Q3278" i="1"/>
  <c r="Q3279" i="1"/>
  <c r="Q3280" i="1"/>
  <c r="Q3281" i="1"/>
  <c r="Q3282" i="1"/>
  <c r="Q3283" i="1"/>
  <c r="T3283" i="1" s="1"/>
  <c r="Q3284" i="1"/>
  <c r="T3284" i="1" s="1"/>
  <c r="Q3285" i="1"/>
  <c r="Q3286" i="1"/>
  <c r="Q3287" i="1"/>
  <c r="Q3288" i="1"/>
  <c r="Q3289" i="1"/>
  <c r="Q3290" i="1"/>
  <c r="Q3291" i="1"/>
  <c r="Q3292" i="1"/>
  <c r="Q3293" i="1"/>
  <c r="T3293" i="1" s="1"/>
  <c r="Q3294" i="1"/>
  <c r="Q3295" i="1"/>
  <c r="Q3296" i="1"/>
  <c r="Q3297" i="1"/>
  <c r="Q3298" i="1"/>
  <c r="Q3299" i="1"/>
  <c r="Q3300" i="1"/>
  <c r="T3300" i="1" s="1"/>
  <c r="Q3301" i="1"/>
  <c r="Q3302" i="1"/>
  <c r="Q3303" i="1"/>
  <c r="Q3304" i="1"/>
  <c r="Q3305" i="1"/>
  <c r="Q3306" i="1"/>
  <c r="Q3307" i="1"/>
  <c r="T3307" i="1" s="1"/>
  <c r="Q3308" i="1"/>
  <c r="T3308" i="1" s="1"/>
  <c r="Q3309" i="1"/>
  <c r="T3309" i="1" s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T3323" i="1" s="1"/>
  <c r="Q3324" i="1"/>
  <c r="Q3325" i="1"/>
  <c r="T3325" i="1" s="1"/>
  <c r="Q3326" i="1"/>
  <c r="Q3327" i="1"/>
  <c r="Q3328" i="1"/>
  <c r="Q3329" i="1"/>
  <c r="Q3330" i="1"/>
  <c r="Q3331" i="1"/>
  <c r="Q3332" i="1"/>
  <c r="T3332" i="1" s="1"/>
  <c r="Q3333" i="1"/>
  <c r="T3333" i="1" s="1"/>
  <c r="Q3334" i="1"/>
  <c r="Q3335" i="1"/>
  <c r="Q3336" i="1"/>
  <c r="Q3337" i="1"/>
  <c r="Q3338" i="1"/>
  <c r="Q3339" i="1"/>
  <c r="T3339" i="1" s="1"/>
  <c r="Q3340" i="1"/>
  <c r="Q3341" i="1"/>
  <c r="Q3342" i="1"/>
  <c r="Q3343" i="1"/>
  <c r="Q3344" i="1"/>
  <c r="Q3345" i="1"/>
  <c r="Q3346" i="1"/>
  <c r="Q3347" i="1"/>
  <c r="T3347" i="1" s="1"/>
  <c r="Q3348" i="1"/>
  <c r="T3348" i="1" s="1"/>
  <c r="Q3349" i="1"/>
  <c r="Q3350" i="1"/>
  <c r="Q3351" i="1"/>
  <c r="Q3352" i="1"/>
  <c r="Q3353" i="1"/>
  <c r="Q3354" i="1"/>
  <c r="Q3355" i="1"/>
  <c r="Q3356" i="1"/>
  <c r="Q3357" i="1"/>
  <c r="T3357" i="1" s="1"/>
  <c r="Q3358" i="1"/>
  <c r="Q3359" i="1"/>
  <c r="Q3360" i="1"/>
  <c r="Q3361" i="1"/>
  <c r="Q3362" i="1"/>
  <c r="Q3363" i="1"/>
  <c r="Q3364" i="1"/>
  <c r="T3364" i="1" s="1"/>
  <c r="Q3365" i="1"/>
  <c r="Q3366" i="1"/>
  <c r="Q3367" i="1"/>
  <c r="Q3368" i="1"/>
  <c r="Q3369" i="1"/>
  <c r="Q3370" i="1"/>
  <c r="Q3371" i="1"/>
  <c r="T3371" i="1" s="1"/>
  <c r="Q3372" i="1"/>
  <c r="T3372" i="1" s="1"/>
  <c r="Q3373" i="1"/>
  <c r="T3373" i="1" s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T3387" i="1" s="1"/>
  <c r="Q3388" i="1"/>
  <c r="Q3389" i="1"/>
  <c r="T3389" i="1" s="1"/>
  <c r="Q3390" i="1"/>
  <c r="Q3391" i="1"/>
  <c r="Q3392" i="1"/>
  <c r="Q3393" i="1"/>
  <c r="Q3394" i="1"/>
  <c r="Q3395" i="1"/>
  <c r="Q3396" i="1"/>
  <c r="T3396" i="1" s="1"/>
  <c r="Q3397" i="1"/>
  <c r="T3397" i="1" s="1"/>
  <c r="Q3398" i="1"/>
  <c r="Q3399" i="1"/>
  <c r="Q3400" i="1"/>
  <c r="Q3401" i="1"/>
  <c r="Q3402" i="1"/>
  <c r="Q3403" i="1"/>
  <c r="T3403" i="1" s="1"/>
  <c r="Q3404" i="1"/>
  <c r="Q3405" i="1"/>
  <c r="Q3406" i="1"/>
  <c r="Q3407" i="1"/>
  <c r="Q3408" i="1"/>
  <c r="Q3409" i="1"/>
  <c r="Q3410" i="1"/>
  <c r="Q3411" i="1"/>
  <c r="T3411" i="1" s="1"/>
  <c r="Q3412" i="1"/>
  <c r="T3412" i="1" s="1"/>
  <c r="Q3413" i="1"/>
  <c r="Q3414" i="1"/>
  <c r="Q3415" i="1"/>
  <c r="Q3416" i="1"/>
  <c r="Q3417" i="1"/>
  <c r="Q3418" i="1"/>
  <c r="Q3419" i="1"/>
  <c r="Q3420" i="1"/>
  <c r="Q3421" i="1"/>
  <c r="T3421" i="1" s="1"/>
  <c r="Q3422" i="1"/>
  <c r="Q3423" i="1"/>
  <c r="Q3424" i="1"/>
  <c r="Q3425" i="1"/>
  <c r="Q3426" i="1"/>
  <c r="Q3427" i="1"/>
  <c r="Q3428" i="1"/>
  <c r="T3428" i="1" s="1"/>
  <c r="Q3429" i="1"/>
  <c r="Q3430" i="1"/>
  <c r="Q3431" i="1"/>
  <c r="Q3432" i="1"/>
  <c r="Q3433" i="1"/>
  <c r="Q3434" i="1"/>
  <c r="Q3435" i="1"/>
  <c r="T3435" i="1" s="1"/>
  <c r="Q3436" i="1"/>
  <c r="T3436" i="1" s="1"/>
  <c r="Q3437" i="1"/>
  <c r="T3437" i="1" s="1"/>
  <c r="Q3438" i="1"/>
  <c r="Q3439" i="1"/>
  <c r="Q3440" i="1"/>
  <c r="Q3441" i="1"/>
  <c r="Q3442" i="1"/>
  <c r="Q3443" i="1"/>
  <c r="Q3444" i="1"/>
  <c r="Q3445" i="1"/>
  <c r="T3445" i="1" s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T3462" i="1" s="1"/>
  <c r="Q3463" i="1"/>
  <c r="Q3464" i="1"/>
  <c r="Q3465" i="1"/>
  <c r="Q3466" i="1"/>
  <c r="Q3467" i="1"/>
  <c r="Q3468" i="1"/>
  <c r="T3468" i="1" s="1"/>
  <c r="Q3469" i="1"/>
  <c r="Q3470" i="1"/>
  <c r="Q3471" i="1"/>
  <c r="Q3472" i="1"/>
  <c r="Q3473" i="1"/>
  <c r="Q3474" i="1"/>
  <c r="Q3475" i="1"/>
  <c r="Q3476" i="1"/>
  <c r="T3476" i="1" s="1"/>
  <c r="Q3477" i="1"/>
  <c r="Q3478" i="1"/>
  <c r="T3478" i="1" s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T3500" i="1" s="1"/>
  <c r="Q3501" i="1"/>
  <c r="T3501" i="1" s="1"/>
  <c r="Q3502" i="1"/>
  <c r="Q3503" i="1"/>
  <c r="Q3504" i="1"/>
  <c r="Q3505" i="1"/>
  <c r="Q3506" i="1"/>
  <c r="Q3507" i="1"/>
  <c r="Q3508" i="1"/>
  <c r="T3508" i="1" s="1"/>
  <c r="Q3509" i="1"/>
  <c r="Q3510" i="1"/>
  <c r="Q3511" i="1"/>
  <c r="Q3512" i="1"/>
  <c r="Q3513" i="1"/>
  <c r="Q3514" i="1"/>
  <c r="Q3515" i="1"/>
  <c r="Q3516" i="1"/>
  <c r="Q3517" i="1"/>
  <c r="T3517" i="1" s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T3532" i="1" s="1"/>
  <c r="Q3533" i="1"/>
  <c r="Q3534" i="1"/>
  <c r="Q3535" i="1"/>
  <c r="Q3536" i="1"/>
  <c r="Q3537" i="1"/>
  <c r="Q3538" i="1"/>
  <c r="Q3539" i="1"/>
  <c r="Q3540" i="1"/>
  <c r="T3540" i="1" s="1"/>
  <c r="Q3541" i="1"/>
  <c r="T3541" i="1" s="1"/>
  <c r="Q3542" i="1"/>
  <c r="Q3543" i="1"/>
  <c r="Q3544" i="1"/>
  <c r="Q3545" i="1"/>
  <c r="Q3546" i="1"/>
  <c r="Q3547" i="1"/>
  <c r="Q3548" i="1"/>
  <c r="Q3549" i="1"/>
  <c r="T3549" i="1" s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T3565" i="1" s="1"/>
  <c r="Q3566" i="1"/>
  <c r="Q3567" i="1"/>
  <c r="Q3568" i="1"/>
  <c r="Q3569" i="1"/>
  <c r="Q3570" i="1"/>
  <c r="Q3571" i="1"/>
  <c r="Q3572" i="1"/>
  <c r="T3572" i="1" s="1"/>
  <c r="Q3573" i="1"/>
  <c r="T3573" i="1" s="1"/>
  <c r="Q3574" i="1"/>
  <c r="Q3575" i="1"/>
  <c r="Q3576" i="1"/>
  <c r="Q3577" i="1"/>
  <c r="Q3578" i="1"/>
  <c r="Q3579" i="1"/>
  <c r="Q3580" i="1"/>
  <c r="Q3581" i="1"/>
  <c r="Q3582" i="1"/>
  <c r="T3582" i="1" s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T3604" i="1" s="1"/>
  <c r="Q3605" i="1"/>
  <c r="T3605" i="1" s="1"/>
  <c r="Q3606" i="1"/>
  <c r="T3606" i="1" s="1"/>
  <c r="Q3607" i="1"/>
  <c r="Q3608" i="1"/>
  <c r="Q3609" i="1"/>
  <c r="Q3610" i="1"/>
  <c r="Q3611" i="1"/>
  <c r="Q3612" i="1"/>
  <c r="Q3613" i="1"/>
  <c r="Q3614" i="1"/>
  <c r="T3614" i="1" s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T3636" i="1" s="1"/>
  <c r="Q3637" i="1"/>
  <c r="T3637" i="1" s="1"/>
  <c r="Q3638" i="1"/>
  <c r="Q3639" i="1"/>
  <c r="Q3640" i="1"/>
  <c r="Q3641" i="1"/>
  <c r="Q3642" i="1"/>
  <c r="Q3643" i="1"/>
  <c r="Q3644" i="1"/>
  <c r="Q3645" i="1"/>
  <c r="T3645" i="1" s="1"/>
  <c r="Q3646" i="1"/>
  <c r="Q3647" i="1"/>
  <c r="Q3648" i="1"/>
  <c r="Q3649" i="1"/>
  <c r="Q3650" i="1"/>
  <c r="Q3651" i="1"/>
  <c r="Q3652" i="1"/>
  <c r="T3652" i="1" s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T3669" i="1" s="1"/>
  <c r="Q3670" i="1"/>
  <c r="T3670" i="1" s="1"/>
  <c r="Q3671" i="1"/>
  <c r="Q3672" i="1"/>
  <c r="Q3673" i="1"/>
  <c r="Q3674" i="1"/>
  <c r="Q3675" i="1"/>
  <c r="Q3676" i="1"/>
  <c r="Q3677" i="1"/>
  <c r="T3677" i="1" s="1"/>
  <c r="Q3678" i="1"/>
  <c r="Q3679" i="1"/>
  <c r="Q3680" i="1"/>
  <c r="Q3681" i="1"/>
  <c r="Q3682" i="1"/>
  <c r="Q3683" i="1"/>
  <c r="Q3684" i="1"/>
  <c r="Q3685" i="1"/>
  <c r="Q3686" i="1"/>
  <c r="T3686" i="1" s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T3701" i="1" s="1"/>
  <c r="Q3702" i="1"/>
  <c r="Q3703" i="1"/>
  <c r="Q3704" i="1"/>
  <c r="Q3705" i="1"/>
  <c r="Q3706" i="1"/>
  <c r="Q3707" i="1"/>
  <c r="Q3708" i="1"/>
  <c r="Q3709" i="1"/>
  <c r="T3709" i="1" s="1"/>
  <c r="Q3710" i="1"/>
  <c r="T3710" i="1" s="1"/>
  <c r="Q3711" i="1"/>
  <c r="Q3712" i="1"/>
  <c r="Q3713" i="1"/>
  <c r="Q3714" i="1"/>
  <c r="Q3715" i="1"/>
  <c r="Q3716" i="1"/>
  <c r="Q3717" i="1"/>
  <c r="Q3718" i="1"/>
  <c r="T3718" i="1" s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T3734" i="1" s="1"/>
  <c r="Q3735" i="1"/>
  <c r="Q3736" i="1"/>
  <c r="Q3737" i="1"/>
  <c r="Q3738" i="1"/>
  <c r="Q3739" i="1"/>
  <c r="Q3740" i="1"/>
  <c r="Q3741" i="1"/>
  <c r="T3741" i="1" s="1"/>
  <c r="Q3742" i="1"/>
  <c r="T3742" i="1" s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T3756" i="1" s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T3773" i="1" s="1"/>
  <c r="Q3774" i="1"/>
  <c r="T3774" i="1" s="1"/>
  <c r="Q3775" i="1"/>
  <c r="Q3776" i="1"/>
  <c r="Q3777" i="1"/>
  <c r="Q3778" i="1"/>
  <c r="Q3779" i="1"/>
  <c r="Q3780" i="1"/>
  <c r="T3780" i="1" s="1"/>
  <c r="Q3781" i="1"/>
  <c r="Q3782" i="1"/>
  <c r="Q3783" i="1"/>
  <c r="Q3784" i="1"/>
  <c r="Q3785" i="1"/>
  <c r="Q3786" i="1"/>
  <c r="Q3787" i="1"/>
  <c r="Q3788" i="1"/>
  <c r="T3788" i="1" s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T3805" i="1" s="1"/>
  <c r="Q3806" i="1"/>
  <c r="T3806" i="1" s="1"/>
  <c r="Q3807" i="1"/>
  <c r="Q3808" i="1"/>
  <c r="Q3809" i="1"/>
  <c r="Q3810" i="1"/>
  <c r="Q3811" i="1"/>
  <c r="Q3812" i="1"/>
  <c r="Q3813" i="1"/>
  <c r="Q3814" i="1"/>
  <c r="T3814" i="1" s="1"/>
  <c r="Q3815" i="1"/>
  <c r="Q3816" i="1"/>
  <c r="Q3817" i="1"/>
  <c r="Q3818" i="1"/>
  <c r="Q3819" i="1"/>
  <c r="Q3820" i="1"/>
  <c r="Q3821" i="1"/>
  <c r="T3821" i="1" s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T3838" i="1" s="1"/>
  <c r="Q3839" i="1"/>
  <c r="Q3840" i="1"/>
  <c r="Q3841" i="1"/>
  <c r="Q3842" i="1"/>
  <c r="Q3843" i="1"/>
  <c r="Q3844" i="1"/>
  <c r="T3844" i="1" s="1"/>
  <c r="Q3845" i="1"/>
  <c r="Q3846" i="1"/>
  <c r="T3846" i="1" s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T3860" i="1" s="1"/>
  <c r="Q3861" i="1"/>
  <c r="Q3862" i="1"/>
  <c r="Q3863" i="1"/>
  <c r="Q3864" i="1"/>
  <c r="Q3865" i="1"/>
  <c r="Q3866" i="1"/>
  <c r="Q3867" i="1"/>
  <c r="Q3868" i="1"/>
  <c r="Q3869" i="1"/>
  <c r="Q3870" i="1"/>
  <c r="T3870" i="1" s="1"/>
  <c r="Q3871" i="1"/>
  <c r="Q3872" i="1"/>
  <c r="Q3873" i="1"/>
  <c r="Q3874" i="1"/>
  <c r="Q3875" i="1"/>
  <c r="Q3876" i="1"/>
  <c r="Q3877" i="1"/>
  <c r="Q3878" i="1"/>
  <c r="T3878" i="1" s="1"/>
  <c r="Q3879" i="1"/>
  <c r="Q3880" i="1"/>
  <c r="Q3881" i="1"/>
  <c r="Q3882" i="1"/>
  <c r="Q3883" i="1"/>
  <c r="Q3884" i="1"/>
  <c r="T3884" i="1" s="1"/>
  <c r="Q3885" i="1"/>
  <c r="Q3886" i="1"/>
  <c r="Q3887" i="1"/>
  <c r="Q3888" i="1"/>
  <c r="Q3889" i="1"/>
  <c r="Q3890" i="1"/>
  <c r="Q3891" i="1"/>
  <c r="Q3892" i="1"/>
  <c r="T3892" i="1" s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T3908" i="1" s="1"/>
  <c r="Q3909" i="1"/>
  <c r="Q3910" i="1"/>
  <c r="T3910" i="1" s="1"/>
  <c r="Q3911" i="1"/>
  <c r="Q3912" i="1"/>
  <c r="Q3913" i="1"/>
  <c r="Q3914" i="1"/>
  <c r="Q3915" i="1"/>
  <c r="Q3916" i="1"/>
  <c r="T3916" i="1" s="1"/>
  <c r="Q3917" i="1"/>
  <c r="Q3918" i="1"/>
  <c r="Q3919" i="1"/>
  <c r="Q3920" i="1"/>
  <c r="Q3921" i="1"/>
  <c r="Q3922" i="1"/>
  <c r="Q3923" i="1"/>
  <c r="Q3924" i="1"/>
  <c r="Q3925" i="1"/>
  <c r="T3925" i="1" s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T3942" i="1" s="1"/>
  <c r="Q3943" i="1"/>
  <c r="Q3944" i="1"/>
  <c r="Q3945" i="1"/>
  <c r="Q3946" i="1"/>
  <c r="Q3947" i="1"/>
  <c r="Q3948" i="1"/>
  <c r="T3948" i="1" s="1"/>
  <c r="Q3949" i="1"/>
  <c r="T3949" i="1" s="1"/>
  <c r="Q3950" i="1"/>
  <c r="Q3951" i="1"/>
  <c r="Q3952" i="1"/>
  <c r="Q3953" i="1"/>
  <c r="Q3954" i="1"/>
  <c r="Q3955" i="1"/>
  <c r="Q3956" i="1"/>
  <c r="Q3957" i="1"/>
  <c r="T3957" i="1" s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T3974" i="1" s="1"/>
  <c r="Q3975" i="1"/>
  <c r="Q3976" i="1"/>
  <c r="Q3977" i="1"/>
  <c r="Q3978" i="1"/>
  <c r="Q3979" i="1"/>
  <c r="Q3980" i="1"/>
  <c r="T3980" i="1" s="1"/>
  <c r="Q3981" i="1"/>
  <c r="Q3982" i="1"/>
  <c r="Q3983" i="1"/>
  <c r="Q3984" i="1"/>
  <c r="Q3985" i="1"/>
  <c r="Q3986" i="1"/>
  <c r="Q3987" i="1"/>
  <c r="Q3988" i="1"/>
  <c r="T3988" i="1" s="1"/>
  <c r="Q3989" i="1"/>
  <c r="Q3990" i="1"/>
  <c r="T3990" i="1" s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T4012" i="1" s="1"/>
  <c r="Q4013" i="1"/>
  <c r="T4013" i="1" s="1"/>
  <c r="Q4014" i="1"/>
  <c r="Q4015" i="1"/>
  <c r="Q4016" i="1"/>
  <c r="Q4017" i="1"/>
  <c r="Q4018" i="1"/>
  <c r="Q4019" i="1"/>
  <c r="Q4020" i="1"/>
  <c r="T4020" i="1" s="1"/>
  <c r="Q4021" i="1"/>
  <c r="Q4022" i="1"/>
  <c r="Q4023" i="1"/>
  <c r="Q4024" i="1"/>
  <c r="Q4025" i="1"/>
  <c r="Q4026" i="1"/>
  <c r="Q4027" i="1"/>
  <c r="Q4028" i="1"/>
  <c r="Q4029" i="1"/>
  <c r="T4029" i="1" s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T4044" i="1" s="1"/>
  <c r="Q4045" i="1"/>
  <c r="Q4046" i="1"/>
  <c r="Q4047" i="1"/>
  <c r="Q4048" i="1"/>
  <c r="Q4049" i="1"/>
  <c r="Q4050" i="1"/>
  <c r="Q4051" i="1"/>
  <c r="Q4052" i="1"/>
  <c r="T4052" i="1" s="1"/>
  <c r="Q4053" i="1"/>
  <c r="T4053" i="1" s="1"/>
  <c r="Q4054" i="1"/>
  <c r="Q4055" i="1"/>
  <c r="Q4056" i="1"/>
  <c r="Q4057" i="1"/>
  <c r="Q4058" i="1"/>
  <c r="Q4059" i="1"/>
  <c r="Q4060" i="1"/>
  <c r="Q4061" i="1"/>
  <c r="T4061" i="1" s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T4077" i="1" s="1"/>
  <c r="Q4078" i="1"/>
  <c r="Q4079" i="1"/>
  <c r="Q4080" i="1"/>
  <c r="Q4081" i="1"/>
  <c r="Q4082" i="1"/>
  <c r="Q4083" i="1"/>
  <c r="Q4084" i="1"/>
  <c r="T4084" i="1" s="1"/>
  <c r="Q4085" i="1"/>
  <c r="T4085" i="1" s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" i="1"/>
  <c r="T3" i="1" s="1"/>
  <c r="Q4" i="1"/>
  <c r="T4" i="1" s="1"/>
  <c r="Q5" i="1"/>
  <c r="T5" i="1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2" i="1"/>
  <c r="T2" i="1" s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21" l="1"/>
  <c r="F9" i="21"/>
  <c r="G7" i="21"/>
  <c r="G15" i="21"/>
  <c r="G8" i="21"/>
  <c r="H4" i="21"/>
  <c r="F5" i="21"/>
  <c r="G5" i="21"/>
  <c r="H6" i="21"/>
  <c r="H14" i="21"/>
  <c r="H7" i="21"/>
  <c r="H15" i="21"/>
  <c r="F8" i="21"/>
  <c r="E11" i="21"/>
  <c r="H11" i="21" s="1"/>
  <c r="F7" i="21"/>
  <c r="E10" i="21"/>
  <c r="E9" i="21"/>
  <c r="H9" i="21" s="1"/>
  <c r="F15" i="21"/>
  <c r="F14" i="21"/>
  <c r="H13" i="21"/>
  <c r="H5" i="21"/>
  <c r="H12" i="21"/>
  <c r="F12" i="21"/>
  <c r="F4" i="21"/>
  <c r="T4074" i="1"/>
  <c r="V4074" i="1"/>
  <c r="T4042" i="1"/>
  <c r="V4042" i="1"/>
  <c r="T3978" i="1"/>
  <c r="V3978" i="1"/>
  <c r="T3938" i="1"/>
  <c r="V3938" i="1"/>
  <c r="T3890" i="1"/>
  <c r="V3890" i="1"/>
  <c r="T3850" i="1"/>
  <c r="V3850" i="1"/>
  <c r="T3802" i="1"/>
  <c r="V3802" i="1"/>
  <c r="T3754" i="1"/>
  <c r="V3754" i="1"/>
  <c r="T3706" i="1"/>
  <c r="V3706" i="1"/>
  <c r="T3666" i="1"/>
  <c r="V3666" i="1"/>
  <c r="T3626" i="1"/>
  <c r="V3626" i="1"/>
  <c r="T3578" i="1"/>
  <c r="V3578" i="1"/>
  <c r="T3522" i="1"/>
  <c r="V3522" i="1"/>
  <c r="T3466" i="1"/>
  <c r="V3466" i="1"/>
  <c r="T3410" i="1"/>
  <c r="V3410" i="1"/>
  <c r="T3346" i="1"/>
  <c r="V3346" i="1"/>
  <c r="T3290" i="1"/>
  <c r="V3290" i="1"/>
  <c r="T3226" i="1"/>
  <c r="V3226" i="1"/>
  <c r="T3162" i="1"/>
  <c r="V3162" i="1"/>
  <c r="T3106" i="1"/>
  <c r="V3106" i="1"/>
  <c r="T3026" i="1"/>
  <c r="V3026" i="1"/>
  <c r="T2954" i="1"/>
  <c r="V2954" i="1"/>
  <c r="T2874" i="1"/>
  <c r="V2874" i="1"/>
  <c r="T2810" i="1"/>
  <c r="V2810" i="1"/>
  <c r="T2722" i="1"/>
  <c r="V2722" i="1"/>
  <c r="T1298" i="1"/>
  <c r="V1298" i="1"/>
  <c r="T538" i="1"/>
  <c r="V538" i="1"/>
  <c r="T530" i="1"/>
  <c r="V530" i="1"/>
  <c r="T522" i="1"/>
  <c r="V522" i="1"/>
  <c r="T4113" i="1"/>
  <c r="V4113" i="1"/>
  <c r="T4105" i="1"/>
  <c r="V4105" i="1"/>
  <c r="T4097" i="1"/>
  <c r="V4097" i="1"/>
  <c r="T4089" i="1"/>
  <c r="V4089" i="1"/>
  <c r="T4081" i="1"/>
  <c r="V4081" i="1"/>
  <c r="T4073" i="1"/>
  <c r="V4073" i="1"/>
  <c r="T4065" i="1"/>
  <c r="V4065" i="1"/>
  <c r="T4057" i="1"/>
  <c r="V4057" i="1"/>
  <c r="T4049" i="1"/>
  <c r="V4049" i="1"/>
  <c r="T4041" i="1"/>
  <c r="V4041" i="1"/>
  <c r="T4033" i="1"/>
  <c r="V4033" i="1"/>
  <c r="T4025" i="1"/>
  <c r="V4025" i="1"/>
  <c r="T4017" i="1"/>
  <c r="V4017" i="1"/>
  <c r="T4009" i="1"/>
  <c r="V4009" i="1"/>
  <c r="T4001" i="1"/>
  <c r="V4001" i="1"/>
  <c r="T3993" i="1"/>
  <c r="V3993" i="1"/>
  <c r="T3985" i="1"/>
  <c r="V3985" i="1"/>
  <c r="T3977" i="1"/>
  <c r="V3977" i="1"/>
  <c r="T3969" i="1"/>
  <c r="V3969" i="1"/>
  <c r="T3961" i="1"/>
  <c r="V3961" i="1"/>
  <c r="T3953" i="1"/>
  <c r="V3953" i="1"/>
  <c r="T3945" i="1"/>
  <c r="V3945" i="1"/>
  <c r="T3937" i="1"/>
  <c r="V3937" i="1"/>
  <c r="T3929" i="1"/>
  <c r="V3929" i="1"/>
  <c r="T3921" i="1"/>
  <c r="V3921" i="1"/>
  <c r="T3913" i="1"/>
  <c r="V3913" i="1"/>
  <c r="T3905" i="1"/>
  <c r="V3905" i="1"/>
  <c r="T3897" i="1"/>
  <c r="V3897" i="1"/>
  <c r="T3889" i="1"/>
  <c r="V3889" i="1"/>
  <c r="T3881" i="1"/>
  <c r="V3881" i="1"/>
  <c r="T3873" i="1"/>
  <c r="V3873" i="1"/>
  <c r="T3865" i="1"/>
  <c r="V3865" i="1"/>
  <c r="T3857" i="1"/>
  <c r="V3857" i="1"/>
  <c r="T3849" i="1"/>
  <c r="V3849" i="1"/>
  <c r="T3841" i="1"/>
  <c r="V3841" i="1"/>
  <c r="T3833" i="1"/>
  <c r="V3833" i="1"/>
  <c r="T3825" i="1"/>
  <c r="V3825" i="1"/>
  <c r="T3817" i="1"/>
  <c r="V3817" i="1"/>
  <c r="T3809" i="1"/>
  <c r="V3809" i="1"/>
  <c r="T3801" i="1"/>
  <c r="V3801" i="1"/>
  <c r="T3793" i="1"/>
  <c r="V3793" i="1"/>
  <c r="T3785" i="1"/>
  <c r="V3785" i="1"/>
  <c r="T3777" i="1"/>
  <c r="V3777" i="1"/>
  <c r="T3769" i="1"/>
  <c r="V3769" i="1"/>
  <c r="T3761" i="1"/>
  <c r="V3761" i="1"/>
  <c r="T3753" i="1"/>
  <c r="V3753" i="1"/>
  <c r="T3745" i="1"/>
  <c r="V3745" i="1"/>
  <c r="T3737" i="1"/>
  <c r="V3737" i="1"/>
  <c r="T3729" i="1"/>
  <c r="V3729" i="1"/>
  <c r="T3721" i="1"/>
  <c r="V3721" i="1"/>
  <c r="T3713" i="1"/>
  <c r="V3713" i="1"/>
  <c r="T3705" i="1"/>
  <c r="V3705" i="1"/>
  <c r="T3697" i="1"/>
  <c r="V3697" i="1"/>
  <c r="T3689" i="1"/>
  <c r="V3689" i="1"/>
  <c r="T3681" i="1"/>
  <c r="V3681" i="1"/>
  <c r="T3673" i="1"/>
  <c r="V3673" i="1"/>
  <c r="T3665" i="1"/>
  <c r="V3665" i="1"/>
  <c r="T3657" i="1"/>
  <c r="V3657" i="1"/>
  <c r="T3649" i="1"/>
  <c r="V3649" i="1"/>
  <c r="T3641" i="1"/>
  <c r="V3641" i="1"/>
  <c r="T3633" i="1"/>
  <c r="V3633" i="1"/>
  <c r="T3625" i="1"/>
  <c r="V3625" i="1"/>
  <c r="T3617" i="1"/>
  <c r="V3617" i="1"/>
  <c r="T3609" i="1"/>
  <c r="V3609" i="1"/>
  <c r="T3601" i="1"/>
  <c r="V3601" i="1"/>
  <c r="T3593" i="1"/>
  <c r="V3593" i="1"/>
  <c r="T3585" i="1"/>
  <c r="V3585" i="1"/>
  <c r="T3577" i="1"/>
  <c r="V3577" i="1"/>
  <c r="T3569" i="1"/>
  <c r="V3569" i="1"/>
  <c r="T3561" i="1"/>
  <c r="V3561" i="1"/>
  <c r="T3553" i="1"/>
  <c r="V3553" i="1"/>
  <c r="T3545" i="1"/>
  <c r="V3545" i="1"/>
  <c r="T3537" i="1"/>
  <c r="V3537" i="1"/>
  <c r="T3529" i="1"/>
  <c r="V3529" i="1"/>
  <c r="T3521" i="1"/>
  <c r="V3521" i="1"/>
  <c r="T3513" i="1"/>
  <c r="V3513" i="1"/>
  <c r="T3505" i="1"/>
  <c r="V3505" i="1"/>
  <c r="T3497" i="1"/>
  <c r="V3497" i="1"/>
  <c r="T3489" i="1"/>
  <c r="V3489" i="1"/>
  <c r="T3481" i="1"/>
  <c r="V3481" i="1"/>
  <c r="T3473" i="1"/>
  <c r="V3473" i="1"/>
  <c r="T3465" i="1"/>
  <c r="V3465" i="1"/>
  <c r="T3457" i="1"/>
  <c r="V3457" i="1"/>
  <c r="T3449" i="1"/>
  <c r="V3449" i="1"/>
  <c r="T3441" i="1"/>
  <c r="V3441" i="1"/>
  <c r="T3433" i="1"/>
  <c r="V3433" i="1"/>
  <c r="T3425" i="1"/>
  <c r="V3425" i="1"/>
  <c r="T3417" i="1"/>
  <c r="V3417" i="1"/>
  <c r="T3409" i="1"/>
  <c r="V3409" i="1"/>
  <c r="T3401" i="1"/>
  <c r="V3401" i="1"/>
  <c r="T3393" i="1"/>
  <c r="V3393" i="1"/>
  <c r="T3385" i="1"/>
  <c r="V3385" i="1"/>
  <c r="T3377" i="1"/>
  <c r="V3377" i="1"/>
  <c r="T3369" i="1"/>
  <c r="V3369" i="1"/>
  <c r="T3361" i="1"/>
  <c r="V3361" i="1"/>
  <c r="T3353" i="1"/>
  <c r="V3353" i="1"/>
  <c r="T3345" i="1"/>
  <c r="V3345" i="1"/>
  <c r="T3337" i="1"/>
  <c r="V3337" i="1"/>
  <c r="T3329" i="1"/>
  <c r="V3329" i="1"/>
  <c r="T3321" i="1"/>
  <c r="V3321" i="1"/>
  <c r="T3313" i="1"/>
  <c r="V3313" i="1"/>
  <c r="T3305" i="1"/>
  <c r="V3305" i="1"/>
  <c r="T3297" i="1"/>
  <c r="V3297" i="1"/>
  <c r="T3289" i="1"/>
  <c r="V3289" i="1"/>
  <c r="T3281" i="1"/>
  <c r="V3281" i="1"/>
  <c r="T3273" i="1"/>
  <c r="V3273" i="1"/>
  <c r="T3265" i="1"/>
  <c r="V3265" i="1"/>
  <c r="T3257" i="1"/>
  <c r="V3257" i="1"/>
  <c r="T3249" i="1"/>
  <c r="V3249" i="1"/>
  <c r="T3241" i="1"/>
  <c r="V3241" i="1"/>
  <c r="T3233" i="1"/>
  <c r="V3233" i="1"/>
  <c r="T3225" i="1"/>
  <c r="V3225" i="1"/>
  <c r="T3217" i="1"/>
  <c r="V3217" i="1"/>
  <c r="T3209" i="1"/>
  <c r="V3209" i="1"/>
  <c r="T3201" i="1"/>
  <c r="V3201" i="1"/>
  <c r="T3193" i="1"/>
  <c r="V3193" i="1"/>
  <c r="T3185" i="1"/>
  <c r="V3185" i="1"/>
  <c r="T3177" i="1"/>
  <c r="V3177" i="1"/>
  <c r="T3169" i="1"/>
  <c r="V3169" i="1"/>
  <c r="T3161" i="1"/>
  <c r="V3161" i="1"/>
  <c r="T3153" i="1"/>
  <c r="V3153" i="1"/>
  <c r="T3145" i="1"/>
  <c r="V3145" i="1"/>
  <c r="T3137" i="1"/>
  <c r="V3137" i="1"/>
  <c r="T3129" i="1"/>
  <c r="V3129" i="1"/>
  <c r="T3121" i="1"/>
  <c r="V3121" i="1"/>
  <c r="T3113" i="1"/>
  <c r="V3113" i="1"/>
  <c r="T3105" i="1"/>
  <c r="V3105" i="1"/>
  <c r="T3097" i="1"/>
  <c r="V3097" i="1"/>
  <c r="T3089" i="1"/>
  <c r="V3089" i="1"/>
  <c r="T3081" i="1"/>
  <c r="V3081" i="1"/>
  <c r="T3073" i="1"/>
  <c r="V3073" i="1"/>
  <c r="T3065" i="1"/>
  <c r="V3065" i="1"/>
  <c r="T3057" i="1"/>
  <c r="V3057" i="1"/>
  <c r="T3049" i="1"/>
  <c r="V3049" i="1"/>
  <c r="T3041" i="1"/>
  <c r="V3041" i="1"/>
  <c r="T3033" i="1"/>
  <c r="V3033" i="1"/>
  <c r="T3025" i="1"/>
  <c r="V3025" i="1"/>
  <c r="T3017" i="1"/>
  <c r="V3017" i="1"/>
  <c r="T3009" i="1"/>
  <c r="V3009" i="1"/>
  <c r="T3001" i="1"/>
  <c r="V3001" i="1"/>
  <c r="T2993" i="1"/>
  <c r="V2993" i="1"/>
  <c r="T2985" i="1"/>
  <c r="V2985" i="1"/>
  <c r="T2977" i="1"/>
  <c r="V2977" i="1"/>
  <c r="T2969" i="1"/>
  <c r="V2969" i="1"/>
  <c r="T2961" i="1"/>
  <c r="V2961" i="1"/>
  <c r="T2953" i="1"/>
  <c r="V2953" i="1"/>
  <c r="T2945" i="1"/>
  <c r="V2945" i="1"/>
  <c r="T2937" i="1"/>
  <c r="V2937" i="1"/>
  <c r="T2929" i="1"/>
  <c r="V2929" i="1"/>
  <c r="T2921" i="1"/>
  <c r="V2921" i="1"/>
  <c r="T2913" i="1"/>
  <c r="V2913" i="1"/>
  <c r="T2905" i="1"/>
  <c r="V2905" i="1"/>
  <c r="T2897" i="1"/>
  <c r="V2897" i="1"/>
  <c r="T2889" i="1"/>
  <c r="V2889" i="1"/>
  <c r="T2881" i="1"/>
  <c r="V2881" i="1"/>
  <c r="T2873" i="1"/>
  <c r="V2873" i="1"/>
  <c r="T2865" i="1"/>
  <c r="V2865" i="1"/>
  <c r="T2857" i="1"/>
  <c r="V2857" i="1"/>
  <c r="T2849" i="1"/>
  <c r="V2849" i="1"/>
  <c r="T2841" i="1"/>
  <c r="V2841" i="1"/>
  <c r="T2833" i="1"/>
  <c r="V2833" i="1"/>
  <c r="T2825" i="1"/>
  <c r="V2825" i="1"/>
  <c r="T2817" i="1"/>
  <c r="V2817" i="1"/>
  <c r="T2809" i="1"/>
  <c r="V2809" i="1"/>
  <c r="T2801" i="1"/>
  <c r="V2801" i="1"/>
  <c r="T2793" i="1"/>
  <c r="V2793" i="1"/>
  <c r="T2785" i="1"/>
  <c r="V2785" i="1"/>
  <c r="T2721" i="1"/>
  <c r="V2721" i="1"/>
  <c r="T2713" i="1"/>
  <c r="V2713" i="1"/>
  <c r="T2705" i="1"/>
  <c r="V2705" i="1"/>
  <c r="T1305" i="1"/>
  <c r="V1305" i="1"/>
  <c r="T1297" i="1"/>
  <c r="V1297" i="1"/>
  <c r="T1289" i="1"/>
  <c r="V1289" i="1"/>
  <c r="T537" i="1"/>
  <c r="V537" i="1"/>
  <c r="T529" i="1"/>
  <c r="V529" i="1"/>
  <c r="T4082" i="1"/>
  <c r="V4082" i="1"/>
  <c r="T4018" i="1"/>
  <c r="V4018" i="1"/>
  <c r="T3946" i="1"/>
  <c r="V3946" i="1"/>
  <c r="T3874" i="1"/>
  <c r="V3874" i="1"/>
  <c r="T3810" i="1"/>
  <c r="V3810" i="1"/>
  <c r="T3738" i="1"/>
  <c r="V3738" i="1"/>
  <c r="T3658" i="1"/>
  <c r="V3658" i="1"/>
  <c r="T3602" i="1"/>
  <c r="V3602" i="1"/>
  <c r="T3554" i="1"/>
  <c r="V3554" i="1"/>
  <c r="T3498" i="1"/>
  <c r="V3498" i="1"/>
  <c r="T3450" i="1"/>
  <c r="V3450" i="1"/>
  <c r="T3394" i="1"/>
  <c r="V3394" i="1"/>
  <c r="T3338" i="1"/>
  <c r="V3338" i="1"/>
  <c r="T3298" i="1"/>
  <c r="V3298" i="1"/>
  <c r="T3250" i="1"/>
  <c r="V3250" i="1"/>
  <c r="T3186" i="1"/>
  <c r="V3186" i="1"/>
  <c r="T3130" i="1"/>
  <c r="V3130" i="1"/>
  <c r="T3074" i="1"/>
  <c r="V3074" i="1"/>
  <c r="T3034" i="1"/>
  <c r="V3034" i="1"/>
  <c r="T2986" i="1"/>
  <c r="V2986" i="1"/>
  <c r="T2938" i="1"/>
  <c r="V2938" i="1"/>
  <c r="T2898" i="1"/>
  <c r="V2898" i="1"/>
  <c r="T2858" i="1"/>
  <c r="V2858" i="1"/>
  <c r="T2802" i="1"/>
  <c r="V2802" i="1"/>
  <c r="T4064" i="1"/>
  <c r="V4064" i="1"/>
  <c r="T4008" i="1"/>
  <c r="V4008" i="1"/>
  <c r="T3952" i="1"/>
  <c r="V3952" i="1"/>
  <c r="T3904" i="1"/>
  <c r="V3904" i="1"/>
  <c r="T3856" i="1"/>
  <c r="V3856" i="1"/>
  <c r="T3800" i="1"/>
  <c r="V3800" i="1"/>
  <c r="T3744" i="1"/>
  <c r="V3744" i="1"/>
  <c r="T3688" i="1"/>
  <c r="V3688" i="1"/>
  <c r="T3632" i="1"/>
  <c r="V3632" i="1"/>
  <c r="T3568" i="1"/>
  <c r="V3568" i="1"/>
  <c r="T3504" i="1"/>
  <c r="V3504" i="1"/>
  <c r="T3432" i="1"/>
  <c r="V3432" i="1"/>
  <c r="T3376" i="1"/>
  <c r="V3376" i="1"/>
  <c r="T3328" i="1"/>
  <c r="V3328" i="1"/>
  <c r="T3272" i="1"/>
  <c r="V3272" i="1"/>
  <c r="T3216" i="1"/>
  <c r="V3216" i="1"/>
  <c r="T3152" i="1"/>
  <c r="V3152" i="1"/>
  <c r="T3080" i="1"/>
  <c r="V3080" i="1"/>
  <c r="T3008" i="1"/>
  <c r="V3008" i="1"/>
  <c r="T2944" i="1"/>
  <c r="V2944" i="1"/>
  <c r="T2888" i="1"/>
  <c r="V2888" i="1"/>
  <c r="T2824" i="1"/>
  <c r="V2824" i="1"/>
  <c r="T2712" i="1"/>
  <c r="V2712" i="1"/>
  <c r="T536" i="1"/>
  <c r="V536" i="1"/>
  <c r="T4114" i="1"/>
  <c r="V4114" i="1"/>
  <c r="T3994" i="1"/>
  <c r="V3994" i="1"/>
  <c r="T3610" i="1"/>
  <c r="V3610" i="1"/>
  <c r="T3562" i="1"/>
  <c r="V3562" i="1"/>
  <c r="T3506" i="1"/>
  <c r="V3506" i="1"/>
  <c r="T3458" i="1"/>
  <c r="V3458" i="1"/>
  <c r="T3402" i="1"/>
  <c r="V3402" i="1"/>
  <c r="T3362" i="1"/>
  <c r="V3362" i="1"/>
  <c r="T3314" i="1"/>
  <c r="V3314" i="1"/>
  <c r="T3258" i="1"/>
  <c r="V3258" i="1"/>
  <c r="T3202" i="1"/>
  <c r="V3202" i="1"/>
  <c r="T3146" i="1"/>
  <c r="V3146" i="1"/>
  <c r="T3090" i="1"/>
  <c r="V3090" i="1"/>
  <c r="T3050" i="1"/>
  <c r="V3050" i="1"/>
  <c r="T3002" i="1"/>
  <c r="V3002" i="1"/>
  <c r="T2962" i="1"/>
  <c r="V2962" i="1"/>
  <c r="T2922" i="1"/>
  <c r="V2922" i="1"/>
  <c r="T2882" i="1"/>
  <c r="V2882" i="1"/>
  <c r="T2834" i="1"/>
  <c r="V2834" i="1"/>
  <c r="T4080" i="1"/>
  <c r="V4080" i="1"/>
  <c r="T4032" i="1"/>
  <c r="V4032" i="1"/>
  <c r="T3984" i="1"/>
  <c r="V3984" i="1"/>
  <c r="T3936" i="1"/>
  <c r="V3936" i="1"/>
  <c r="T3896" i="1"/>
  <c r="V3896" i="1"/>
  <c r="T3848" i="1"/>
  <c r="V3848" i="1"/>
  <c r="T3808" i="1"/>
  <c r="V3808" i="1"/>
  <c r="T3760" i="1"/>
  <c r="V3760" i="1"/>
  <c r="T3712" i="1"/>
  <c r="V3712" i="1"/>
  <c r="T3664" i="1"/>
  <c r="V3664" i="1"/>
  <c r="T3616" i="1"/>
  <c r="V3616" i="1"/>
  <c r="T3576" i="1"/>
  <c r="V3576" i="1"/>
  <c r="T3528" i="1"/>
  <c r="V3528" i="1"/>
  <c r="T3488" i="1"/>
  <c r="V3488" i="1"/>
  <c r="T3448" i="1"/>
  <c r="V3448" i="1"/>
  <c r="T3400" i="1"/>
  <c r="V3400" i="1"/>
  <c r="T3352" i="1"/>
  <c r="V3352" i="1"/>
  <c r="T3304" i="1"/>
  <c r="V3304" i="1"/>
  <c r="T3256" i="1"/>
  <c r="V3256" i="1"/>
  <c r="T3208" i="1"/>
  <c r="V3208" i="1"/>
  <c r="T3168" i="1"/>
  <c r="V3168" i="1"/>
  <c r="T3128" i="1"/>
  <c r="V3128" i="1"/>
  <c r="T3088" i="1"/>
  <c r="V3088" i="1"/>
  <c r="T3040" i="1"/>
  <c r="V3040" i="1"/>
  <c r="T3000" i="1"/>
  <c r="V3000" i="1"/>
  <c r="T2960" i="1"/>
  <c r="V2960" i="1"/>
  <c r="T2920" i="1"/>
  <c r="V2920" i="1"/>
  <c r="T2880" i="1"/>
  <c r="V2880" i="1"/>
  <c r="T2840" i="1"/>
  <c r="V2840" i="1"/>
  <c r="T2808" i="1"/>
  <c r="V2808" i="1"/>
  <c r="T2792" i="1"/>
  <c r="V2792" i="1"/>
  <c r="T2720" i="1"/>
  <c r="V2720" i="1"/>
  <c r="T2704" i="1"/>
  <c r="V2704" i="1"/>
  <c r="T1288" i="1"/>
  <c r="V1288" i="1"/>
  <c r="T4111" i="1"/>
  <c r="V4111" i="1"/>
  <c r="T4103" i="1"/>
  <c r="V4103" i="1"/>
  <c r="T4095" i="1"/>
  <c r="V4095" i="1"/>
  <c r="T4087" i="1"/>
  <c r="V4087" i="1"/>
  <c r="T4079" i="1"/>
  <c r="V4079" i="1"/>
  <c r="T4071" i="1"/>
  <c r="V4071" i="1"/>
  <c r="T4063" i="1"/>
  <c r="V4063" i="1"/>
  <c r="T4055" i="1"/>
  <c r="V4055" i="1"/>
  <c r="T4047" i="1"/>
  <c r="V4047" i="1"/>
  <c r="T4039" i="1"/>
  <c r="V4039" i="1"/>
  <c r="T4031" i="1"/>
  <c r="V4031" i="1"/>
  <c r="T4023" i="1"/>
  <c r="V4023" i="1"/>
  <c r="T4015" i="1"/>
  <c r="V4015" i="1"/>
  <c r="T4007" i="1"/>
  <c r="V4007" i="1"/>
  <c r="T3999" i="1"/>
  <c r="V3999" i="1"/>
  <c r="T3991" i="1"/>
  <c r="V3991" i="1"/>
  <c r="T3983" i="1"/>
  <c r="V3983" i="1"/>
  <c r="T3975" i="1"/>
  <c r="V3975" i="1"/>
  <c r="T3967" i="1"/>
  <c r="V3967" i="1"/>
  <c r="T3959" i="1"/>
  <c r="V3959" i="1"/>
  <c r="T3951" i="1"/>
  <c r="V3951" i="1"/>
  <c r="T3943" i="1"/>
  <c r="V3943" i="1"/>
  <c r="T3935" i="1"/>
  <c r="V3935" i="1"/>
  <c r="T3927" i="1"/>
  <c r="V3927" i="1"/>
  <c r="T3919" i="1"/>
  <c r="V3919" i="1"/>
  <c r="T3911" i="1"/>
  <c r="V3911" i="1"/>
  <c r="T3903" i="1"/>
  <c r="V3903" i="1"/>
  <c r="T3895" i="1"/>
  <c r="V3895" i="1"/>
  <c r="T3887" i="1"/>
  <c r="V3887" i="1"/>
  <c r="T3879" i="1"/>
  <c r="V3879" i="1"/>
  <c r="T3871" i="1"/>
  <c r="V3871" i="1"/>
  <c r="T3863" i="1"/>
  <c r="V3863" i="1"/>
  <c r="T3855" i="1"/>
  <c r="V3855" i="1"/>
  <c r="T3847" i="1"/>
  <c r="V3847" i="1"/>
  <c r="T3839" i="1"/>
  <c r="V3839" i="1"/>
  <c r="T3831" i="1"/>
  <c r="V3831" i="1"/>
  <c r="T3823" i="1"/>
  <c r="V3823" i="1"/>
  <c r="T3815" i="1"/>
  <c r="V3815" i="1"/>
  <c r="T3807" i="1"/>
  <c r="V3807" i="1"/>
  <c r="T3799" i="1"/>
  <c r="V3799" i="1"/>
  <c r="T3791" i="1"/>
  <c r="V3791" i="1"/>
  <c r="T3783" i="1"/>
  <c r="V3783" i="1"/>
  <c r="T3775" i="1"/>
  <c r="V3775" i="1"/>
  <c r="T3767" i="1"/>
  <c r="V3767" i="1"/>
  <c r="T3759" i="1"/>
  <c r="V3759" i="1"/>
  <c r="T3751" i="1"/>
  <c r="V3751" i="1"/>
  <c r="T3743" i="1"/>
  <c r="V3743" i="1"/>
  <c r="T3735" i="1"/>
  <c r="V3735" i="1"/>
  <c r="T3727" i="1"/>
  <c r="V3727" i="1"/>
  <c r="T3719" i="1"/>
  <c r="V3719" i="1"/>
  <c r="T3711" i="1"/>
  <c r="V3711" i="1"/>
  <c r="T3703" i="1"/>
  <c r="V3703" i="1"/>
  <c r="T3695" i="1"/>
  <c r="V3695" i="1"/>
  <c r="T3687" i="1"/>
  <c r="V3687" i="1"/>
  <c r="T3679" i="1"/>
  <c r="V3679" i="1"/>
  <c r="T3671" i="1"/>
  <c r="V3671" i="1"/>
  <c r="T3663" i="1"/>
  <c r="V3663" i="1"/>
  <c r="T3655" i="1"/>
  <c r="V3655" i="1"/>
  <c r="T3647" i="1"/>
  <c r="V3647" i="1"/>
  <c r="T3639" i="1"/>
  <c r="V3639" i="1"/>
  <c r="T3631" i="1"/>
  <c r="V3631" i="1"/>
  <c r="T3623" i="1"/>
  <c r="V3623" i="1"/>
  <c r="T3615" i="1"/>
  <c r="V3615" i="1"/>
  <c r="T3607" i="1"/>
  <c r="V3607" i="1"/>
  <c r="T3599" i="1"/>
  <c r="V3599" i="1"/>
  <c r="T3591" i="1"/>
  <c r="V3591" i="1"/>
  <c r="T3583" i="1"/>
  <c r="V3583" i="1"/>
  <c r="T3575" i="1"/>
  <c r="V3575" i="1"/>
  <c r="T3567" i="1"/>
  <c r="V3567" i="1"/>
  <c r="T3559" i="1"/>
  <c r="V3559" i="1"/>
  <c r="T3551" i="1"/>
  <c r="V3551" i="1"/>
  <c r="T3543" i="1"/>
  <c r="V3543" i="1"/>
  <c r="T3535" i="1"/>
  <c r="V3535" i="1"/>
  <c r="T3527" i="1"/>
  <c r="V3527" i="1"/>
  <c r="T3519" i="1"/>
  <c r="V3519" i="1"/>
  <c r="T3511" i="1"/>
  <c r="V3511" i="1"/>
  <c r="T3503" i="1"/>
  <c r="V3503" i="1"/>
  <c r="T3495" i="1"/>
  <c r="V3495" i="1"/>
  <c r="T3487" i="1"/>
  <c r="V3487" i="1"/>
  <c r="T3479" i="1"/>
  <c r="V3479" i="1"/>
  <c r="T3471" i="1"/>
  <c r="V3471" i="1"/>
  <c r="T3463" i="1"/>
  <c r="V3463" i="1"/>
  <c r="T3455" i="1"/>
  <c r="V3455" i="1"/>
  <c r="T3447" i="1"/>
  <c r="V3447" i="1"/>
  <c r="T3439" i="1"/>
  <c r="V3439" i="1"/>
  <c r="T3431" i="1"/>
  <c r="V3431" i="1"/>
  <c r="T3423" i="1"/>
  <c r="V3423" i="1"/>
  <c r="T3415" i="1"/>
  <c r="V3415" i="1"/>
  <c r="T3407" i="1"/>
  <c r="V3407" i="1"/>
  <c r="T3399" i="1"/>
  <c r="V3399" i="1"/>
  <c r="T3391" i="1"/>
  <c r="V3391" i="1"/>
  <c r="T3383" i="1"/>
  <c r="V3383" i="1"/>
  <c r="T3375" i="1"/>
  <c r="V3375" i="1"/>
  <c r="T3367" i="1"/>
  <c r="V3367" i="1"/>
  <c r="T3359" i="1"/>
  <c r="V3359" i="1"/>
  <c r="T3351" i="1"/>
  <c r="V3351" i="1"/>
  <c r="T3343" i="1"/>
  <c r="V3343" i="1"/>
  <c r="T3335" i="1"/>
  <c r="V3335" i="1"/>
  <c r="T3327" i="1"/>
  <c r="V3327" i="1"/>
  <c r="T3319" i="1"/>
  <c r="V3319" i="1"/>
  <c r="T3311" i="1"/>
  <c r="V3311" i="1"/>
  <c r="T3303" i="1"/>
  <c r="V3303" i="1"/>
  <c r="T3295" i="1"/>
  <c r="V3295" i="1"/>
  <c r="T3287" i="1"/>
  <c r="V3287" i="1"/>
  <c r="T3279" i="1"/>
  <c r="V3279" i="1"/>
  <c r="T3271" i="1"/>
  <c r="V3271" i="1"/>
  <c r="T3263" i="1"/>
  <c r="V3263" i="1"/>
  <c r="T3255" i="1"/>
  <c r="V3255" i="1"/>
  <c r="T3247" i="1"/>
  <c r="V3247" i="1"/>
  <c r="T3239" i="1"/>
  <c r="V3239" i="1"/>
  <c r="T3231" i="1"/>
  <c r="V3231" i="1"/>
  <c r="T3223" i="1"/>
  <c r="V3223" i="1"/>
  <c r="T3215" i="1"/>
  <c r="V3215" i="1"/>
  <c r="T3207" i="1"/>
  <c r="V3207" i="1"/>
  <c r="T3199" i="1"/>
  <c r="V3199" i="1"/>
  <c r="T3191" i="1"/>
  <c r="V3191" i="1"/>
  <c r="T3183" i="1"/>
  <c r="V3183" i="1"/>
  <c r="T3175" i="1"/>
  <c r="V3175" i="1"/>
  <c r="T3167" i="1"/>
  <c r="V3167" i="1"/>
  <c r="T3159" i="1"/>
  <c r="V3159" i="1"/>
  <c r="T3151" i="1"/>
  <c r="V3151" i="1"/>
  <c r="T3143" i="1"/>
  <c r="V3143" i="1"/>
  <c r="T3135" i="1"/>
  <c r="V3135" i="1"/>
  <c r="T3127" i="1"/>
  <c r="V3127" i="1"/>
  <c r="T3119" i="1"/>
  <c r="V3119" i="1"/>
  <c r="T3111" i="1"/>
  <c r="V3111" i="1"/>
  <c r="T3103" i="1"/>
  <c r="V3103" i="1"/>
  <c r="T3095" i="1"/>
  <c r="V3095" i="1"/>
  <c r="T3087" i="1"/>
  <c r="V3087" i="1"/>
  <c r="T3079" i="1"/>
  <c r="V3079" i="1"/>
  <c r="T3071" i="1"/>
  <c r="V3071" i="1"/>
  <c r="T3063" i="1"/>
  <c r="V3063" i="1"/>
  <c r="T3055" i="1"/>
  <c r="V3055" i="1"/>
  <c r="T3047" i="1"/>
  <c r="V3047" i="1"/>
  <c r="T3039" i="1"/>
  <c r="V3039" i="1"/>
  <c r="T3031" i="1"/>
  <c r="V3031" i="1"/>
  <c r="T3023" i="1"/>
  <c r="V3023" i="1"/>
  <c r="T3015" i="1"/>
  <c r="V3015" i="1"/>
  <c r="T3007" i="1"/>
  <c r="V3007" i="1"/>
  <c r="T2999" i="1"/>
  <c r="V2999" i="1"/>
  <c r="T2991" i="1"/>
  <c r="V2991" i="1"/>
  <c r="T2983" i="1"/>
  <c r="V2983" i="1"/>
  <c r="T2975" i="1"/>
  <c r="V2975" i="1"/>
  <c r="T2967" i="1"/>
  <c r="V2967" i="1"/>
  <c r="T2959" i="1"/>
  <c r="V2959" i="1"/>
  <c r="T2951" i="1"/>
  <c r="V2951" i="1"/>
  <c r="T2943" i="1"/>
  <c r="V2943" i="1"/>
  <c r="T2935" i="1"/>
  <c r="V2935" i="1"/>
  <c r="T2927" i="1"/>
  <c r="V2927" i="1"/>
  <c r="T2919" i="1"/>
  <c r="V2919" i="1"/>
  <c r="T2911" i="1"/>
  <c r="V2911" i="1"/>
  <c r="T2903" i="1"/>
  <c r="V2903" i="1"/>
  <c r="T2895" i="1"/>
  <c r="V2895" i="1"/>
  <c r="T2887" i="1"/>
  <c r="V2887" i="1"/>
  <c r="T2879" i="1"/>
  <c r="V2879" i="1"/>
  <c r="T2871" i="1"/>
  <c r="V2871" i="1"/>
  <c r="T2863" i="1"/>
  <c r="V2863" i="1"/>
  <c r="T2855" i="1"/>
  <c r="V2855" i="1"/>
  <c r="T2847" i="1"/>
  <c r="V2847" i="1"/>
  <c r="T2839" i="1"/>
  <c r="V2839" i="1"/>
  <c r="T2831" i="1"/>
  <c r="V2831" i="1"/>
  <c r="T2823" i="1"/>
  <c r="V2823" i="1"/>
  <c r="T2815" i="1"/>
  <c r="V2815" i="1"/>
  <c r="T2807" i="1"/>
  <c r="V2807" i="1"/>
  <c r="T2799" i="1"/>
  <c r="V2799" i="1"/>
  <c r="T2791" i="1"/>
  <c r="V2791" i="1"/>
  <c r="T2783" i="1"/>
  <c r="V2783" i="1"/>
  <c r="T2719" i="1"/>
  <c r="V2719" i="1"/>
  <c r="T2711" i="1"/>
  <c r="V2711" i="1"/>
  <c r="T2703" i="1"/>
  <c r="V2703" i="1"/>
  <c r="T4106" i="1"/>
  <c r="V4106" i="1"/>
  <c r="T4058" i="1"/>
  <c r="V4058" i="1"/>
  <c r="T4010" i="1"/>
  <c r="V4010" i="1"/>
  <c r="T3970" i="1"/>
  <c r="V3970" i="1"/>
  <c r="T3922" i="1"/>
  <c r="V3922" i="1"/>
  <c r="T3882" i="1"/>
  <c r="V3882" i="1"/>
  <c r="T3834" i="1"/>
  <c r="V3834" i="1"/>
  <c r="T3786" i="1"/>
  <c r="V3786" i="1"/>
  <c r="T3746" i="1"/>
  <c r="V3746" i="1"/>
  <c r="T3714" i="1"/>
  <c r="V3714" i="1"/>
  <c r="T3674" i="1"/>
  <c r="V3674" i="1"/>
  <c r="T3642" i="1"/>
  <c r="V3642" i="1"/>
  <c r="T3586" i="1"/>
  <c r="V3586" i="1"/>
  <c r="T3538" i="1"/>
  <c r="V3538" i="1"/>
  <c r="T3482" i="1"/>
  <c r="V3482" i="1"/>
  <c r="T3434" i="1"/>
  <c r="V3434" i="1"/>
  <c r="T3378" i="1"/>
  <c r="V3378" i="1"/>
  <c r="T3322" i="1"/>
  <c r="V3322" i="1"/>
  <c r="T3266" i="1"/>
  <c r="V3266" i="1"/>
  <c r="T3218" i="1"/>
  <c r="V3218" i="1"/>
  <c r="T3178" i="1"/>
  <c r="V3178" i="1"/>
  <c r="T3138" i="1"/>
  <c r="V3138" i="1"/>
  <c r="T3082" i="1"/>
  <c r="V3082" i="1"/>
  <c r="T3042" i="1"/>
  <c r="V3042" i="1"/>
  <c r="T2994" i="1"/>
  <c r="V2994" i="1"/>
  <c r="T2946" i="1"/>
  <c r="V2946" i="1"/>
  <c r="T2906" i="1"/>
  <c r="V2906" i="1"/>
  <c r="T2866" i="1"/>
  <c r="V2866" i="1"/>
  <c r="T2826" i="1"/>
  <c r="V2826" i="1"/>
  <c r="T2714" i="1"/>
  <c r="V2714" i="1"/>
  <c r="T4088" i="1"/>
  <c r="V4088" i="1"/>
  <c r="T4040" i="1"/>
  <c r="V4040" i="1"/>
  <c r="T3992" i="1"/>
  <c r="V3992" i="1"/>
  <c r="T3944" i="1"/>
  <c r="V3944" i="1"/>
  <c r="T3888" i="1"/>
  <c r="V3888" i="1"/>
  <c r="T3832" i="1"/>
  <c r="V3832" i="1"/>
  <c r="T3784" i="1"/>
  <c r="V3784" i="1"/>
  <c r="T3736" i="1"/>
  <c r="V3736" i="1"/>
  <c r="T3696" i="1"/>
  <c r="V3696" i="1"/>
  <c r="T3648" i="1"/>
  <c r="V3648" i="1"/>
  <c r="T3592" i="1"/>
  <c r="V3592" i="1"/>
  <c r="T3536" i="1"/>
  <c r="V3536" i="1"/>
  <c r="T3480" i="1"/>
  <c r="V3480" i="1"/>
  <c r="T3440" i="1"/>
  <c r="V3440" i="1"/>
  <c r="T3392" i="1"/>
  <c r="V3392" i="1"/>
  <c r="T3336" i="1"/>
  <c r="V3336" i="1"/>
  <c r="T3288" i="1"/>
  <c r="V3288" i="1"/>
  <c r="T3240" i="1"/>
  <c r="V3240" i="1"/>
  <c r="T3184" i="1"/>
  <c r="V3184" i="1"/>
  <c r="T3120" i="1"/>
  <c r="V3120" i="1"/>
  <c r="T3056" i="1"/>
  <c r="V3056" i="1"/>
  <c r="T2984" i="1"/>
  <c r="V2984" i="1"/>
  <c r="T2872" i="1"/>
  <c r="V2872" i="1"/>
  <c r="T1304" i="1"/>
  <c r="V1304" i="1"/>
  <c r="T4110" i="1"/>
  <c r="V4110" i="1"/>
  <c r="T4102" i="1"/>
  <c r="V4102" i="1"/>
  <c r="T4094" i="1"/>
  <c r="V4094" i="1"/>
  <c r="T4086" i="1"/>
  <c r="V4086" i="1"/>
  <c r="T4078" i="1"/>
  <c r="V4078" i="1"/>
  <c r="T4070" i="1"/>
  <c r="V4070" i="1"/>
  <c r="T4066" i="1"/>
  <c r="V4066" i="1"/>
  <c r="T4026" i="1"/>
  <c r="V4026" i="1"/>
  <c r="T3986" i="1"/>
  <c r="V3986" i="1"/>
  <c r="T3930" i="1"/>
  <c r="V3930" i="1"/>
  <c r="T3898" i="1"/>
  <c r="V3898" i="1"/>
  <c r="T3858" i="1"/>
  <c r="V3858" i="1"/>
  <c r="T3818" i="1"/>
  <c r="V3818" i="1"/>
  <c r="T3770" i="1"/>
  <c r="V3770" i="1"/>
  <c r="T3722" i="1"/>
  <c r="V3722" i="1"/>
  <c r="T3682" i="1"/>
  <c r="V3682" i="1"/>
  <c r="T3634" i="1"/>
  <c r="V3634" i="1"/>
  <c r="T3570" i="1"/>
  <c r="V3570" i="1"/>
  <c r="T3530" i="1"/>
  <c r="V3530" i="1"/>
  <c r="T3474" i="1"/>
  <c r="V3474" i="1"/>
  <c r="T3418" i="1"/>
  <c r="V3418" i="1"/>
  <c r="T3370" i="1"/>
  <c r="V3370" i="1"/>
  <c r="T3306" i="1"/>
  <c r="V3306" i="1"/>
  <c r="T3234" i="1"/>
  <c r="V3234" i="1"/>
  <c r="T3170" i="1"/>
  <c r="V3170" i="1"/>
  <c r="T3114" i="1"/>
  <c r="V3114" i="1"/>
  <c r="T3018" i="1"/>
  <c r="V3018" i="1"/>
  <c r="T2794" i="1"/>
  <c r="V2794" i="1"/>
  <c r="T2706" i="1"/>
  <c r="V2706" i="1"/>
  <c r="T4096" i="1"/>
  <c r="V4096" i="1"/>
  <c r="T4056" i="1"/>
  <c r="V4056" i="1"/>
  <c r="T4016" i="1"/>
  <c r="V4016" i="1"/>
  <c r="T3968" i="1"/>
  <c r="V3968" i="1"/>
  <c r="T3920" i="1"/>
  <c r="V3920" i="1"/>
  <c r="T3872" i="1"/>
  <c r="V3872" i="1"/>
  <c r="T3824" i="1"/>
  <c r="V3824" i="1"/>
  <c r="T3776" i="1"/>
  <c r="V3776" i="1"/>
  <c r="T3728" i="1"/>
  <c r="V3728" i="1"/>
  <c r="T3672" i="1"/>
  <c r="V3672" i="1"/>
  <c r="T3624" i="1"/>
  <c r="V3624" i="1"/>
  <c r="T3584" i="1"/>
  <c r="V3584" i="1"/>
  <c r="T3544" i="1"/>
  <c r="V3544" i="1"/>
  <c r="T3496" i="1"/>
  <c r="V3496" i="1"/>
  <c r="T3456" i="1"/>
  <c r="V3456" i="1"/>
  <c r="T3408" i="1"/>
  <c r="V3408" i="1"/>
  <c r="T3360" i="1"/>
  <c r="V3360" i="1"/>
  <c r="T3312" i="1"/>
  <c r="V3312" i="1"/>
  <c r="T3264" i="1"/>
  <c r="V3264" i="1"/>
  <c r="T3224" i="1"/>
  <c r="V3224" i="1"/>
  <c r="T3176" i="1"/>
  <c r="V3176" i="1"/>
  <c r="T3136" i="1"/>
  <c r="V3136" i="1"/>
  <c r="T3104" i="1"/>
  <c r="V3104" i="1"/>
  <c r="T3064" i="1"/>
  <c r="V3064" i="1"/>
  <c r="T3024" i="1"/>
  <c r="V3024" i="1"/>
  <c r="T2976" i="1"/>
  <c r="V2976" i="1"/>
  <c r="T2936" i="1"/>
  <c r="V2936" i="1"/>
  <c r="T2896" i="1"/>
  <c r="V2896" i="1"/>
  <c r="T2848" i="1"/>
  <c r="V2848" i="1"/>
  <c r="T2800" i="1"/>
  <c r="V2800" i="1"/>
  <c r="T2784" i="1"/>
  <c r="V2784" i="1"/>
  <c r="T4090" i="1"/>
  <c r="V4090" i="1"/>
  <c r="T4034" i="1"/>
  <c r="V4034" i="1"/>
  <c r="T3962" i="1"/>
  <c r="V3962" i="1"/>
  <c r="T3906" i="1"/>
  <c r="V3906" i="1"/>
  <c r="T3842" i="1"/>
  <c r="V3842" i="1"/>
  <c r="T3778" i="1"/>
  <c r="V3778" i="1"/>
  <c r="T3698" i="1"/>
  <c r="V3698" i="1"/>
  <c r="T3618" i="1"/>
  <c r="V3618" i="1"/>
  <c r="T3514" i="1"/>
  <c r="V3514" i="1"/>
  <c r="T3426" i="1"/>
  <c r="V3426" i="1"/>
  <c r="T3354" i="1"/>
  <c r="V3354" i="1"/>
  <c r="T3274" i="1"/>
  <c r="V3274" i="1"/>
  <c r="T3210" i="1"/>
  <c r="V3210" i="1"/>
  <c r="T3122" i="1"/>
  <c r="V3122" i="1"/>
  <c r="T3058" i="1"/>
  <c r="V3058" i="1"/>
  <c r="T2978" i="1"/>
  <c r="V2978" i="1"/>
  <c r="T2914" i="1"/>
  <c r="V2914" i="1"/>
  <c r="T2842" i="1"/>
  <c r="V2842" i="1"/>
  <c r="T4104" i="1"/>
  <c r="V4104" i="1"/>
  <c r="T4048" i="1"/>
  <c r="V4048" i="1"/>
  <c r="T4000" i="1"/>
  <c r="V4000" i="1"/>
  <c r="T3960" i="1"/>
  <c r="V3960" i="1"/>
  <c r="T3912" i="1"/>
  <c r="V3912" i="1"/>
  <c r="T3864" i="1"/>
  <c r="V3864" i="1"/>
  <c r="T3816" i="1"/>
  <c r="V3816" i="1"/>
  <c r="T3768" i="1"/>
  <c r="V3768" i="1"/>
  <c r="T3720" i="1"/>
  <c r="V3720" i="1"/>
  <c r="T3680" i="1"/>
  <c r="V3680" i="1"/>
  <c r="T3640" i="1"/>
  <c r="V3640" i="1"/>
  <c r="T3600" i="1"/>
  <c r="V3600" i="1"/>
  <c r="T3552" i="1"/>
  <c r="V3552" i="1"/>
  <c r="T3512" i="1"/>
  <c r="V3512" i="1"/>
  <c r="T3464" i="1"/>
  <c r="V3464" i="1"/>
  <c r="T3416" i="1"/>
  <c r="V3416" i="1"/>
  <c r="T3368" i="1"/>
  <c r="V3368" i="1"/>
  <c r="T3320" i="1"/>
  <c r="V3320" i="1"/>
  <c r="T3280" i="1"/>
  <c r="V3280" i="1"/>
  <c r="T3232" i="1"/>
  <c r="V3232" i="1"/>
  <c r="T3192" i="1"/>
  <c r="V3192" i="1"/>
  <c r="T3144" i="1"/>
  <c r="V3144" i="1"/>
  <c r="T3096" i="1"/>
  <c r="V3096" i="1"/>
  <c r="T3048" i="1"/>
  <c r="V3048" i="1"/>
  <c r="T3016" i="1"/>
  <c r="V3016" i="1"/>
  <c r="T2968" i="1"/>
  <c r="V2968" i="1"/>
  <c r="T2928" i="1"/>
  <c r="V2928" i="1"/>
  <c r="T2904" i="1"/>
  <c r="V2904" i="1"/>
  <c r="T2856" i="1"/>
  <c r="V2856" i="1"/>
  <c r="T2816" i="1"/>
  <c r="V2816" i="1"/>
  <c r="T528" i="1"/>
  <c r="V528" i="1"/>
  <c r="T4098" i="1"/>
  <c r="V4098" i="1"/>
  <c r="T4050" i="1"/>
  <c r="V4050" i="1"/>
  <c r="T4002" i="1"/>
  <c r="V4002" i="1"/>
  <c r="T3954" i="1"/>
  <c r="V3954" i="1"/>
  <c r="T3914" i="1"/>
  <c r="V3914" i="1"/>
  <c r="T3866" i="1"/>
  <c r="V3866" i="1"/>
  <c r="T3826" i="1"/>
  <c r="V3826" i="1"/>
  <c r="T3794" i="1"/>
  <c r="V3794" i="1"/>
  <c r="T3762" i="1"/>
  <c r="V3762" i="1"/>
  <c r="T3730" i="1"/>
  <c r="V3730" i="1"/>
  <c r="T3690" i="1"/>
  <c r="V3690" i="1"/>
  <c r="T3650" i="1"/>
  <c r="V3650" i="1"/>
  <c r="T3594" i="1"/>
  <c r="V3594" i="1"/>
  <c r="T3546" i="1"/>
  <c r="V3546" i="1"/>
  <c r="T3490" i="1"/>
  <c r="V3490" i="1"/>
  <c r="T3442" i="1"/>
  <c r="V3442" i="1"/>
  <c r="T3386" i="1"/>
  <c r="V3386" i="1"/>
  <c r="T3330" i="1"/>
  <c r="V3330" i="1"/>
  <c r="T3282" i="1"/>
  <c r="V3282" i="1"/>
  <c r="T3242" i="1"/>
  <c r="V3242" i="1"/>
  <c r="T3194" i="1"/>
  <c r="V3194" i="1"/>
  <c r="T3154" i="1"/>
  <c r="V3154" i="1"/>
  <c r="T3098" i="1"/>
  <c r="V3098" i="1"/>
  <c r="T3066" i="1"/>
  <c r="V3066" i="1"/>
  <c r="T3010" i="1"/>
  <c r="V3010" i="1"/>
  <c r="T2970" i="1"/>
  <c r="V2970" i="1"/>
  <c r="T2930" i="1"/>
  <c r="V2930" i="1"/>
  <c r="T2890" i="1"/>
  <c r="V2890" i="1"/>
  <c r="T2850" i="1"/>
  <c r="V2850" i="1"/>
  <c r="T2818" i="1"/>
  <c r="V2818" i="1"/>
  <c r="T2786" i="1"/>
  <c r="V2786" i="1"/>
  <c r="T1290" i="1"/>
  <c r="V1290" i="1"/>
  <c r="T4112" i="1"/>
  <c r="V4112" i="1"/>
  <c r="T4072" i="1"/>
  <c r="V4072" i="1"/>
  <c r="T4024" i="1"/>
  <c r="V4024" i="1"/>
  <c r="T3976" i="1"/>
  <c r="V3976" i="1"/>
  <c r="T3928" i="1"/>
  <c r="V3928" i="1"/>
  <c r="T3880" i="1"/>
  <c r="V3880" i="1"/>
  <c r="T3840" i="1"/>
  <c r="V3840" i="1"/>
  <c r="T3792" i="1"/>
  <c r="V3792" i="1"/>
  <c r="T3752" i="1"/>
  <c r="V3752" i="1"/>
  <c r="T3704" i="1"/>
  <c r="V3704" i="1"/>
  <c r="T3656" i="1"/>
  <c r="V3656" i="1"/>
  <c r="T3608" i="1"/>
  <c r="V3608" i="1"/>
  <c r="T3560" i="1"/>
  <c r="V3560" i="1"/>
  <c r="T3520" i="1"/>
  <c r="V3520" i="1"/>
  <c r="T3472" i="1"/>
  <c r="V3472" i="1"/>
  <c r="T3424" i="1"/>
  <c r="V3424" i="1"/>
  <c r="T3384" i="1"/>
  <c r="V3384" i="1"/>
  <c r="T3344" i="1"/>
  <c r="V3344" i="1"/>
  <c r="T3296" i="1"/>
  <c r="V3296" i="1"/>
  <c r="T3248" i="1"/>
  <c r="V3248" i="1"/>
  <c r="T3200" i="1"/>
  <c r="V3200" i="1"/>
  <c r="T3160" i="1"/>
  <c r="V3160" i="1"/>
  <c r="T3112" i="1"/>
  <c r="V3112" i="1"/>
  <c r="T3072" i="1"/>
  <c r="V3072" i="1"/>
  <c r="T3032" i="1"/>
  <c r="V3032" i="1"/>
  <c r="T2992" i="1"/>
  <c r="V2992" i="1"/>
  <c r="T2952" i="1"/>
  <c r="V2952" i="1"/>
  <c r="T2912" i="1"/>
  <c r="V2912" i="1"/>
  <c r="T2864" i="1"/>
  <c r="V2864" i="1"/>
  <c r="T2832" i="1"/>
  <c r="V2832" i="1"/>
  <c r="T1296" i="1"/>
  <c r="V1296" i="1"/>
  <c r="V526" i="1"/>
  <c r="V534" i="1"/>
  <c r="V1286" i="1"/>
  <c r="V1294" i="1"/>
  <c r="V2796" i="1"/>
  <c r="V2812" i="1"/>
  <c r="V2828" i="1"/>
  <c r="V2844" i="1"/>
  <c r="V2860" i="1"/>
  <c r="V2876" i="1"/>
  <c r="V2892" i="1"/>
  <c r="V2908" i="1"/>
  <c r="V2924" i="1"/>
  <c r="V2940" i="1"/>
  <c r="V2956" i="1"/>
  <c r="V2972" i="1"/>
  <c r="V2988" i="1"/>
  <c r="V3004" i="1"/>
  <c r="V3051" i="1"/>
  <c r="V3076" i="1"/>
  <c r="V3101" i="1"/>
  <c r="V3179" i="1"/>
  <c r="V3204" i="1"/>
  <c r="V3229" i="1"/>
  <c r="V3307" i="1"/>
  <c r="V3332" i="1"/>
  <c r="V3357" i="1"/>
  <c r="V3435" i="1"/>
  <c r="V3500" i="1"/>
  <c r="V3565" i="1"/>
  <c r="V3636" i="1"/>
  <c r="V3701" i="1"/>
  <c r="V3773" i="1"/>
  <c r="V3838" i="1"/>
  <c r="V3908" i="1"/>
  <c r="V3974" i="1"/>
  <c r="V4044" i="1"/>
  <c r="V527" i="1"/>
  <c r="V535" i="1"/>
  <c r="V1287" i="1"/>
  <c r="V1295" i="1"/>
  <c r="V2797" i="1"/>
  <c r="V2813" i="1"/>
  <c r="V2829" i="1"/>
  <c r="V2845" i="1"/>
  <c r="V2861" i="1"/>
  <c r="V2877" i="1"/>
  <c r="V2893" i="1"/>
  <c r="V2909" i="1"/>
  <c r="V2925" i="1"/>
  <c r="V2941" i="1"/>
  <c r="V2957" i="1"/>
  <c r="V2973" i="1"/>
  <c r="V2989" i="1"/>
  <c r="V3005" i="1"/>
  <c r="V3027" i="1"/>
  <c r="V3052" i="1"/>
  <c r="V3077" i="1"/>
  <c r="V3155" i="1"/>
  <c r="V3180" i="1"/>
  <c r="V3205" i="1"/>
  <c r="V3283" i="1"/>
  <c r="V3308" i="1"/>
  <c r="V3333" i="1"/>
  <c r="V3411" i="1"/>
  <c r="V3436" i="1"/>
  <c r="V3501" i="1"/>
  <c r="V3572" i="1"/>
  <c r="V3637" i="1"/>
  <c r="V3709" i="1"/>
  <c r="V3774" i="1"/>
  <c r="V3844" i="1"/>
  <c r="V3910" i="1"/>
  <c r="V3980" i="1"/>
  <c r="V4052" i="1"/>
  <c r="V2798" i="1"/>
  <c r="V2814" i="1"/>
  <c r="V2830" i="1"/>
  <c r="V2846" i="1"/>
  <c r="V2862" i="1"/>
  <c r="V2878" i="1"/>
  <c r="V2894" i="1"/>
  <c r="V2910" i="1"/>
  <c r="V2926" i="1"/>
  <c r="V2942" i="1"/>
  <c r="V2958" i="1"/>
  <c r="V2974" i="1"/>
  <c r="V2990" i="1"/>
  <c r="V3006" i="1"/>
  <c r="V3028" i="1"/>
  <c r="V3053" i="1"/>
  <c r="V3131" i="1"/>
  <c r="V3156" i="1"/>
  <c r="V3181" i="1"/>
  <c r="V3259" i="1"/>
  <c r="V3284" i="1"/>
  <c r="V3309" i="1"/>
  <c r="V3387" i="1"/>
  <c r="V3412" i="1"/>
  <c r="V3437" i="1"/>
  <c r="V3508" i="1"/>
  <c r="V3573" i="1"/>
  <c r="V3645" i="1"/>
  <c r="V3710" i="1"/>
  <c r="V3780" i="1"/>
  <c r="V3846" i="1"/>
  <c r="V3916" i="1"/>
  <c r="V3988" i="1"/>
  <c r="V4053" i="1"/>
  <c r="V2708" i="1"/>
  <c r="V3083" i="1"/>
  <c r="V3108" i="1"/>
  <c r="V3133" i="1"/>
  <c r="V3211" i="1"/>
  <c r="V3236" i="1"/>
  <c r="V3261" i="1"/>
  <c r="V3339" i="1"/>
  <c r="V3364" i="1"/>
  <c r="V3389" i="1"/>
  <c r="V3445" i="1"/>
  <c r="V3517" i="1"/>
  <c r="V3582" i="1"/>
  <c r="V3652" i="1"/>
  <c r="V3718" i="1"/>
  <c r="V3788" i="1"/>
  <c r="V3860" i="1"/>
  <c r="V3925" i="1"/>
  <c r="V3990" i="1"/>
  <c r="V4061" i="1"/>
  <c r="T4062" i="1"/>
  <c r="V4062" i="1"/>
  <c r="T4054" i="1"/>
  <c r="V4054" i="1"/>
  <c r="T4046" i="1"/>
  <c r="V4046" i="1"/>
  <c r="T4038" i="1"/>
  <c r="V4038" i="1"/>
  <c r="T4030" i="1"/>
  <c r="V4030" i="1"/>
  <c r="T4022" i="1"/>
  <c r="V4022" i="1"/>
  <c r="T4014" i="1"/>
  <c r="V4014" i="1"/>
  <c r="T4006" i="1"/>
  <c r="V4006" i="1"/>
  <c r="T3998" i="1"/>
  <c r="V3998" i="1"/>
  <c r="T3982" i="1"/>
  <c r="V3982" i="1"/>
  <c r="T3966" i="1"/>
  <c r="V3966" i="1"/>
  <c r="T3958" i="1"/>
  <c r="V3958" i="1"/>
  <c r="T3950" i="1"/>
  <c r="V3950" i="1"/>
  <c r="T3934" i="1"/>
  <c r="V3934" i="1"/>
  <c r="T3926" i="1"/>
  <c r="V3926" i="1"/>
  <c r="T3918" i="1"/>
  <c r="V3918" i="1"/>
  <c r="T3902" i="1"/>
  <c r="V3902" i="1"/>
  <c r="T3894" i="1"/>
  <c r="V3894" i="1"/>
  <c r="T3886" i="1"/>
  <c r="V3886" i="1"/>
  <c r="T3862" i="1"/>
  <c r="V3862" i="1"/>
  <c r="T3854" i="1"/>
  <c r="V3854" i="1"/>
  <c r="T3830" i="1"/>
  <c r="V3830" i="1"/>
  <c r="T3822" i="1"/>
  <c r="V3822" i="1"/>
  <c r="T3798" i="1"/>
  <c r="V3798" i="1"/>
  <c r="T3790" i="1"/>
  <c r="V3790" i="1"/>
  <c r="T3782" i="1"/>
  <c r="V3782" i="1"/>
  <c r="T3766" i="1"/>
  <c r="V3766" i="1"/>
  <c r="T3758" i="1"/>
  <c r="V3758" i="1"/>
  <c r="T3750" i="1"/>
  <c r="V3750" i="1"/>
  <c r="T3726" i="1"/>
  <c r="V3726" i="1"/>
  <c r="T3702" i="1"/>
  <c r="V3702" i="1"/>
  <c r="T3694" i="1"/>
  <c r="V3694" i="1"/>
  <c r="T3678" i="1"/>
  <c r="V3678" i="1"/>
  <c r="T3662" i="1"/>
  <c r="V3662" i="1"/>
  <c r="T3654" i="1"/>
  <c r="V3654" i="1"/>
  <c r="T3646" i="1"/>
  <c r="V3646" i="1"/>
  <c r="T3638" i="1"/>
  <c r="V3638" i="1"/>
  <c r="T3630" i="1"/>
  <c r="V3630" i="1"/>
  <c r="T3622" i="1"/>
  <c r="V3622" i="1"/>
  <c r="T3598" i="1"/>
  <c r="V3598" i="1"/>
  <c r="T3590" i="1"/>
  <c r="V3590" i="1"/>
  <c r="T3574" i="1"/>
  <c r="V3574" i="1"/>
  <c r="T3566" i="1"/>
  <c r="V3566" i="1"/>
  <c r="T3558" i="1"/>
  <c r="V3558" i="1"/>
  <c r="T3550" i="1"/>
  <c r="V3550" i="1"/>
  <c r="T3542" i="1"/>
  <c r="V3542" i="1"/>
  <c r="T3534" i="1"/>
  <c r="V3534" i="1"/>
  <c r="T3526" i="1"/>
  <c r="V3526" i="1"/>
  <c r="T3518" i="1"/>
  <c r="V3518" i="1"/>
  <c r="T3510" i="1"/>
  <c r="V3510" i="1"/>
  <c r="T3502" i="1"/>
  <c r="V3502" i="1"/>
  <c r="T3494" i="1"/>
  <c r="V3494" i="1"/>
  <c r="T3486" i="1"/>
  <c r="V3486" i="1"/>
  <c r="T3470" i="1"/>
  <c r="V3470" i="1"/>
  <c r="T3454" i="1"/>
  <c r="V3454" i="1"/>
  <c r="T3446" i="1"/>
  <c r="V3446" i="1"/>
  <c r="T3438" i="1"/>
  <c r="V3438" i="1"/>
  <c r="T3430" i="1"/>
  <c r="V3430" i="1"/>
  <c r="T3422" i="1"/>
  <c r="V3422" i="1"/>
  <c r="T3414" i="1"/>
  <c r="V3414" i="1"/>
  <c r="T3406" i="1"/>
  <c r="V3406" i="1"/>
  <c r="T3398" i="1"/>
  <c r="V3398" i="1"/>
  <c r="T3390" i="1"/>
  <c r="V3390" i="1"/>
  <c r="T3382" i="1"/>
  <c r="V3382" i="1"/>
  <c r="T3374" i="1"/>
  <c r="V3374" i="1"/>
  <c r="T3366" i="1"/>
  <c r="V3366" i="1"/>
  <c r="T3358" i="1"/>
  <c r="V3358" i="1"/>
  <c r="T3350" i="1"/>
  <c r="V3350" i="1"/>
  <c r="T3342" i="1"/>
  <c r="V3342" i="1"/>
  <c r="T3334" i="1"/>
  <c r="V3334" i="1"/>
  <c r="T3326" i="1"/>
  <c r="V3326" i="1"/>
  <c r="T3318" i="1"/>
  <c r="V3318" i="1"/>
  <c r="T3310" i="1"/>
  <c r="V3310" i="1"/>
  <c r="T3302" i="1"/>
  <c r="V3302" i="1"/>
  <c r="T3294" i="1"/>
  <c r="V3294" i="1"/>
  <c r="T3286" i="1"/>
  <c r="V3286" i="1"/>
  <c r="T3278" i="1"/>
  <c r="V3278" i="1"/>
  <c r="T3270" i="1"/>
  <c r="V3270" i="1"/>
  <c r="T3262" i="1"/>
  <c r="V3262" i="1"/>
  <c r="T3254" i="1"/>
  <c r="V3254" i="1"/>
  <c r="T3246" i="1"/>
  <c r="V3246" i="1"/>
  <c r="T3238" i="1"/>
  <c r="V3238" i="1"/>
  <c r="T3230" i="1"/>
  <c r="V3230" i="1"/>
  <c r="T3222" i="1"/>
  <c r="V3222" i="1"/>
  <c r="T3214" i="1"/>
  <c r="V3214" i="1"/>
  <c r="T3206" i="1"/>
  <c r="V3206" i="1"/>
  <c r="T3198" i="1"/>
  <c r="V3198" i="1"/>
  <c r="T3190" i="1"/>
  <c r="V3190" i="1"/>
  <c r="T3182" i="1"/>
  <c r="V3182" i="1"/>
  <c r="T3174" i="1"/>
  <c r="V3174" i="1"/>
  <c r="T3166" i="1"/>
  <c r="V3166" i="1"/>
  <c r="T3158" i="1"/>
  <c r="V3158" i="1"/>
  <c r="T3150" i="1"/>
  <c r="V3150" i="1"/>
  <c r="T3142" i="1"/>
  <c r="V3142" i="1"/>
  <c r="T3134" i="1"/>
  <c r="V3134" i="1"/>
  <c r="T3126" i="1"/>
  <c r="V3126" i="1"/>
  <c r="T3118" i="1"/>
  <c r="V3118" i="1"/>
  <c r="T3110" i="1"/>
  <c r="V3110" i="1"/>
  <c r="T3102" i="1"/>
  <c r="V3102" i="1"/>
  <c r="T3094" i="1"/>
  <c r="V3094" i="1"/>
  <c r="T3086" i="1"/>
  <c r="V3086" i="1"/>
  <c r="T3078" i="1"/>
  <c r="V3078" i="1"/>
  <c r="T3070" i="1"/>
  <c r="V3070" i="1"/>
  <c r="T3062" i="1"/>
  <c r="V3062" i="1"/>
  <c r="T3054" i="1"/>
  <c r="V3054" i="1"/>
  <c r="T3046" i="1"/>
  <c r="V3046" i="1"/>
  <c r="T3038" i="1"/>
  <c r="V3038" i="1"/>
  <c r="T3030" i="1"/>
  <c r="V3030" i="1"/>
  <c r="T3022" i="1"/>
  <c r="V3022" i="1"/>
  <c r="T3014" i="1"/>
  <c r="V3014" i="1"/>
  <c r="T2718" i="1"/>
  <c r="V2718" i="1"/>
  <c r="T2710" i="1"/>
  <c r="V2710" i="1"/>
  <c r="T1302" i="1"/>
  <c r="V1302" i="1"/>
  <c r="V1299" i="1"/>
  <c r="V2788" i="1"/>
  <c r="V2804" i="1"/>
  <c r="V2820" i="1"/>
  <c r="V2836" i="1"/>
  <c r="V2852" i="1"/>
  <c r="V2868" i="1"/>
  <c r="V2884" i="1"/>
  <c r="V2900" i="1"/>
  <c r="V2916" i="1"/>
  <c r="V2932" i="1"/>
  <c r="V2948" i="1"/>
  <c r="V2964" i="1"/>
  <c r="V2980" i="1"/>
  <c r="V2996" i="1"/>
  <c r="V3012" i="1"/>
  <c r="V3037" i="1"/>
  <c r="V3115" i="1"/>
  <c r="V3140" i="1"/>
  <c r="V3165" i="1"/>
  <c r="V3243" i="1"/>
  <c r="V3268" i="1"/>
  <c r="V3293" i="1"/>
  <c r="V3371" i="1"/>
  <c r="V3396" i="1"/>
  <c r="V3421" i="1"/>
  <c r="V3462" i="1"/>
  <c r="V3532" i="1"/>
  <c r="V3604" i="1"/>
  <c r="V3669" i="1"/>
  <c r="V3734" i="1"/>
  <c r="V3805" i="1"/>
  <c r="V3870" i="1"/>
  <c r="V3942" i="1"/>
  <c r="V4012" i="1"/>
  <c r="V4077" i="1"/>
  <c r="T4109" i="1"/>
  <c r="V4109" i="1"/>
  <c r="T4101" i="1"/>
  <c r="V4101" i="1"/>
  <c r="T4093" i="1"/>
  <c r="V4093" i="1"/>
  <c r="T4069" i="1"/>
  <c r="V4069" i="1"/>
  <c r="T4045" i="1"/>
  <c r="V4045" i="1"/>
  <c r="T4037" i="1"/>
  <c r="V4037" i="1"/>
  <c r="T4021" i="1"/>
  <c r="V4021" i="1"/>
  <c r="T4005" i="1"/>
  <c r="V4005" i="1"/>
  <c r="T3997" i="1"/>
  <c r="V3997" i="1"/>
  <c r="T3989" i="1"/>
  <c r="V3989" i="1"/>
  <c r="T3981" i="1"/>
  <c r="V3981" i="1"/>
  <c r="T3973" i="1"/>
  <c r="V3973" i="1"/>
  <c r="T3965" i="1"/>
  <c r="V3965" i="1"/>
  <c r="T3941" i="1"/>
  <c r="V3941" i="1"/>
  <c r="T3933" i="1"/>
  <c r="V3933" i="1"/>
  <c r="T3917" i="1"/>
  <c r="V3917" i="1"/>
  <c r="T3909" i="1"/>
  <c r="V3909" i="1"/>
  <c r="T3901" i="1"/>
  <c r="V3901" i="1"/>
  <c r="T3893" i="1"/>
  <c r="V3893" i="1"/>
  <c r="T3885" i="1"/>
  <c r="V3885" i="1"/>
  <c r="T3877" i="1"/>
  <c r="V3877" i="1"/>
  <c r="T3869" i="1"/>
  <c r="V3869" i="1"/>
  <c r="T3861" i="1"/>
  <c r="V3861" i="1"/>
  <c r="T3853" i="1"/>
  <c r="V3853" i="1"/>
  <c r="T3845" i="1"/>
  <c r="V3845" i="1"/>
  <c r="T3837" i="1"/>
  <c r="V3837" i="1"/>
  <c r="T3829" i="1"/>
  <c r="V3829" i="1"/>
  <c r="T3813" i="1"/>
  <c r="V3813" i="1"/>
  <c r="T3797" i="1"/>
  <c r="V3797" i="1"/>
  <c r="T3789" i="1"/>
  <c r="V3789" i="1"/>
  <c r="T3781" i="1"/>
  <c r="V3781" i="1"/>
  <c r="T3765" i="1"/>
  <c r="V3765" i="1"/>
  <c r="T3757" i="1"/>
  <c r="V3757" i="1"/>
  <c r="T3749" i="1"/>
  <c r="V3749" i="1"/>
  <c r="T3733" i="1"/>
  <c r="V3733" i="1"/>
  <c r="T3725" i="1"/>
  <c r="V3725" i="1"/>
  <c r="T3717" i="1"/>
  <c r="V3717" i="1"/>
  <c r="T3693" i="1"/>
  <c r="V3693" i="1"/>
  <c r="T3685" i="1"/>
  <c r="V3685" i="1"/>
  <c r="T3661" i="1"/>
  <c r="V3661" i="1"/>
  <c r="T3653" i="1"/>
  <c r="V3653" i="1"/>
  <c r="T3629" i="1"/>
  <c r="V3629" i="1"/>
  <c r="T3621" i="1"/>
  <c r="V3621" i="1"/>
  <c r="T3613" i="1"/>
  <c r="V3613" i="1"/>
  <c r="T3597" i="1"/>
  <c r="V3597" i="1"/>
  <c r="T3589" i="1"/>
  <c r="V3589" i="1"/>
  <c r="T3581" i="1"/>
  <c r="V3581" i="1"/>
  <c r="T3557" i="1"/>
  <c r="V3557" i="1"/>
  <c r="T3533" i="1"/>
  <c r="V3533" i="1"/>
  <c r="T3525" i="1"/>
  <c r="V3525" i="1"/>
  <c r="T3509" i="1"/>
  <c r="V3509" i="1"/>
  <c r="T3493" i="1"/>
  <c r="V3493" i="1"/>
  <c r="T3485" i="1"/>
  <c r="V3485" i="1"/>
  <c r="T3477" i="1"/>
  <c r="V3477" i="1"/>
  <c r="T3469" i="1"/>
  <c r="V3469" i="1"/>
  <c r="T3461" i="1"/>
  <c r="V3461" i="1"/>
  <c r="T3453" i="1"/>
  <c r="V3453" i="1"/>
  <c r="T3429" i="1"/>
  <c r="V3429" i="1"/>
  <c r="T3413" i="1"/>
  <c r="V3413" i="1"/>
  <c r="T3405" i="1"/>
  <c r="V3405" i="1"/>
  <c r="T3381" i="1"/>
  <c r="V3381" i="1"/>
  <c r="T3365" i="1"/>
  <c r="V3365" i="1"/>
  <c r="T3349" i="1"/>
  <c r="V3349" i="1"/>
  <c r="T3341" i="1"/>
  <c r="V3341" i="1"/>
  <c r="T3317" i="1"/>
  <c r="V3317" i="1"/>
  <c r="T3301" i="1"/>
  <c r="V3301" i="1"/>
  <c r="T3285" i="1"/>
  <c r="V3285" i="1"/>
  <c r="T3277" i="1"/>
  <c r="V3277" i="1"/>
  <c r="T3253" i="1"/>
  <c r="V3253" i="1"/>
  <c r="T3237" i="1"/>
  <c r="V3237" i="1"/>
  <c r="T3221" i="1"/>
  <c r="V3221" i="1"/>
  <c r="T3213" i="1"/>
  <c r="V3213" i="1"/>
  <c r="T3189" i="1"/>
  <c r="V3189" i="1"/>
  <c r="T3173" i="1"/>
  <c r="V3173" i="1"/>
  <c r="T3157" i="1"/>
  <c r="V3157" i="1"/>
  <c r="T3149" i="1"/>
  <c r="V3149" i="1"/>
  <c r="T3125" i="1"/>
  <c r="V3125" i="1"/>
  <c r="T3109" i="1"/>
  <c r="V3109" i="1"/>
  <c r="T3093" i="1"/>
  <c r="V3093" i="1"/>
  <c r="T3085" i="1"/>
  <c r="V3085" i="1"/>
  <c r="T3061" i="1"/>
  <c r="V3061" i="1"/>
  <c r="T3045" i="1"/>
  <c r="V3045" i="1"/>
  <c r="T3029" i="1"/>
  <c r="V3029" i="1"/>
  <c r="T3021" i="1"/>
  <c r="V3021" i="1"/>
  <c r="T2717" i="1"/>
  <c r="V2717" i="1"/>
  <c r="T2709" i="1"/>
  <c r="V2709" i="1"/>
  <c r="V523" i="1"/>
  <c r="V531" i="1"/>
  <c r="V539" i="1"/>
  <c r="V1291" i="1"/>
  <c r="V1300" i="1"/>
  <c r="V2789" i="1"/>
  <c r="V2805" i="1"/>
  <c r="V2821" i="1"/>
  <c r="V2837" i="1"/>
  <c r="V2853" i="1"/>
  <c r="V2869" i="1"/>
  <c r="V2885" i="1"/>
  <c r="V2901" i="1"/>
  <c r="V2917" i="1"/>
  <c r="V2933" i="1"/>
  <c r="V2949" i="1"/>
  <c r="V2965" i="1"/>
  <c r="V2981" i="1"/>
  <c r="V2997" i="1"/>
  <c r="V3013" i="1"/>
  <c r="V3091" i="1"/>
  <c r="V3116" i="1"/>
  <c r="V3141" i="1"/>
  <c r="V3219" i="1"/>
  <c r="V3244" i="1"/>
  <c r="V3269" i="1"/>
  <c r="V3347" i="1"/>
  <c r="V3372" i="1"/>
  <c r="V3397" i="1"/>
  <c r="V3468" i="1"/>
  <c r="V3540" i="1"/>
  <c r="V3605" i="1"/>
  <c r="V3670" i="1"/>
  <c r="V3741" i="1"/>
  <c r="V3806" i="1"/>
  <c r="V3878" i="1"/>
  <c r="V3948" i="1"/>
  <c r="V4013" i="1"/>
  <c r="V4084" i="1"/>
  <c r="T4108" i="1"/>
  <c r="V4108" i="1"/>
  <c r="T4100" i="1"/>
  <c r="V4100" i="1"/>
  <c r="T4092" i="1"/>
  <c r="V4092" i="1"/>
  <c r="T4076" i="1"/>
  <c r="V4076" i="1"/>
  <c r="T4068" i="1"/>
  <c r="V4068" i="1"/>
  <c r="T4060" i="1"/>
  <c r="V4060" i="1"/>
  <c r="T4036" i="1"/>
  <c r="V4036" i="1"/>
  <c r="T4028" i="1"/>
  <c r="V4028" i="1"/>
  <c r="T4004" i="1"/>
  <c r="V4004" i="1"/>
  <c r="T3996" i="1"/>
  <c r="V3996" i="1"/>
  <c r="T3972" i="1"/>
  <c r="V3972" i="1"/>
  <c r="T3964" i="1"/>
  <c r="V3964" i="1"/>
  <c r="T3956" i="1"/>
  <c r="V3956" i="1"/>
  <c r="T3940" i="1"/>
  <c r="V3940" i="1"/>
  <c r="T3932" i="1"/>
  <c r="V3932" i="1"/>
  <c r="T3924" i="1"/>
  <c r="V3924" i="1"/>
  <c r="T3900" i="1"/>
  <c r="V3900" i="1"/>
  <c r="T3876" i="1"/>
  <c r="V3876" i="1"/>
  <c r="T3868" i="1"/>
  <c r="V3868" i="1"/>
  <c r="T3852" i="1"/>
  <c r="V3852" i="1"/>
  <c r="T3836" i="1"/>
  <c r="V3836" i="1"/>
  <c r="T3828" i="1"/>
  <c r="V3828" i="1"/>
  <c r="T3820" i="1"/>
  <c r="V3820" i="1"/>
  <c r="T3812" i="1"/>
  <c r="V3812" i="1"/>
  <c r="T3804" i="1"/>
  <c r="V3804" i="1"/>
  <c r="T3796" i="1"/>
  <c r="V3796" i="1"/>
  <c r="T3772" i="1"/>
  <c r="V3772" i="1"/>
  <c r="T3764" i="1"/>
  <c r="V3764" i="1"/>
  <c r="T3748" i="1"/>
  <c r="V3748" i="1"/>
  <c r="T3740" i="1"/>
  <c r="V3740" i="1"/>
  <c r="T3732" i="1"/>
  <c r="V3732" i="1"/>
  <c r="T3724" i="1"/>
  <c r="V3724" i="1"/>
  <c r="T3716" i="1"/>
  <c r="V3716" i="1"/>
  <c r="T3708" i="1"/>
  <c r="V3708" i="1"/>
  <c r="T3700" i="1"/>
  <c r="V3700" i="1"/>
  <c r="T3692" i="1"/>
  <c r="V3692" i="1"/>
  <c r="T3684" i="1"/>
  <c r="V3684" i="1"/>
  <c r="T3676" i="1"/>
  <c r="V3676" i="1"/>
  <c r="T3668" i="1"/>
  <c r="V3668" i="1"/>
  <c r="T3660" i="1"/>
  <c r="V3660" i="1"/>
  <c r="T3644" i="1"/>
  <c r="V3644" i="1"/>
  <c r="T3628" i="1"/>
  <c r="V3628" i="1"/>
  <c r="T3620" i="1"/>
  <c r="V3620" i="1"/>
  <c r="T3612" i="1"/>
  <c r="V3612" i="1"/>
  <c r="T3596" i="1"/>
  <c r="V3596" i="1"/>
  <c r="T3588" i="1"/>
  <c r="V3588" i="1"/>
  <c r="T3580" i="1"/>
  <c r="V3580" i="1"/>
  <c r="T3564" i="1"/>
  <c r="V3564" i="1"/>
  <c r="T3556" i="1"/>
  <c r="V3556" i="1"/>
  <c r="T3548" i="1"/>
  <c r="V3548" i="1"/>
  <c r="T3524" i="1"/>
  <c r="V3524" i="1"/>
  <c r="T3516" i="1"/>
  <c r="V3516" i="1"/>
  <c r="T3492" i="1"/>
  <c r="V3492" i="1"/>
  <c r="T3484" i="1"/>
  <c r="V3484" i="1"/>
  <c r="T3460" i="1"/>
  <c r="V3460" i="1"/>
  <c r="T3452" i="1"/>
  <c r="V3452" i="1"/>
  <c r="T3444" i="1"/>
  <c r="V3444" i="1"/>
  <c r="T3420" i="1"/>
  <c r="V3420" i="1"/>
  <c r="T3404" i="1"/>
  <c r="V3404" i="1"/>
  <c r="T3388" i="1"/>
  <c r="V3388" i="1"/>
  <c r="T3380" i="1"/>
  <c r="V3380" i="1"/>
  <c r="T3356" i="1"/>
  <c r="V3356" i="1"/>
  <c r="T3340" i="1"/>
  <c r="V3340" i="1"/>
  <c r="T3324" i="1"/>
  <c r="V3324" i="1"/>
  <c r="T3316" i="1"/>
  <c r="V3316" i="1"/>
  <c r="T3292" i="1"/>
  <c r="V3292" i="1"/>
  <c r="T3276" i="1"/>
  <c r="V3276" i="1"/>
  <c r="T3260" i="1"/>
  <c r="V3260" i="1"/>
  <c r="T3252" i="1"/>
  <c r="V3252" i="1"/>
  <c r="T3228" i="1"/>
  <c r="V3228" i="1"/>
  <c r="T3212" i="1"/>
  <c r="V3212" i="1"/>
  <c r="T3196" i="1"/>
  <c r="V3196" i="1"/>
  <c r="T3188" i="1"/>
  <c r="V3188" i="1"/>
  <c r="T3164" i="1"/>
  <c r="V3164" i="1"/>
  <c r="T3148" i="1"/>
  <c r="V3148" i="1"/>
  <c r="T3132" i="1"/>
  <c r="V3132" i="1"/>
  <c r="T3124" i="1"/>
  <c r="V3124" i="1"/>
  <c r="T3100" i="1"/>
  <c r="V3100" i="1"/>
  <c r="T3084" i="1"/>
  <c r="V3084" i="1"/>
  <c r="T3068" i="1"/>
  <c r="V3068" i="1"/>
  <c r="T3060" i="1"/>
  <c r="V3060" i="1"/>
  <c r="T3036" i="1"/>
  <c r="V3036" i="1"/>
  <c r="T3020" i="1"/>
  <c r="V3020" i="1"/>
  <c r="V524" i="1"/>
  <c r="V532" i="1"/>
  <c r="V540" i="1"/>
  <c r="V1292" i="1"/>
  <c r="V1301" i="1"/>
  <c r="V2790" i="1"/>
  <c r="V2806" i="1"/>
  <c r="V2822" i="1"/>
  <c r="V2838" i="1"/>
  <c r="V2854" i="1"/>
  <c r="V2870" i="1"/>
  <c r="V2886" i="1"/>
  <c r="V2902" i="1"/>
  <c r="V2918" i="1"/>
  <c r="V2934" i="1"/>
  <c r="V2950" i="1"/>
  <c r="V2966" i="1"/>
  <c r="V2982" i="1"/>
  <c r="V2998" i="1"/>
  <c r="V3067" i="1"/>
  <c r="V3092" i="1"/>
  <c r="V3117" i="1"/>
  <c r="V3195" i="1"/>
  <c r="V3220" i="1"/>
  <c r="V3245" i="1"/>
  <c r="V3323" i="1"/>
  <c r="V3348" i="1"/>
  <c r="V3373" i="1"/>
  <c r="V3476" i="1"/>
  <c r="V3541" i="1"/>
  <c r="V3606" i="1"/>
  <c r="V3677" i="1"/>
  <c r="V3742" i="1"/>
  <c r="V3814" i="1"/>
  <c r="V3884" i="1"/>
  <c r="V3949" i="1"/>
  <c r="V4020" i="1"/>
  <c r="V4085" i="1"/>
  <c r="T4115" i="1"/>
  <c r="V4115" i="1"/>
  <c r="T4107" i="1"/>
  <c r="V4107" i="1"/>
  <c r="T4099" i="1"/>
  <c r="V4099" i="1"/>
  <c r="T4091" i="1"/>
  <c r="V4091" i="1"/>
  <c r="T4083" i="1"/>
  <c r="V4083" i="1"/>
  <c r="T4075" i="1"/>
  <c r="V4075" i="1"/>
  <c r="T4067" i="1"/>
  <c r="V4067" i="1"/>
  <c r="T4059" i="1"/>
  <c r="V4059" i="1"/>
  <c r="T4051" i="1"/>
  <c r="V4051" i="1"/>
  <c r="T4043" i="1"/>
  <c r="V4043" i="1"/>
  <c r="T4035" i="1"/>
  <c r="V4035" i="1"/>
  <c r="T4027" i="1"/>
  <c r="V4027" i="1"/>
  <c r="T4019" i="1"/>
  <c r="V4019" i="1"/>
  <c r="T4011" i="1"/>
  <c r="V4011" i="1"/>
  <c r="T4003" i="1"/>
  <c r="V4003" i="1"/>
  <c r="T3995" i="1"/>
  <c r="V3995" i="1"/>
  <c r="T3987" i="1"/>
  <c r="V3987" i="1"/>
  <c r="T3979" i="1"/>
  <c r="V3979" i="1"/>
  <c r="T3971" i="1"/>
  <c r="V3971" i="1"/>
  <c r="T3963" i="1"/>
  <c r="V3963" i="1"/>
  <c r="T3955" i="1"/>
  <c r="V3955" i="1"/>
  <c r="T3947" i="1"/>
  <c r="V3947" i="1"/>
  <c r="T3939" i="1"/>
  <c r="V3939" i="1"/>
  <c r="T3931" i="1"/>
  <c r="V3931" i="1"/>
  <c r="T3923" i="1"/>
  <c r="V3923" i="1"/>
  <c r="T3915" i="1"/>
  <c r="V3915" i="1"/>
  <c r="T3907" i="1"/>
  <c r="V3907" i="1"/>
  <c r="T3899" i="1"/>
  <c r="V3899" i="1"/>
  <c r="T3891" i="1"/>
  <c r="V3891" i="1"/>
  <c r="T3883" i="1"/>
  <c r="V3883" i="1"/>
  <c r="T3875" i="1"/>
  <c r="V3875" i="1"/>
  <c r="T3867" i="1"/>
  <c r="V3867" i="1"/>
  <c r="T3859" i="1"/>
  <c r="V3859" i="1"/>
  <c r="T3851" i="1"/>
  <c r="V3851" i="1"/>
  <c r="T3843" i="1"/>
  <c r="V3843" i="1"/>
  <c r="T3835" i="1"/>
  <c r="V3835" i="1"/>
  <c r="T3827" i="1"/>
  <c r="V3827" i="1"/>
  <c r="T3819" i="1"/>
  <c r="V3819" i="1"/>
  <c r="T3811" i="1"/>
  <c r="V3811" i="1"/>
  <c r="T3803" i="1"/>
  <c r="V3803" i="1"/>
  <c r="T3795" i="1"/>
  <c r="V3795" i="1"/>
  <c r="T3787" i="1"/>
  <c r="V3787" i="1"/>
  <c r="T3779" i="1"/>
  <c r="V3779" i="1"/>
  <c r="T3771" i="1"/>
  <c r="V3771" i="1"/>
  <c r="T3763" i="1"/>
  <c r="V3763" i="1"/>
  <c r="T3755" i="1"/>
  <c r="V3755" i="1"/>
  <c r="T3747" i="1"/>
  <c r="V3747" i="1"/>
  <c r="T3739" i="1"/>
  <c r="V3739" i="1"/>
  <c r="T3731" i="1"/>
  <c r="V3731" i="1"/>
  <c r="T3723" i="1"/>
  <c r="V3723" i="1"/>
  <c r="T3715" i="1"/>
  <c r="V3715" i="1"/>
  <c r="T3707" i="1"/>
  <c r="V3707" i="1"/>
  <c r="T3699" i="1"/>
  <c r="V3699" i="1"/>
  <c r="T3691" i="1"/>
  <c r="V3691" i="1"/>
  <c r="T3683" i="1"/>
  <c r="V3683" i="1"/>
  <c r="T3675" i="1"/>
  <c r="V3675" i="1"/>
  <c r="T3667" i="1"/>
  <c r="V3667" i="1"/>
  <c r="T3659" i="1"/>
  <c r="V3659" i="1"/>
  <c r="T3651" i="1"/>
  <c r="V3651" i="1"/>
  <c r="T3643" i="1"/>
  <c r="V3643" i="1"/>
  <c r="T3635" i="1"/>
  <c r="V3635" i="1"/>
  <c r="T3627" i="1"/>
  <c r="V3627" i="1"/>
  <c r="T3619" i="1"/>
  <c r="V3619" i="1"/>
  <c r="T3611" i="1"/>
  <c r="V3611" i="1"/>
  <c r="T3603" i="1"/>
  <c r="V3603" i="1"/>
  <c r="T3595" i="1"/>
  <c r="V3595" i="1"/>
  <c r="T3587" i="1"/>
  <c r="V3587" i="1"/>
  <c r="T3579" i="1"/>
  <c r="V3579" i="1"/>
  <c r="T3571" i="1"/>
  <c r="V3571" i="1"/>
  <c r="T3563" i="1"/>
  <c r="V3563" i="1"/>
  <c r="T3555" i="1"/>
  <c r="V3555" i="1"/>
  <c r="T3547" i="1"/>
  <c r="V3547" i="1"/>
  <c r="T3539" i="1"/>
  <c r="V3539" i="1"/>
  <c r="T3531" i="1"/>
  <c r="V3531" i="1"/>
  <c r="T3523" i="1"/>
  <c r="V3523" i="1"/>
  <c r="T3515" i="1"/>
  <c r="V3515" i="1"/>
  <c r="T3507" i="1"/>
  <c r="V3507" i="1"/>
  <c r="T3499" i="1"/>
  <c r="V3499" i="1"/>
  <c r="T3491" i="1"/>
  <c r="V3491" i="1"/>
  <c r="T3483" i="1"/>
  <c r="V3483" i="1"/>
  <c r="T3475" i="1"/>
  <c r="V3475" i="1"/>
  <c r="T3467" i="1"/>
  <c r="V3467" i="1"/>
  <c r="T3459" i="1"/>
  <c r="V3459" i="1"/>
  <c r="T3451" i="1"/>
  <c r="V3451" i="1"/>
  <c r="T3443" i="1"/>
  <c r="V3443" i="1"/>
  <c r="T3427" i="1"/>
  <c r="V3427" i="1"/>
  <c r="T3419" i="1"/>
  <c r="V3419" i="1"/>
  <c r="T3395" i="1"/>
  <c r="V3395" i="1"/>
  <c r="T3379" i="1"/>
  <c r="V3379" i="1"/>
  <c r="T3363" i="1"/>
  <c r="V3363" i="1"/>
  <c r="T3355" i="1"/>
  <c r="V3355" i="1"/>
  <c r="T3331" i="1"/>
  <c r="V3331" i="1"/>
  <c r="T3315" i="1"/>
  <c r="V3315" i="1"/>
  <c r="T3299" i="1"/>
  <c r="V3299" i="1"/>
  <c r="T3291" i="1"/>
  <c r="V3291" i="1"/>
  <c r="T3267" i="1"/>
  <c r="V3267" i="1"/>
  <c r="T3251" i="1"/>
  <c r="V3251" i="1"/>
  <c r="T3235" i="1"/>
  <c r="V3235" i="1"/>
  <c r="T3227" i="1"/>
  <c r="V3227" i="1"/>
  <c r="T3203" i="1"/>
  <c r="V3203" i="1"/>
  <c r="T3187" i="1"/>
  <c r="V3187" i="1"/>
  <c r="T3171" i="1"/>
  <c r="V3171" i="1"/>
  <c r="T3163" i="1"/>
  <c r="V3163" i="1"/>
  <c r="T3139" i="1"/>
  <c r="V3139" i="1"/>
  <c r="T3123" i="1"/>
  <c r="V3123" i="1"/>
  <c r="T3107" i="1"/>
  <c r="V3107" i="1"/>
  <c r="T3099" i="1"/>
  <c r="V3099" i="1"/>
  <c r="T3075" i="1"/>
  <c r="V3075" i="1"/>
  <c r="T3059" i="1"/>
  <c r="V3059" i="1"/>
  <c r="T3043" i="1"/>
  <c r="V3043" i="1"/>
  <c r="T3035" i="1"/>
  <c r="V3035" i="1"/>
  <c r="T3011" i="1"/>
  <c r="V3011" i="1"/>
  <c r="T3003" i="1"/>
  <c r="V3003" i="1"/>
  <c r="T2995" i="1"/>
  <c r="V2995" i="1"/>
  <c r="T2987" i="1"/>
  <c r="V2987" i="1"/>
  <c r="T2979" i="1"/>
  <c r="V2979" i="1"/>
  <c r="T2971" i="1"/>
  <c r="V2971" i="1"/>
  <c r="T2963" i="1"/>
  <c r="V2963" i="1"/>
  <c r="T2955" i="1"/>
  <c r="V2955" i="1"/>
  <c r="T2947" i="1"/>
  <c r="V2947" i="1"/>
  <c r="T2939" i="1"/>
  <c r="V2939" i="1"/>
  <c r="T2931" i="1"/>
  <c r="V2931" i="1"/>
  <c r="T2923" i="1"/>
  <c r="V2923" i="1"/>
  <c r="T2915" i="1"/>
  <c r="V2915" i="1"/>
  <c r="T2907" i="1"/>
  <c r="V2907" i="1"/>
  <c r="T2899" i="1"/>
  <c r="V2899" i="1"/>
  <c r="T2891" i="1"/>
  <c r="V2891" i="1"/>
  <c r="T2883" i="1"/>
  <c r="V2883" i="1"/>
  <c r="T2875" i="1"/>
  <c r="V2875" i="1"/>
  <c r="T2867" i="1"/>
  <c r="V2867" i="1"/>
  <c r="T2859" i="1"/>
  <c r="V2859" i="1"/>
  <c r="T2851" i="1"/>
  <c r="V2851" i="1"/>
  <c r="T2843" i="1"/>
  <c r="V2843" i="1"/>
  <c r="T2835" i="1"/>
  <c r="V2835" i="1"/>
  <c r="T2827" i="1"/>
  <c r="V2827" i="1"/>
  <c r="T2819" i="1"/>
  <c r="V2819" i="1"/>
  <c r="T2811" i="1"/>
  <c r="V2811" i="1"/>
  <c r="T2803" i="1"/>
  <c r="V2803" i="1"/>
  <c r="T2795" i="1"/>
  <c r="V2795" i="1"/>
  <c r="T2787" i="1"/>
  <c r="V2787" i="1"/>
  <c r="T2715" i="1"/>
  <c r="V2715" i="1"/>
  <c r="T2707" i="1"/>
  <c r="V2707" i="1"/>
  <c r="V525" i="1"/>
  <c r="V533" i="1"/>
  <c r="V541" i="1"/>
  <c r="V1293" i="1"/>
  <c r="V1303" i="1"/>
  <c r="V2716" i="1"/>
  <c r="V3019" i="1"/>
  <c r="V3044" i="1"/>
  <c r="V3069" i="1"/>
  <c r="V3147" i="1"/>
  <c r="V3172" i="1"/>
  <c r="V3197" i="1"/>
  <c r="V3275" i="1"/>
  <c r="V3300" i="1"/>
  <c r="V3325" i="1"/>
  <c r="V3403" i="1"/>
  <c r="V3428" i="1"/>
  <c r="V3478" i="1"/>
  <c r="V3549" i="1"/>
  <c r="V3614" i="1"/>
  <c r="V3686" i="1"/>
  <c r="V3756" i="1"/>
  <c r="V3821" i="1"/>
  <c r="V3892" i="1"/>
  <c r="V3957" i="1"/>
  <c r="V4029" i="1"/>
  <c r="C17" i="9"/>
  <c r="B8" i="9"/>
  <c r="C8" i="9"/>
  <c r="B17" i="9"/>
  <c r="C7" i="9"/>
  <c r="C9" i="9" s="1"/>
  <c r="B7" i="9"/>
  <c r="B9" i="9" s="1"/>
  <c r="C16" i="9"/>
  <c r="C18" i="9" s="1"/>
  <c r="B16" i="9"/>
  <c r="B18" i="9" s="1"/>
  <c r="O4117" i="1"/>
  <c r="O4118" i="1"/>
  <c r="O4116" i="1"/>
  <c r="G11" i="21" l="1"/>
  <c r="G10" i="21"/>
  <c r="H10" i="21"/>
  <c r="G9" i="21"/>
  <c r="F10" i="21"/>
</calcChain>
</file>

<file path=xl/sharedStrings.xml><?xml version="1.0" encoding="utf-8"?>
<sst xmlns="http://schemas.openxmlformats.org/spreadsheetml/2006/main" count="28957" uniqueCount="8386">
  <si>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</si>
  <si>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</si>
  <si>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</si>
  <si>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</si>
  <si>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</si>
  <si>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</si>
  <si>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</si>
  <si>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</si>
  <si>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</si>
  <si>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</si>
  <si>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</si>
  <si>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</si>
  <si>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</si>
  <si>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</si>
  <si>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</si>
  <si>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</si>
  <si>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</si>
  <si>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</si>
  <si>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</si>
  <si>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</si>
  <si>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</si>
  <si>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</si>
  <si>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</si>
  <si>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</si>
  <si>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</si>
  <si>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</si>
  <si>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</si>
  <si>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</si>
  <si>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</si>
  <si>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</si>
  <si>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</si>
  <si>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</si>
  <si>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</si>
  <si>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</si>
  <si>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</si>
  <si>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</si>
  <si>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</si>
  <si>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</si>
  <si>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</si>
  <si>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</si>
  <si>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</si>
  <si>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</si>
  <si>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</si>
  <si>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</si>
  <si>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</si>
  <si>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</si>
  <si>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</si>
  <si>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</si>
  <si>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</si>
  <si>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</si>
  <si>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</si>
  <si>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</si>
  <si>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</si>
  <si>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</si>
  <si>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</si>
  <si>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</si>
  <si>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</si>
  <si>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</si>
  <si>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</si>
  <si>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</si>
  <si>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</si>
  <si>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</si>
  <si>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</si>
  <si>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</si>
  <si>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</si>
  <si>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</si>
  <si>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</si>
  <si>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</si>
  <si>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</si>
  <si>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</si>
  <si>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</si>
  <si>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</si>
  <si>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</si>
  <si>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</si>
  <si>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</si>
  <si>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</si>
  <si>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</si>
  <si>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</si>
  <si>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</si>
  <si>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</si>
  <si>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</si>
  <si>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</si>
  <si>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</si>
  <si>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</si>
  <si>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</si>
  <si>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</si>
  <si>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</si>
  <si>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</si>
  <si>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</si>
  <si>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</si>
  <si>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</si>
  <si>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</si>
  <si>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</si>
  <si>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</si>
  <si>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</si>
  <si>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</si>
  <si>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</si>
  <si>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</si>
  <si>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</si>
  <si>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</si>
  <si>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</si>
  <si>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</si>
  <si>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</si>
  <si>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</si>
  <si>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</si>
  <si>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</si>
  <si>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</si>
  <si>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</si>
  <si>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</si>
  <si>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</si>
  <si>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</si>
  <si>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</si>
  <si>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</si>
  <si>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</si>
  <si>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</si>
  <si>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</si>
  <si>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</si>
  <si>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</si>
  <si>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</si>
  <si>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</si>
  <si>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</si>
  <si>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</si>
  <si>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</si>
  <si>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</si>
  <si>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</si>
  <si>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</si>
  <si>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</si>
  <si>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</si>
  <si>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</si>
  <si>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</si>
  <si>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</si>
  <si>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</si>
  <si>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</si>
  <si>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</si>
  <si>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</si>
  <si>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</si>
  <si>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</si>
  <si>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</si>
  <si>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</si>
  <si>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</si>
  <si>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</si>
  <si>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</si>
  <si>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</si>
  <si>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</si>
  <si>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</si>
  <si>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</si>
  <si>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</si>
  <si>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</si>
  <si>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</si>
  <si>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</si>
  <si>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</si>
  <si>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</si>
  <si>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</si>
  <si>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</si>
  <si>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</si>
  <si>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</si>
  <si>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</si>
  <si>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</si>
  <si>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</si>
  <si>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</si>
  <si>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</si>
  <si>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</si>
  <si>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</si>
  <si>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</si>
  <si>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</si>
  <si>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</si>
  <si>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</si>
  <si>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</si>
  <si>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</si>
  <si>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</si>
  <si>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</si>
  <si>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</si>
  <si>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</si>
  <si>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</si>
  <si>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</si>
  <si>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</si>
  <si>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</si>
  <si>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</si>
  <si>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</si>
  <si>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</si>
  <si>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</si>
  <si>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</si>
  <si>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</si>
  <si>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</si>
  <si>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</si>
  <si>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</si>
  <si>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</si>
  <si>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</si>
  <si>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</si>
  <si>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</si>
  <si>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</si>
  <si>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</si>
  <si>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</si>
  <si>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</si>
  <si>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</si>
  <si>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</si>
  <si>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</si>
  <si>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</si>
  <si>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</si>
  <si>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</si>
  <si>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</si>
  <si>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</si>
  <si>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</si>
  <si>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</si>
  <si>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</si>
  <si>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</si>
  <si>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</si>
  <si>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</si>
  <si>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</si>
  <si>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</si>
  <si>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</si>
  <si>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</si>
  <si>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</si>
  <si>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</si>
  <si>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</si>
  <si>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</si>
  <si>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</si>
  <si>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</si>
  <si>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</si>
  <si>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</si>
  <si>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</si>
  <si>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</si>
  <si>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</si>
  <si>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</si>
  <si>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</si>
  <si>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</si>
  <si>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</si>
  <si>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</si>
  <si>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</si>
  <si>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</si>
  <si>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</si>
  <si>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</si>
  <si>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</si>
  <si>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</si>
  <si>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</si>
  <si>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</si>
  <si>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</si>
  <si>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</si>
  <si>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</si>
  <si>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</si>
  <si>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</si>
  <si>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</si>
  <si>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</si>
  <si>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</si>
  <si>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</si>
  <si>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</si>
  <si>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</si>
  <si>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</si>
  <si>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</si>
  <si>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</si>
  <si>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</si>
  <si>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</si>
  <si>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</si>
  <si>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</si>
  <si>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</si>
  <si>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</si>
  <si>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</si>
  <si>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</si>
  <si>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</si>
  <si>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</si>
  <si>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</si>
  <si>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</si>
  <si>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</si>
  <si>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</si>
  <si>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</si>
  <si>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</si>
  <si>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</si>
  <si>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</si>
  <si>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</si>
  <si>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</si>
  <si>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</si>
  <si>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</si>
  <si>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</si>
  <si>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</si>
  <si>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</si>
  <si>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</si>
  <si>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</si>
  <si>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</si>
  <si>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</si>
  <si>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</si>
  <si>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</si>
  <si>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</si>
  <si>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</si>
  <si>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</si>
  <si>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</si>
  <si>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</si>
  <si>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</si>
  <si>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</si>
  <si>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</si>
  <si>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</si>
  <si>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</si>
  <si>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</si>
  <si>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</si>
  <si>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</si>
  <si>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</si>
  <si>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</si>
  <si>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</si>
  <si>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</si>
  <si>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</si>
  <si>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</si>
  <si>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</si>
  <si>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</si>
  <si>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</si>
  <si>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</si>
  <si>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</si>
  <si>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</si>
  <si>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</si>
  <si>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</si>
  <si>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</si>
  <si>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</si>
  <si>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</si>
  <si>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</si>
  <si>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</si>
  <si>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</si>
  <si>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</si>
  <si>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</si>
  <si>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</si>
  <si>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</si>
  <si>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</si>
  <si>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</si>
  <si>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</si>
  <si>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</si>
  <si>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</si>
  <si>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</si>
  <si>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</si>
  <si>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</si>
  <si>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</si>
  <si>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</si>
  <si>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</si>
  <si>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</si>
  <si>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</si>
  <si>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</si>
  <si>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</si>
  <si>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</si>
  <si>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</si>
  <si>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</si>
  <si>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</si>
  <si>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</si>
  <si>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</si>
  <si>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</si>
  <si>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</si>
  <si>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</si>
  <si>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</si>
  <si>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</si>
  <si>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</si>
  <si>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</si>
  <si>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</si>
  <si>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</si>
  <si>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</si>
  <si>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</si>
  <si>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</si>
  <si>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</si>
  <si>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</si>
  <si>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</si>
  <si>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</si>
  <si>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</si>
  <si>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</si>
  <si>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</si>
  <si>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</si>
  <si>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</si>
  <si>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</si>
  <si>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</si>
  <si>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</si>
  <si>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</si>
  <si>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</si>
  <si>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</si>
  <si>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</si>
  <si>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</si>
  <si>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</si>
  <si>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</si>
  <si>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</si>
  <si>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</si>
  <si>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</si>
  <si>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</si>
  <si>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</si>
  <si>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</si>
  <si>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</si>
  <si>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</si>
  <si>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</si>
  <si>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</si>
  <si>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</si>
  <si>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</si>
  <si>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</si>
  <si>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</si>
  <si>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</si>
  <si>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</si>
  <si>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</si>
  <si>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</si>
  <si>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</si>
  <si>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</si>
  <si>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</si>
  <si>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</si>
  <si>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</si>
  <si>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</si>
  <si>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</si>
  <si>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</si>
  <si>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</si>
  <si>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</si>
  <si>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</si>
  <si>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</si>
  <si>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</si>
  <si>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</si>
  <si>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</si>
  <si>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</si>
  <si>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</si>
  <si>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</si>
  <si>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</si>
  <si>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</si>
  <si>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</si>
  <si>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</si>
  <si>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</si>
  <si>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</si>
  <si>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</si>
  <si>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</si>
  <si>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</si>
  <si>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</si>
  <si>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</si>
  <si>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</si>
  <si>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</si>
  <si>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</si>
  <si>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</si>
  <si>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</si>
  <si>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</si>
  <si>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</si>
  <si>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</si>
  <si>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</si>
  <si>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</si>
  <si>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</si>
  <si>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</si>
  <si>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</si>
  <si>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</si>
  <si>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</si>
  <si>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</si>
  <si>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</si>
  <si>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</si>
  <si>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</si>
  <si>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</si>
  <si>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</si>
  <si>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</si>
  <si>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</si>
  <si>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</si>
  <si>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</si>
  <si>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</si>
  <si>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</si>
  <si>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</si>
  <si>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</si>
  <si>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</si>
  <si>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</si>
  <si>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</si>
  <si>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</si>
  <si>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</si>
  <si>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</si>
  <si>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</si>
  <si>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</si>
  <si>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</si>
  <si>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</si>
  <si>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</si>
  <si>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</si>
  <si>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</si>
  <si>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</si>
  <si>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</si>
  <si>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</si>
  <si>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</si>
  <si>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</si>
  <si>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</si>
  <si>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</si>
  <si>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</si>
  <si>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</si>
  <si>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</si>
  <si>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</si>
  <si>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</si>
  <si>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</si>
  <si>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</si>
  <si>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</si>
  <si>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</si>
  <si>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</si>
  <si>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</si>
  <si>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</si>
  <si>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</si>
  <si>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</si>
  <si>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</si>
  <si>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</si>
  <si>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</si>
  <si>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</si>
  <si>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</si>
  <si>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</si>
  <si>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</si>
  <si>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</si>
  <si>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</si>
  <si>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</si>
  <si>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</si>
  <si>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</si>
  <si>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</si>
  <si>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</si>
  <si>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</si>
  <si>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</si>
  <si>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</si>
  <si>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</si>
  <si>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</si>
  <si>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</si>
  <si>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</si>
  <si>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</si>
  <si>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</si>
  <si>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</si>
  <si>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</si>
  <si>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</si>
  <si>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</si>
  <si>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</si>
  <si>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</si>
  <si>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</si>
  <si>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</si>
  <si>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</si>
  <si>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</si>
  <si>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</si>
  <si>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</si>
  <si>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</si>
  <si>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</si>
  <si>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</si>
  <si>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</si>
  <si>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</si>
  <si>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</si>
  <si>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</si>
  <si>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</si>
  <si>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</si>
  <si>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</si>
  <si>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</si>
  <si>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</si>
  <si>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</si>
  <si>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</si>
  <si>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</si>
  <si>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</si>
  <si>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</si>
  <si>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</si>
  <si>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</si>
  <si>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</si>
  <si>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</si>
  <si>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</si>
  <si>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</si>
  <si>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</si>
  <si>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</si>
  <si>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</si>
  <si>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</si>
  <si>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</si>
  <si>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</si>
  <si>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</si>
  <si>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</si>
  <si>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</si>
  <si>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</si>
  <si>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</si>
  <si>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</si>
  <si>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</si>
  <si>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</si>
  <si>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</si>
  <si>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</si>
  <si>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</si>
  <si>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</si>
  <si>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</si>
  <si>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</si>
  <si>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</si>
  <si>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</si>
  <si>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</si>
  <si>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</si>
  <si>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</si>
  <si>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</si>
  <si>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</si>
  <si>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</si>
  <si>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</si>
  <si>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</si>
  <si>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</si>
  <si>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</si>
  <si>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</si>
  <si>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</si>
  <si>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</si>
  <si>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</si>
  <si>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</si>
  <si>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</si>
  <si>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</si>
  <si>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</si>
  <si>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</si>
  <si>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</si>
  <si>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</si>
  <si>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</si>
  <si>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</si>
  <si>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</si>
  <si>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</si>
  <si>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</si>
  <si>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</si>
  <si>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</si>
  <si>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</si>
  <si>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</si>
  <si>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</si>
  <si>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</si>
  <si>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</si>
  <si>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</si>
  <si>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</si>
  <si>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</si>
  <si>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</si>
  <si>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</si>
  <si>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</si>
  <si>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</si>
  <si>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</si>
  <si>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</si>
  <si>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</si>
  <si>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</si>
  <si>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</si>
  <si>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</si>
  <si>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</si>
  <si>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</si>
  <si>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</si>
  <si>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</si>
  <si>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</si>
  <si>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</si>
  <si>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</si>
  <si>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</si>
  <si>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</si>
  <si>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</si>
  <si>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</si>
  <si>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</si>
  <si>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</si>
  <si>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</si>
  <si>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</si>
  <si>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</si>
  <si>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</si>
  <si>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</si>
  <si>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</si>
  <si>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</si>
  <si>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</si>
  <si>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</si>
  <si>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</si>
  <si>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</si>
  <si>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</si>
  <si>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</si>
  <si>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</si>
  <si>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</si>
  <si>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</si>
  <si>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</si>
  <si>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</si>
  <si>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</si>
  <si>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</si>
  <si>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</si>
  <si>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</si>
  <si>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</si>
  <si>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</si>
  <si>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</si>
  <si>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</si>
  <si>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</si>
  <si>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</si>
  <si>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</si>
  <si>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</si>
  <si>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</si>
  <si>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</si>
  <si>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</si>
  <si>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</si>
  <si>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</si>
  <si>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</si>
  <si>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</si>
  <si>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</si>
  <si>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</si>
  <si>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</si>
  <si>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</si>
  <si>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</si>
  <si>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</si>
  <si>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</si>
  <si>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</si>
  <si>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</si>
  <si>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</si>
  <si>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</si>
  <si>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</si>
  <si>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</si>
  <si>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</si>
  <si>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</si>
  <si>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</si>
  <si>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</si>
  <si>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</si>
  <si>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</si>
  <si>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</si>
  <si>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</si>
  <si>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</si>
  <si>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</si>
  <si>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</si>
  <si>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</si>
  <si>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</si>
  <si>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</si>
  <si>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</si>
  <si>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</si>
  <si>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</si>
  <si>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</si>
  <si>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</si>
  <si>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</si>
  <si>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</si>
  <si>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</si>
  <si>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</si>
  <si>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</si>
  <si>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</si>
  <si>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</si>
  <si>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</si>
  <si>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</si>
  <si>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</si>
  <si>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</si>
  <si>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</si>
  <si>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</si>
  <si>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</si>
  <si>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</si>
  <si>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</si>
  <si>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</si>
  <si>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</si>
  <si>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</si>
  <si>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</si>
  <si>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</si>
  <si>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</si>
  <si>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</si>
  <si>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</si>
  <si>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</si>
  <si>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</si>
  <si>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</si>
  <si>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</si>
  <si>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</si>
  <si>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</si>
  <si>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</si>
  <si>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</si>
  <si>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</si>
  <si>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</si>
  <si>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</si>
  <si>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</si>
  <si>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</si>
  <si>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</si>
  <si>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</si>
  <si>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</si>
  <si>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</si>
  <si>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</si>
  <si>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</si>
  <si>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</si>
  <si>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</si>
  <si>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</si>
  <si>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</si>
  <si>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</si>
  <si>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</si>
  <si>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</si>
  <si>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</si>
  <si>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</si>
  <si>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</si>
  <si>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</si>
  <si>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</si>
  <si>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</si>
  <si>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</si>
  <si>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</si>
  <si>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</si>
  <si>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</si>
  <si>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</si>
  <si>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</si>
  <si>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</si>
  <si>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</si>
  <si>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</si>
  <si>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</si>
  <si>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</si>
  <si>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</si>
  <si>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</si>
  <si>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</si>
  <si>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</si>
  <si>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</si>
  <si>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</si>
  <si>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</si>
  <si>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</si>
  <si>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</si>
  <si>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</si>
  <si>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</si>
  <si>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</si>
  <si>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</si>
  <si>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</si>
  <si>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</si>
  <si>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</si>
  <si>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</si>
  <si>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</si>
  <si>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</si>
  <si>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</si>
  <si>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</si>
  <si>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</si>
  <si>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</si>
  <si>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</si>
  <si>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</si>
  <si>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</si>
  <si>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</si>
  <si>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</si>
  <si>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</si>
  <si>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</si>
  <si>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</si>
  <si>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</si>
  <si>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</si>
  <si>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</si>
  <si>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</si>
  <si>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</si>
  <si>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</si>
  <si>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</si>
  <si>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</si>
  <si>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</si>
  <si>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</si>
  <si>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</si>
  <si>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</si>
  <si>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</si>
  <si>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</si>
  <si>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</si>
  <si>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</si>
  <si>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</si>
  <si>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</si>
  <si>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</si>
  <si>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</si>
  <si>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</si>
  <si>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</si>
  <si>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</si>
  <si>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</si>
  <si>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</si>
  <si>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</si>
  <si>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</si>
  <si>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</si>
  <si>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</si>
  <si>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</si>
  <si>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</si>
  <si>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</si>
  <si>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</si>
  <si>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</si>
  <si>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</si>
  <si>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</si>
  <si>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</si>
  <si>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</si>
  <si>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</si>
  <si>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</si>
  <si>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</si>
  <si>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</si>
  <si>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</si>
  <si>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</si>
  <si>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</si>
  <si>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</si>
  <si>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</si>
  <si>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</si>
  <si>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</si>
  <si>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</si>
  <si>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</si>
  <si>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</si>
  <si>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</si>
  <si>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</si>
  <si>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</si>
  <si>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</si>
  <si>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</si>
  <si>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</si>
  <si>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</si>
  <si>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</si>
  <si>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</si>
  <si>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</si>
  <si>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</si>
  <si>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</si>
  <si>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</si>
  <si>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</si>
  <si>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</si>
  <si>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</si>
  <si>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</si>
  <si>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</si>
  <si>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</si>
  <si>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</si>
  <si>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</si>
  <si>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</si>
  <si>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</si>
  <si>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</si>
  <si>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</si>
  <si>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</si>
  <si>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</si>
  <si>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</si>
  <si>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</si>
  <si>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</si>
  <si>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</si>
  <si>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</si>
  <si>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</si>
  <si>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</si>
  <si>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</si>
  <si>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</si>
  <si>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</si>
  <si>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</si>
  <si>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</si>
  <si>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</si>
  <si>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</si>
  <si>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</si>
  <si>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</si>
  <si>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</si>
  <si>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</si>
  <si>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</si>
  <si>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</si>
  <si>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</si>
  <si>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</si>
  <si>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</si>
  <si>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</si>
  <si>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</si>
  <si>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</si>
  <si>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</si>
  <si>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</si>
  <si>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</si>
  <si>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</si>
  <si>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</si>
  <si>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</si>
  <si>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</si>
  <si>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</si>
  <si>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</si>
  <si>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</si>
  <si>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</si>
  <si>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</si>
  <si>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</si>
  <si>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</si>
  <si>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</si>
  <si>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</si>
  <si>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</si>
  <si>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</si>
  <si>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</si>
  <si>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</si>
  <si>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</si>
  <si>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</si>
  <si>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</si>
  <si>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</si>
  <si>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</si>
  <si>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</si>
  <si>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</si>
  <si>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</si>
  <si>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</si>
  <si>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</si>
  <si>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</si>
  <si>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</si>
  <si>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</si>
  <si>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</si>
  <si>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</si>
  <si>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</si>
  <si>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</si>
  <si>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</si>
  <si>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</si>
  <si>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</si>
  <si>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</si>
  <si>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</si>
  <si>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</si>
  <si>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</si>
  <si>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</si>
  <si>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</si>
  <si>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</si>
  <si>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</si>
  <si>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</si>
  <si>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</si>
  <si>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</si>
  <si>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</si>
  <si>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</si>
  <si>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</si>
  <si>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</si>
  <si>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</si>
  <si>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</si>
  <si>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</si>
  <si>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</si>
  <si>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</si>
  <si>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</si>
  <si>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</si>
  <si>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</si>
  <si>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</si>
  <si>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</si>
  <si>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</si>
  <si>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</si>
  <si>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</si>
  <si>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</si>
  <si>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</si>
  <si>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</si>
  <si>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</si>
  <si>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</si>
  <si>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</si>
  <si>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</si>
  <si>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</si>
  <si>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</si>
  <si>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</si>
  <si>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</si>
  <si>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</si>
  <si>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</si>
  <si>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</si>
  <si>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</si>
  <si>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</si>
  <si>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</si>
  <si>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</si>
  <si>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</si>
  <si>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</si>
  <si>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</si>
  <si>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</si>
  <si>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</si>
  <si>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</si>
  <si>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</si>
  <si>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</si>
  <si>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</si>
  <si>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</si>
  <si>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</si>
  <si>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</si>
  <si>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</si>
  <si>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</si>
  <si>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</si>
  <si>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</si>
  <si>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</si>
  <si>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</si>
  <si>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</si>
  <si>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</si>
  <si>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</si>
  <si>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</si>
  <si>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</si>
  <si>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</si>
  <si>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</si>
  <si>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</si>
  <si>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</si>
  <si>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</si>
  <si>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</si>
  <si>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</si>
  <si>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</si>
  <si>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</si>
  <si>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</si>
  <si>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</si>
  <si>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</si>
  <si>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</si>
  <si>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</si>
  <si>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</si>
  <si>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</si>
  <si>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</si>
  <si>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</si>
  <si>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</si>
  <si>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</si>
  <si>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</si>
  <si>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</si>
  <si>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</si>
  <si>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</si>
  <si>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</si>
  <si>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</si>
  <si>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</si>
  <si>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</si>
  <si>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</si>
  <si>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</si>
  <si>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</si>
  <si>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</si>
  <si>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</si>
  <si>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</si>
  <si>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</si>
  <si>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</si>
  <si>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</si>
  <si>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</si>
  <si>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</si>
  <si>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</si>
  <si>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</si>
  <si>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</si>
  <si>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</si>
  <si>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</si>
  <si>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</si>
  <si>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</si>
  <si>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</si>
  <si>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</si>
  <si>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</si>
  <si>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</si>
  <si>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</si>
  <si>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</si>
  <si>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</si>
  <si>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</si>
  <si>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</si>
  <si>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</si>
  <si>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</si>
  <si>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</si>
  <si>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</si>
  <si>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</si>
  <si>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</si>
  <si>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</si>
  <si>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</si>
  <si>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</si>
  <si>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</si>
  <si>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</si>
  <si>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</si>
  <si>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</si>
  <si>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</si>
  <si>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</si>
  <si>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</si>
  <si>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</si>
  <si>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</si>
  <si>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</si>
  <si>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</si>
  <si>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</si>
  <si>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</si>
  <si>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</si>
  <si>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</si>
  <si>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</si>
  <si>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</si>
  <si>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</si>
  <si>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</si>
  <si>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</si>
  <si>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</si>
  <si>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</si>
  <si>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</si>
  <si>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</si>
  <si>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</si>
  <si>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</si>
  <si>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</si>
  <si>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</si>
  <si>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</si>
  <si>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</si>
  <si>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</si>
  <si>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</si>
  <si>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</si>
  <si>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</si>
  <si>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</si>
  <si>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</si>
  <si>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</si>
  <si>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</si>
  <si>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</si>
  <si>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</si>
  <si>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</si>
  <si>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</si>
  <si>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</si>
  <si>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</si>
  <si>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</si>
  <si>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</si>
  <si>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</si>
  <si>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</si>
  <si>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</si>
  <si>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</si>
  <si>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</si>
  <si>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</si>
  <si>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</si>
  <si>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</si>
  <si>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</si>
  <si>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</si>
  <si>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</si>
  <si>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</si>
  <si>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</si>
  <si>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</si>
  <si>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</si>
  <si>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</si>
  <si>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</si>
  <si>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</si>
  <si>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</si>
  <si>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</si>
  <si>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</si>
  <si>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</si>
  <si>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</si>
  <si>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</si>
  <si>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</si>
  <si>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</si>
  <si>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</si>
  <si>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</si>
  <si>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</si>
  <si>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</si>
  <si>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</si>
  <si>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</si>
  <si>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</si>
  <si>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</si>
  <si>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</si>
  <si>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</si>
  <si>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</si>
  <si>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</si>
  <si>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</si>
  <si>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</si>
  <si>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</si>
  <si>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</si>
  <si>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</si>
  <si>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</si>
  <si>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</si>
  <si>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</si>
  <si>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</si>
  <si>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</si>
  <si>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</si>
  <si>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</si>
  <si>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</si>
  <si>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</si>
  <si>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</si>
  <si>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</si>
  <si>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</si>
  <si>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</si>
  <si>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</si>
  <si>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</si>
  <si>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</si>
  <si>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</si>
  <si>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</si>
  <si>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</si>
  <si>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</si>
  <si>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</si>
  <si>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</si>
  <si>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</si>
  <si>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</si>
  <si>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</si>
  <si>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</si>
  <si>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</si>
  <si>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</si>
  <si>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</si>
  <si>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</si>
  <si>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</si>
  <si>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</si>
  <si>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</si>
  <si>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</si>
  <si>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</si>
  <si>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</si>
  <si>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</si>
  <si>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</si>
  <si>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</si>
  <si>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</si>
  <si>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</si>
  <si>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</si>
  <si>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</si>
  <si>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</si>
  <si>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</si>
  <si>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</si>
  <si>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</si>
  <si>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</si>
  <si>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</si>
  <si>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</si>
  <si>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</si>
  <si>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</si>
  <si>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</si>
  <si>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</si>
  <si>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</si>
  <si>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</si>
  <si>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</si>
  <si>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</si>
  <si>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</si>
  <si>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</si>
  <si>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</si>
  <si>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</si>
  <si>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</si>
  <si>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</si>
  <si>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</si>
  <si>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</si>
  <si>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</si>
  <si>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</si>
  <si>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</si>
  <si>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</si>
  <si>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</si>
  <si>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</si>
  <si>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</si>
  <si>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</si>
  <si>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</si>
  <si>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</si>
  <si>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</si>
  <si>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</si>
  <si>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</si>
  <si>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</si>
  <si>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</si>
  <si>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</si>
  <si>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</si>
  <si>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</si>
  <si>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</si>
  <si>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</si>
  <si>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</si>
  <si>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</si>
  <si>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</si>
  <si>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</si>
  <si>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</si>
  <si>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</si>
  <si>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</si>
  <si>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</si>
  <si>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</si>
  <si>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</si>
  <si>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</si>
  <si>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</si>
  <si>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</si>
  <si>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</si>
  <si>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</si>
  <si>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</si>
  <si>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</si>
  <si>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</si>
  <si>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</si>
  <si>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</si>
  <si>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</si>
  <si>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</si>
  <si>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</si>
  <si>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</si>
  <si>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</si>
  <si>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</si>
  <si>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</si>
  <si>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</si>
  <si>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</si>
  <si>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</si>
  <si>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</si>
  <si>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</si>
  <si>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</si>
  <si>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</si>
  <si>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</si>
  <si>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</si>
  <si>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</si>
  <si>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</si>
  <si>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</si>
  <si>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</si>
  <si>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</si>
  <si>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</si>
  <si>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</si>
  <si>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</si>
  <si>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</si>
  <si>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</si>
  <si>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</si>
  <si>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</si>
  <si>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</si>
  <si>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</si>
  <si>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</si>
  <si>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</si>
  <si>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</si>
  <si>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</si>
  <si>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</si>
  <si>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</si>
  <si>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</si>
  <si>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</si>
  <si>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</si>
  <si>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</si>
  <si>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</si>
  <si>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</si>
  <si>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</si>
  <si>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</si>
  <si>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</si>
  <si>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</si>
  <si>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</si>
  <si>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</si>
  <si>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</si>
  <si>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</si>
  <si>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</si>
  <si>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</si>
  <si>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</si>
  <si>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</si>
  <si>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</si>
  <si>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</si>
  <si>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</si>
  <si>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</si>
  <si>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</si>
  <si>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</si>
  <si>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</si>
  <si>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</si>
  <si>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</si>
  <si>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</si>
  <si>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</si>
  <si>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</si>
  <si>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</si>
  <si>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</si>
  <si>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</si>
  <si>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</si>
  <si>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</si>
  <si>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</si>
  <si>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</si>
  <si>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</si>
  <si>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</si>
  <si>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</si>
  <si>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</si>
  <si>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</si>
  <si>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</si>
  <si>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</si>
  <si>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</si>
  <si>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</si>
  <si>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</si>
  <si>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</si>
  <si>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</si>
  <si>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</si>
  <si>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</si>
  <si>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</si>
  <si>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</si>
  <si>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</si>
  <si>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</si>
  <si>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</si>
  <si>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</si>
  <si>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</si>
  <si>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</si>
  <si>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</si>
  <si>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</si>
  <si>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</si>
  <si>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</si>
  <si>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</si>
  <si>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</si>
  <si>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</si>
  <si>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</si>
  <si>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</si>
  <si>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</si>
  <si>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</si>
  <si>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</si>
  <si>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</si>
  <si>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</si>
  <si>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</si>
  <si>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</si>
  <si>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</si>
  <si>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</si>
  <si>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</si>
  <si>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</si>
  <si>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</si>
  <si>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</si>
  <si>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</si>
  <si>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</si>
  <si>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</si>
  <si>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</si>
  <si>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</si>
  <si>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</si>
  <si>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</si>
  <si>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</si>
  <si>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</si>
  <si>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</si>
  <si>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</si>
  <si>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</si>
  <si>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</si>
  <si>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</si>
  <si>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</si>
  <si>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</si>
  <si>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</si>
  <si>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</si>
  <si>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</si>
  <si>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</si>
  <si>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</si>
  <si>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</si>
  <si>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</si>
  <si>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</si>
  <si>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</si>
  <si>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</si>
  <si>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</si>
  <si>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</si>
  <si>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</si>
  <si>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</si>
  <si>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</si>
  <si>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</si>
  <si>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</si>
  <si>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</si>
  <si>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</si>
  <si>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</si>
  <si>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</si>
  <si>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</si>
  <si>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</si>
  <si>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</si>
  <si>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</si>
  <si>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</si>
  <si>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</si>
  <si>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</si>
  <si>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</si>
  <si>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</si>
  <si>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</si>
  <si>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</si>
  <si>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</si>
  <si>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</si>
  <si>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</si>
  <si>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</si>
  <si>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</si>
  <si>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</si>
  <si>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</si>
  <si>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</si>
  <si>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</si>
  <si>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</si>
  <si>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</si>
  <si>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</si>
  <si>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</si>
  <si>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</si>
  <si>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</si>
  <si>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</si>
  <si>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</si>
  <si>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</si>
  <si>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</si>
  <si>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</si>
  <si>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</si>
  <si>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</si>
  <si>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</si>
  <si>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</si>
  <si>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</si>
  <si>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</si>
  <si>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</si>
  <si>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</si>
  <si>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</si>
  <si>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</si>
  <si>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</si>
  <si>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</si>
  <si>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</si>
  <si>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</si>
  <si>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</si>
  <si>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</si>
  <si>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</si>
  <si>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</si>
  <si>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</si>
  <si>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</si>
  <si>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</si>
  <si>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</si>
  <si>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</si>
  <si>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</si>
  <si>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</si>
  <si>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</si>
  <si>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</si>
  <si>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</si>
  <si>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</si>
  <si>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</si>
  <si>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</si>
  <si>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</si>
  <si>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</si>
  <si>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</si>
  <si>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</si>
  <si>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</si>
  <si>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</si>
  <si>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</si>
  <si>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</si>
  <si>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</si>
  <si>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</si>
  <si>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</si>
  <si>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</si>
  <si>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</si>
  <si>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</si>
  <si>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</si>
  <si>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</si>
  <si>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</si>
  <si>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</si>
  <si>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</si>
  <si>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</si>
  <si>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</si>
  <si>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</si>
  <si>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</si>
  <si>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</si>
  <si>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</si>
  <si>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</si>
  <si>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</si>
  <si>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</si>
  <si>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</si>
  <si>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</si>
  <si>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</si>
  <si>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</si>
  <si>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</si>
  <si>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</si>
  <si>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</si>
  <si>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</si>
  <si>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</si>
  <si>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</si>
  <si>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</si>
  <si>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</si>
  <si>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</si>
  <si>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</si>
  <si>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</si>
  <si>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</si>
  <si>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</si>
  <si>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</si>
  <si>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</si>
  <si>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</si>
  <si>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</si>
  <si>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</si>
  <si>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</si>
  <si>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</si>
  <si>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</si>
  <si>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</si>
  <si>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</si>
  <si>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</si>
  <si>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</si>
  <si>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</si>
  <si>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</si>
  <si>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</si>
  <si>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</si>
  <si>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</si>
  <si>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</si>
  <si>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</si>
  <si>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</si>
  <si>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</si>
  <si>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</si>
  <si>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</si>
  <si>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</si>
  <si>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</si>
  <si>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</si>
  <si>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</si>
  <si>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</si>
  <si>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</si>
  <si>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</si>
  <si>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</si>
  <si>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</si>
  <si>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</si>
  <si>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</si>
  <si>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</si>
  <si>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</si>
  <si>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</si>
  <si>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</si>
  <si>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</si>
  <si>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</si>
  <si>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</si>
  <si>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</si>
  <si>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</si>
  <si>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</si>
  <si>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</si>
  <si>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</si>
  <si>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</si>
  <si>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</si>
  <si>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</si>
  <si>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</si>
  <si>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</si>
  <si>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</si>
  <si>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</si>
  <si>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</si>
  <si>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</si>
  <si>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</si>
  <si>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</si>
  <si>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</si>
  <si>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</si>
  <si>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</si>
  <si>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</si>
  <si>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</si>
  <si>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</si>
  <si>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</si>
  <si>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</si>
  <si>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</si>
  <si>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</si>
  <si>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</si>
  <si>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</si>
  <si>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</si>
  <si>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</si>
  <si>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</si>
  <si>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</si>
  <si>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</si>
  <si>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</si>
  <si>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</si>
  <si>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</si>
  <si>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</si>
  <si>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</si>
  <si>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</si>
  <si>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</si>
  <si>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</si>
  <si>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</si>
  <si>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</si>
  <si>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</si>
  <si>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</si>
  <si>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</si>
  <si>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</si>
  <si>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</si>
  <si>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</si>
  <si>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</si>
  <si>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</si>
  <si>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</si>
  <si>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</si>
  <si>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</si>
  <si>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</si>
  <si>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</si>
  <si>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</si>
  <si>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</si>
  <si>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</si>
  <si>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</si>
  <si>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</si>
  <si>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</si>
  <si>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</si>
  <si>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</si>
  <si>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</si>
  <si>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</si>
  <si>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</si>
  <si>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</si>
  <si>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</si>
  <si>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</si>
  <si>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</si>
  <si>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</si>
  <si>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</si>
  <si>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</si>
  <si>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</si>
  <si>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</si>
  <si>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</si>
  <si>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</si>
  <si>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</si>
  <si>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</si>
  <si>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</si>
  <si>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</si>
  <si>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</si>
  <si>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</si>
  <si>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</si>
  <si>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</si>
  <si>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</si>
  <si>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</si>
  <si>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</si>
  <si>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</si>
  <si>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</si>
  <si>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</si>
  <si>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</si>
  <si>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</si>
  <si>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</si>
  <si>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</si>
  <si>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</si>
  <si>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</si>
  <si>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</si>
  <si>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</si>
  <si>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</si>
  <si>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</si>
  <si>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</si>
  <si>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</si>
  <si>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</si>
  <si>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</si>
  <si>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</si>
  <si>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</si>
  <si>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</si>
  <si>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</si>
  <si>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</si>
  <si>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</si>
  <si>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</si>
  <si>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</si>
  <si>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</si>
  <si>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</si>
  <si>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</si>
  <si>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</si>
  <si>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</si>
  <si>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</si>
  <si>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</si>
  <si>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</si>
  <si>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</si>
  <si>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</si>
  <si>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</si>
  <si>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</si>
  <si>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</si>
  <si>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</si>
  <si>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</si>
  <si>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</si>
  <si>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</si>
  <si>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</si>
  <si>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</si>
  <si>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</si>
  <si>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</si>
  <si>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</si>
  <si>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</si>
  <si>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</si>
  <si>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</si>
  <si>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</si>
  <si>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</si>
  <si>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</si>
  <si>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</si>
  <si>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</si>
  <si>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</si>
  <si>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</si>
  <si>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</si>
  <si>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</si>
  <si>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</si>
  <si>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</si>
  <si>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</si>
  <si>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</si>
  <si>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</si>
  <si>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</si>
  <si>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</si>
  <si>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</si>
  <si>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</si>
  <si>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</si>
  <si>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</si>
  <si>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</si>
  <si>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</si>
  <si>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</si>
  <si>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</si>
  <si>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</si>
  <si>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</si>
  <si>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</si>
  <si>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</si>
  <si>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</si>
  <si>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</si>
  <si>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</si>
  <si>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</si>
  <si>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</si>
  <si>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</si>
  <si>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</si>
  <si>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</si>
  <si>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</si>
  <si>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</si>
  <si>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</si>
  <si>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</si>
  <si>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</si>
  <si>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</si>
  <si>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</si>
  <si>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</si>
  <si>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</si>
  <si>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</si>
  <si>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</si>
  <si>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</si>
  <si>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</si>
  <si>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</si>
  <si>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</si>
  <si>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</si>
  <si>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</si>
  <si>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</si>
  <si>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</si>
  <si>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</si>
  <si>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</si>
  <si>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</si>
  <si>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</si>
  <si>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</si>
  <si>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</si>
  <si>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</si>
  <si>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</si>
  <si>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</si>
  <si>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</si>
  <si>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</si>
  <si>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</si>
  <si>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</si>
  <si>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</si>
  <si>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</si>
  <si>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</si>
  <si>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</si>
  <si>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</si>
  <si>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</si>
  <si>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</si>
  <si>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</si>
  <si>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</si>
  <si>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</si>
  <si>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</si>
  <si>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</si>
  <si>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</si>
  <si>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</si>
  <si>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</si>
  <si>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</si>
  <si>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</si>
  <si>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</si>
  <si>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</si>
  <si>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</si>
  <si>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</si>
  <si>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</si>
  <si>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</si>
  <si>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</si>
  <si>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</si>
  <si>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</si>
  <si>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</si>
  <si>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</si>
  <si>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</si>
  <si>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</si>
  <si>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</si>
  <si>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</si>
  <si>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</si>
  <si>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</si>
  <si>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</si>
  <si>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</si>
  <si>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</si>
  <si>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</si>
  <si>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</si>
  <si>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</si>
  <si>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</si>
  <si>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</si>
  <si>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</si>
  <si>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</si>
  <si>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</si>
  <si>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</si>
  <si>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</si>
  <si>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</si>
  <si>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</si>
  <si>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</si>
  <si>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</si>
  <si>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</si>
  <si>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</si>
  <si>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</si>
  <si>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</si>
  <si>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</si>
  <si>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</si>
  <si>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</si>
  <si>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</si>
  <si>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</si>
  <si>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</si>
  <si>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</si>
  <si>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</si>
  <si>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</si>
  <si>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</si>
  <si>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</si>
  <si>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</si>
  <si>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</si>
  <si>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</si>
  <si>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</si>
  <si>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</si>
  <si>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</si>
  <si>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</si>
  <si>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</si>
  <si>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</si>
  <si>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</si>
  <si>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</si>
  <si>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</si>
  <si>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</si>
  <si>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</si>
  <si>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</si>
  <si>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</si>
  <si>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</si>
  <si>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</si>
  <si>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</si>
  <si>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</si>
  <si>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</si>
  <si>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</si>
  <si>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</si>
  <si>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</si>
  <si>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</si>
  <si>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</si>
  <si>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</si>
  <si>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</si>
  <si>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</si>
  <si>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</si>
  <si>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</si>
  <si>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</si>
  <si>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</si>
  <si>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</si>
  <si>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</si>
  <si>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</si>
  <si>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</si>
  <si>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</si>
  <si>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</si>
  <si>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</si>
  <si>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</si>
  <si>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</si>
  <si>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</si>
  <si>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</si>
  <si>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</si>
  <si>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</si>
  <si>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</si>
  <si>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</si>
  <si>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</si>
  <si>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</si>
  <si>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</si>
  <si>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</si>
  <si>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</si>
  <si>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</si>
  <si>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</si>
  <si>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</si>
  <si>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</si>
  <si>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</si>
  <si>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</si>
  <si>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</si>
  <si>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</si>
  <si>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</si>
  <si>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</si>
  <si>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</si>
  <si>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</si>
  <si>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</si>
  <si>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</si>
  <si>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</si>
  <si>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</si>
  <si>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</si>
  <si>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</si>
  <si>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</si>
  <si>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</si>
  <si>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</si>
  <si>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</si>
  <si>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</si>
  <si>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</si>
  <si>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</si>
  <si>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</si>
  <si>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</si>
  <si>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</si>
  <si>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</si>
  <si>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</si>
  <si>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</si>
  <si>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</si>
  <si>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</si>
  <si>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</si>
  <si>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</si>
  <si>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</si>
  <si>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</si>
  <si>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</si>
  <si>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</si>
  <si>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</si>
  <si>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</si>
  <si>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</si>
  <si>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</si>
  <si>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</si>
  <si>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</si>
  <si>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</si>
  <si>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</si>
  <si>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</si>
  <si>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</si>
  <si>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</si>
  <si>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</si>
  <si>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</si>
  <si>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</si>
  <si>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</si>
  <si>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</si>
  <si>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</si>
  <si>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</si>
  <si>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</si>
  <si>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</si>
  <si>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</si>
  <si>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</si>
  <si>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</si>
  <si>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</si>
  <si>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</si>
  <si>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</si>
  <si>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</si>
  <si>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</si>
  <si>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</si>
  <si>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</si>
  <si>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</si>
  <si>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</si>
  <si>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</si>
  <si>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</si>
  <si>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</si>
  <si>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</si>
  <si>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</si>
  <si>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</si>
  <si>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</si>
  <si>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</si>
  <si>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</si>
  <si>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</si>
  <si>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</si>
  <si>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</si>
  <si>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</si>
  <si>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</si>
  <si>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</si>
  <si>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</si>
  <si>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</si>
  <si>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</si>
  <si>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</si>
  <si>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</si>
  <si>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</si>
  <si>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</si>
  <si>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</si>
  <si>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</si>
  <si>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</si>
  <si>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</si>
  <si>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</si>
  <si>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</si>
  <si>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</si>
  <si>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</si>
  <si>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</si>
  <si>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</si>
  <si>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</si>
  <si>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</si>
  <si>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</si>
  <si>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</si>
  <si>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</si>
  <si>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</si>
  <si>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</si>
  <si>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</si>
  <si>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</si>
  <si>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</si>
  <si>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</si>
  <si>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</si>
  <si>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</si>
  <si>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</si>
  <si>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</si>
  <si>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</si>
  <si>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</si>
  <si>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</si>
  <si>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</si>
  <si>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</si>
  <si>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</si>
  <si>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</si>
  <si>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</si>
  <si>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</si>
  <si>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</si>
  <si>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</si>
  <si>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</si>
  <si>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</si>
  <si>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</si>
  <si>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</si>
  <si>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</si>
  <si>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</si>
  <si>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</si>
  <si>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</si>
  <si>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</si>
  <si>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</si>
  <si>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</si>
  <si>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</si>
  <si>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</si>
  <si>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</si>
  <si>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</si>
  <si>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</si>
  <si>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</si>
  <si>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</si>
  <si>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</si>
  <si>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</si>
  <si>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</si>
  <si>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</si>
  <si>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</si>
  <si>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</si>
  <si>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</si>
  <si>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</si>
  <si>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</si>
  <si>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</si>
  <si>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</si>
  <si>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</si>
  <si>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</si>
  <si>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</si>
  <si>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</si>
  <si>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</si>
  <si>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</si>
  <si>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</si>
  <si>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</si>
  <si>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</si>
  <si>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</si>
  <si>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</si>
  <si>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</si>
  <si>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</si>
  <si>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</si>
  <si>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</si>
  <si>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</si>
  <si>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</si>
  <si>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</si>
  <si>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</si>
  <si>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</si>
  <si>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</si>
  <si>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</si>
  <si>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</si>
  <si>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</si>
  <si>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</si>
  <si>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</si>
  <si>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</si>
  <si>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</si>
  <si>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</si>
  <si>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</si>
  <si>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</si>
  <si>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</si>
  <si>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</si>
  <si>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</si>
  <si>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</si>
  <si>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</si>
  <si>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</si>
  <si>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</si>
  <si>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</si>
  <si>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</si>
  <si>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</si>
  <si>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</si>
  <si>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</si>
  <si>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</si>
  <si>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</si>
  <si>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</si>
  <si>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</si>
  <si>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</si>
  <si>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</si>
  <si>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</si>
  <si>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</si>
  <si>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</si>
  <si>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</si>
  <si>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</si>
  <si>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</si>
  <si>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</si>
  <si>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</si>
  <si>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</si>
  <si>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</si>
  <si>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</si>
  <si>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</si>
  <si>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</si>
  <si>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</si>
  <si>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</si>
  <si>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</si>
  <si>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</si>
  <si>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</si>
  <si>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</si>
  <si>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</si>
  <si>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</si>
  <si>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</si>
  <si>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</si>
  <si>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</si>
  <si>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</si>
  <si>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</si>
  <si>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</si>
  <si>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</si>
  <si>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</si>
  <si>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</si>
  <si>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</si>
  <si>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</si>
  <si>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</si>
  <si>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</si>
  <si>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</si>
  <si>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</si>
  <si>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</si>
  <si>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</si>
  <si>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</si>
  <si>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</si>
  <si>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</si>
  <si>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</si>
  <si>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</si>
  <si>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</si>
  <si>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</si>
  <si>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</si>
  <si>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</si>
  <si>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</si>
  <si>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</si>
  <si>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</si>
  <si>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</si>
  <si>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</si>
  <si>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</si>
  <si>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</si>
  <si>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</si>
  <si>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</si>
  <si>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</si>
  <si>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</si>
  <si>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</si>
  <si>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</si>
  <si>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</si>
  <si>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</si>
  <si>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</si>
  <si>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</si>
  <si>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</si>
  <si>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</si>
  <si>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</si>
  <si>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</si>
  <si>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</si>
  <si>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</si>
  <si>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</si>
  <si>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</si>
  <si>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</si>
  <si>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</si>
  <si>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</si>
  <si>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</si>
  <si>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</si>
  <si>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</si>
  <si>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</si>
  <si>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</si>
  <si>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</si>
  <si>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</si>
  <si>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</si>
  <si>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</si>
  <si>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</si>
  <si>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</si>
  <si>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</si>
  <si>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</si>
  <si>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</si>
  <si>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</si>
  <si>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</si>
  <si>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</si>
  <si>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</si>
  <si>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</si>
  <si>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</si>
  <si>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</si>
  <si>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</si>
  <si>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</si>
  <si>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</si>
  <si>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</si>
  <si>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</si>
  <si>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</si>
  <si>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</si>
  <si>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</si>
  <si>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</si>
  <si>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</si>
  <si>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</si>
  <si>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</si>
  <si>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</si>
  <si>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</si>
  <si>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</si>
  <si>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</si>
  <si>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</si>
  <si>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</si>
  <si>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</si>
  <si>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</si>
  <si>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</si>
  <si>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</si>
  <si>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</si>
  <si>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</si>
  <si>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</si>
  <si>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</si>
  <si>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</si>
  <si>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</si>
  <si>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</si>
  <si>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</si>
  <si>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</si>
  <si>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</si>
  <si>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</si>
  <si>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</si>
  <si>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</si>
  <si>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</si>
  <si>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</si>
  <si>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</si>
  <si>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</si>
  <si>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</si>
  <si>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</si>
  <si>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</si>
  <si>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</si>
  <si>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</si>
  <si>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</si>
  <si>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</si>
  <si>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</si>
  <si>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</si>
  <si>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</si>
  <si>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</si>
  <si>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</si>
  <si>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</si>
  <si>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</si>
  <si>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</si>
  <si>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</si>
  <si>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</si>
  <si>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</si>
  <si>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</si>
  <si>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</si>
  <si>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</si>
  <si>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</si>
  <si>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</si>
  <si>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</si>
  <si>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</si>
  <si>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</si>
  <si>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</si>
  <si>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</si>
  <si>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</si>
  <si>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</si>
  <si>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</si>
  <si>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</si>
  <si>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</si>
  <si>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</si>
  <si>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</si>
  <si>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</si>
  <si>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</si>
  <si>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</si>
  <si>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</si>
  <si>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</si>
  <si>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</si>
  <si>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</si>
  <si>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</si>
  <si>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</si>
  <si>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</si>
  <si>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</si>
  <si>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</si>
  <si>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</si>
  <si>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</si>
  <si>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</si>
  <si>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</si>
  <si>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</si>
  <si>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</si>
  <si>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</si>
  <si>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</si>
  <si>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</si>
  <si>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</si>
  <si>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</si>
  <si>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</si>
  <si>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</si>
  <si>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</si>
  <si>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</si>
  <si>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</si>
  <si>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</si>
  <si>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</si>
  <si>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</si>
  <si>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</si>
  <si>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</si>
  <si>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</si>
  <si>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</si>
  <si>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</si>
  <si>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</si>
  <si>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</si>
  <si>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</si>
  <si>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</si>
  <si>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</si>
  <si>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</si>
  <si>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</si>
  <si>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</si>
  <si>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</si>
  <si>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</si>
  <si>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</si>
  <si>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</si>
  <si>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</si>
  <si>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</si>
  <si>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</si>
  <si>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</si>
  <si>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</si>
  <si>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</si>
  <si>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</si>
  <si>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</si>
  <si>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</si>
  <si>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</si>
  <si>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</si>
  <si>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</si>
  <si>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</si>
  <si>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</si>
  <si>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</si>
  <si>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</si>
  <si>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</si>
  <si>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</si>
  <si>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</si>
  <si>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</si>
  <si>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</si>
  <si>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</si>
  <si>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</si>
  <si>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</si>
  <si>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</si>
  <si>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</si>
  <si>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</si>
  <si>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</si>
  <si>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</si>
  <si>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</si>
  <si>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</si>
  <si>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</si>
  <si>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</si>
  <si>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</si>
  <si>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</si>
  <si>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</si>
  <si>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</si>
  <si>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</si>
  <si>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</si>
  <si>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</si>
  <si>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</si>
  <si>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</si>
  <si>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</si>
  <si>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</si>
  <si>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</si>
  <si>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</si>
  <si>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</si>
  <si>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</si>
  <si>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</si>
  <si>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</si>
  <si>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</si>
  <si>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</si>
  <si>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</si>
  <si>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</si>
  <si>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</si>
  <si>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</si>
  <si>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</si>
  <si>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</si>
  <si>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</si>
  <si>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</si>
  <si>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</si>
  <si>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</si>
  <si>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</si>
  <si>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</si>
  <si>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</si>
  <si>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</si>
  <si>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</si>
  <si>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</si>
  <si>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</si>
  <si>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</si>
  <si>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</si>
  <si>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</si>
  <si>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</si>
  <si>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</si>
  <si>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</si>
  <si>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</si>
  <si>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</si>
  <si>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</si>
  <si>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</si>
  <si>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</si>
  <si>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</si>
  <si>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</si>
  <si>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</si>
  <si>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</si>
  <si>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</si>
  <si>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</si>
  <si>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</si>
  <si>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</si>
  <si>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</si>
  <si>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</si>
  <si>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</si>
  <si>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</si>
  <si>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</si>
  <si>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</si>
  <si>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</si>
  <si>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</si>
  <si>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</si>
  <si>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</si>
  <si>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</si>
  <si>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</si>
  <si>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</si>
  <si>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</si>
  <si>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</si>
  <si>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</si>
  <si>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</si>
  <si>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</si>
  <si>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</si>
  <si>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</si>
  <si>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</si>
  <si>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</si>
  <si>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</si>
  <si>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</si>
  <si>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</si>
  <si>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</si>
  <si>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</si>
  <si>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</si>
  <si>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</si>
  <si>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</si>
  <si>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</si>
  <si>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</si>
  <si>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</si>
  <si>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</si>
  <si>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</si>
  <si>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</si>
  <si>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</si>
  <si>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</si>
  <si>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</si>
  <si>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</si>
  <si>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</si>
  <si>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</si>
  <si>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</si>
  <si>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</si>
  <si>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</si>
  <si>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</si>
  <si>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</si>
  <si>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</si>
  <si>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</si>
  <si>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</si>
  <si>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</si>
  <si>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</si>
  <si>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</si>
  <si>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</si>
  <si>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</si>
  <si>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</si>
  <si>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</si>
  <si>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</si>
  <si>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</si>
  <si>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</si>
  <si>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</si>
  <si>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</si>
  <si>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</si>
  <si>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</si>
  <si>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</si>
  <si>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</si>
  <si>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</si>
  <si>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</si>
  <si>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</si>
  <si>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</si>
  <si>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</si>
  <si>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</si>
  <si>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</si>
  <si>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</si>
  <si>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</si>
  <si>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</si>
  <si>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</si>
  <si>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</si>
  <si>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</si>
  <si>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</si>
  <si>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</si>
  <si>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</si>
  <si>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</si>
  <si>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</si>
  <si>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</si>
  <si>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</si>
  <si>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</si>
  <si>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</si>
  <si>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</si>
  <si>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</si>
  <si>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</si>
  <si>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</si>
  <si>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</si>
  <si>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</si>
  <si>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</si>
  <si>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</si>
  <si>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</si>
  <si>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</si>
  <si>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</si>
  <si>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</si>
  <si>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</si>
  <si>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</si>
  <si>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</si>
  <si>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</si>
  <si>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</si>
  <si>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</si>
  <si>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</si>
  <si>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</si>
  <si>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</si>
  <si>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</si>
  <si>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</si>
  <si>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</si>
  <si>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</si>
  <si>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</si>
  <si>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</si>
  <si>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</si>
  <si>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</si>
  <si>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</si>
  <si>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</si>
  <si>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</si>
  <si>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</si>
  <si>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</si>
  <si>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</si>
  <si>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</si>
  <si>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</si>
  <si>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</si>
  <si>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</si>
  <si>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</si>
  <si>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</si>
  <si>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</si>
  <si>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</si>
  <si>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</si>
  <si>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</si>
  <si>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</si>
  <si>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</si>
  <si>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</si>
  <si>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</si>
  <si>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</si>
  <si>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</si>
  <si>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</si>
  <si>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</si>
  <si>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</si>
  <si>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</si>
  <si>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</si>
  <si>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</si>
  <si>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</si>
  <si>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</si>
  <si>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</si>
  <si>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</si>
  <si>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</si>
  <si>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</si>
  <si>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</si>
  <si>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</si>
  <si>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</si>
  <si>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</si>
  <si>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</si>
  <si>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</si>
  <si>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</si>
  <si>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</si>
  <si>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</si>
  <si>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</si>
  <si>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</si>
  <si>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</si>
  <si>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</si>
  <si>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</si>
  <si>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</si>
  <si>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</si>
  <si>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</si>
  <si>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</si>
  <si>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</si>
  <si>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</si>
  <si>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</si>
  <si>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</si>
  <si>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</si>
  <si>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</si>
  <si>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</si>
  <si>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</si>
  <si>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</si>
  <si>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</si>
  <si>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</si>
  <si>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</si>
  <si>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</si>
  <si>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</si>
  <si>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</si>
  <si>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</si>
  <si>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</si>
  <si>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</si>
  <si>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</si>
  <si>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</si>
  <si>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</si>
  <si>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</si>
  <si>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</si>
  <si>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</si>
  <si>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</si>
  <si>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</si>
  <si>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</si>
  <si>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</si>
  <si>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</si>
  <si>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</si>
  <si>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</si>
  <si>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</si>
  <si>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</si>
  <si>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</si>
  <si>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</si>
  <si>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</si>
  <si>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</si>
  <si>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</si>
  <si>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</si>
  <si>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</si>
  <si>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</si>
  <si>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</si>
  <si>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</si>
  <si>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</si>
  <si>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</si>
  <si>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</si>
  <si>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</si>
  <si>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</si>
  <si>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</si>
  <si>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</si>
  <si>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</si>
  <si>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</si>
  <si>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</si>
  <si>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</si>
  <si>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</si>
  <si>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</si>
  <si>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</si>
  <si>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</si>
  <si>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</si>
  <si>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</si>
  <si>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</si>
  <si>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</si>
  <si>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</si>
  <si>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</si>
  <si>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</si>
  <si>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</si>
  <si>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</si>
  <si>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</si>
  <si>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</si>
  <si>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</si>
  <si>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</si>
  <si>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</si>
  <si>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</si>
  <si>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</si>
  <si>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</si>
  <si>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</si>
  <si>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</si>
  <si>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</si>
  <si>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</si>
  <si>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</si>
  <si>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</si>
  <si>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</si>
  <si>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</si>
  <si>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</si>
  <si>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</si>
  <si>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</si>
  <si>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</si>
  <si>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</si>
  <si>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</si>
  <si>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</si>
  <si>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</si>
  <si>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</si>
  <si>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</si>
  <si>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</si>
  <si>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</si>
  <si>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</si>
  <si>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</si>
  <si>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</si>
  <si>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</si>
  <si>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</si>
  <si>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</si>
  <si>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</si>
  <si>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</si>
  <si>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</si>
  <si>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</si>
  <si>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</si>
  <si>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</si>
  <si>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</si>
  <si>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</si>
  <si>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</si>
  <si>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</si>
  <si>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</si>
  <si>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</si>
  <si>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</si>
  <si>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</si>
  <si>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</si>
  <si>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</si>
  <si>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</si>
  <si>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</si>
  <si>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</si>
  <si>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</si>
  <si>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</si>
  <si>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</si>
  <si>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</si>
  <si>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</si>
  <si>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</si>
  <si>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</si>
  <si>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</si>
  <si>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</si>
  <si>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</si>
  <si>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</si>
  <si>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</si>
  <si>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</si>
  <si>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</si>
  <si>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</si>
  <si>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</si>
  <si>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</si>
  <si>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</si>
  <si>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</si>
  <si>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</si>
  <si>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</si>
  <si>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</si>
  <si>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</si>
  <si>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</si>
  <si>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</si>
  <si>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</si>
  <si>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</si>
  <si>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</si>
  <si>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</si>
  <si>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</si>
  <si>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</si>
  <si>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</si>
  <si>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</si>
  <si>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</si>
  <si>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</si>
  <si>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</si>
  <si>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</si>
  <si>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</si>
  <si>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</si>
  <si>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</si>
  <si>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</si>
  <si>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</si>
  <si>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</si>
  <si>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</si>
  <si>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</si>
  <si>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</si>
  <si>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</si>
  <si>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</si>
  <si>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</si>
  <si>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</si>
  <si>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</si>
  <si>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</si>
  <si>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</si>
  <si>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</si>
  <si>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</si>
  <si>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</si>
  <si>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</si>
  <si>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</si>
  <si>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</si>
  <si>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</si>
  <si>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</si>
  <si>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</si>
  <si>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</si>
  <si>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</si>
  <si>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</si>
  <si>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</si>
  <si>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</si>
  <si>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</si>
  <si>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</si>
  <si>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</si>
  <si>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</si>
  <si>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</si>
  <si>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</si>
  <si>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</si>
  <si>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</si>
  <si>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</si>
  <si>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</si>
  <si>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</si>
  <si>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</si>
  <si>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</si>
  <si>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</si>
  <si>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</si>
  <si>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</si>
  <si>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</si>
  <si>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</si>
  <si>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</si>
  <si>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</si>
  <si>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</si>
  <si>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</si>
  <si>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</si>
  <si>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</si>
  <si>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</si>
  <si>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</si>
  <si>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</si>
  <si>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</si>
  <si>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</si>
  <si>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</si>
  <si>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</si>
  <si>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</si>
  <si>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</si>
  <si>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</si>
  <si>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</si>
  <si>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</si>
  <si>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</si>
  <si>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</si>
  <si>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</si>
  <si>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</si>
  <si>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</si>
  <si>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</si>
  <si>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</si>
  <si>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</si>
  <si>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</si>
  <si>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</si>
  <si>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</si>
  <si>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</si>
  <si>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</si>
  <si>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</si>
  <si>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</si>
  <si>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</si>
  <si>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</si>
  <si>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</si>
  <si>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</si>
  <si>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</si>
  <si>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</si>
  <si>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</si>
  <si>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</si>
  <si>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</si>
  <si>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</si>
  <si>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</si>
  <si>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</si>
  <si>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</si>
  <si>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</si>
  <si>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</si>
  <si>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</si>
  <si>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</si>
  <si>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</si>
  <si>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</si>
  <si>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</si>
  <si>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</si>
  <si>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</si>
  <si>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</si>
  <si>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</si>
  <si>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</si>
  <si>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</si>
  <si>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</si>
  <si>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</si>
  <si>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</si>
  <si>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</si>
  <si>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</si>
  <si>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</si>
  <si>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</si>
  <si>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</si>
  <si>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</si>
  <si>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</si>
  <si>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</si>
  <si>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</si>
  <si>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</si>
  <si>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</si>
  <si>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</si>
  <si>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</si>
  <si>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</si>
  <si>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</si>
  <si>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</si>
  <si>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</si>
  <si>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</si>
  <si>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</si>
  <si>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</si>
  <si>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</si>
  <si>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</si>
  <si>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</si>
  <si>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</si>
  <si>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</si>
  <si>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</si>
  <si>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</si>
  <si>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</si>
  <si>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</si>
  <si>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</si>
  <si>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</si>
  <si>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</si>
  <si>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</si>
  <si>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</si>
  <si>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</si>
  <si>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</si>
  <si>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</si>
  <si>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</si>
  <si>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</si>
  <si>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</si>
  <si>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</si>
  <si>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</si>
  <si>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</si>
  <si>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</si>
  <si>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</si>
  <si>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</si>
  <si>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</si>
  <si>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</si>
  <si>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</si>
  <si>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</si>
  <si>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</si>
  <si>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</si>
  <si>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</si>
  <si>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</si>
  <si>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</si>
  <si>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</si>
  <si>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</si>
  <si>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</si>
  <si>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</si>
  <si>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</si>
  <si>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</si>
  <si>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</si>
  <si>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</si>
  <si>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</si>
  <si>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</si>
  <si>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</si>
  <si>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</si>
  <si>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</si>
  <si>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</si>
  <si>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</si>
  <si>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</si>
  <si>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</si>
  <si>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</si>
  <si>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</si>
  <si>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</si>
  <si>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</si>
  <si>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</si>
  <si>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</si>
  <si>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</si>
  <si>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</si>
  <si>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</si>
  <si>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</si>
  <si>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</si>
  <si>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</si>
  <si>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</si>
  <si>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</si>
  <si>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</si>
  <si>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</si>
  <si>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</si>
  <si>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</si>
  <si>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</si>
  <si>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</si>
  <si>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</si>
  <si>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</si>
  <si>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</si>
  <si>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</si>
  <si>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</si>
  <si>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</si>
  <si>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</si>
  <si>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</si>
  <si>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</si>
  <si>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</si>
  <si>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</si>
  <si>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</si>
  <si>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</si>
  <si>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</si>
  <si>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</si>
  <si>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</si>
  <si>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</si>
  <si>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</si>
  <si>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</si>
  <si>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</si>
  <si>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</si>
  <si>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</si>
  <si>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</si>
  <si>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</si>
  <si>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</si>
  <si>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</si>
  <si>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</si>
  <si>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</si>
  <si>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</si>
  <si>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</si>
  <si>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</si>
  <si>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</si>
  <si>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</si>
  <si>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</si>
  <si>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</si>
  <si>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</si>
  <si>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</si>
  <si>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</si>
  <si>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</si>
  <si>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</si>
  <si>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</si>
  <si>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</si>
  <si>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</si>
  <si>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</si>
  <si>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</si>
  <si>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</si>
  <si>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</si>
  <si>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</si>
  <si>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</si>
  <si>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</si>
  <si>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</si>
  <si>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</si>
  <si>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</si>
  <si>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</si>
  <si>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</si>
  <si>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</si>
  <si>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</si>
  <si>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</si>
  <si>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</si>
  <si>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</si>
  <si>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</si>
  <si>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</si>
  <si>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</si>
  <si>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</si>
  <si>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</si>
  <si>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</si>
  <si>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</si>
  <si>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</si>
  <si>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</si>
  <si>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</si>
  <si>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</si>
  <si>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</si>
  <si>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</si>
  <si>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</si>
  <si>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</si>
  <si>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</si>
  <si>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</si>
  <si>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</si>
  <si>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</si>
  <si>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</si>
  <si>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</si>
  <si>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</si>
  <si>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</si>
  <si>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</si>
  <si>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</si>
  <si>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</si>
  <si>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</si>
  <si>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</si>
  <si>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</si>
  <si>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</si>
  <si>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</si>
  <si>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</si>
  <si>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</si>
  <si>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</si>
  <si>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</si>
  <si>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</si>
  <si>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</si>
  <si>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</si>
  <si>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</si>
  <si>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</si>
  <si>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</si>
  <si>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</si>
  <si>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</si>
  <si>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</si>
  <si>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</si>
  <si>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</si>
  <si>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</si>
  <si>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</si>
  <si>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</si>
  <si>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</si>
  <si>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</si>
  <si>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</si>
  <si>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</si>
  <si>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</si>
  <si>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</si>
  <si>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</si>
  <si>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</si>
  <si>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</si>
  <si>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</si>
  <si>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</si>
  <si>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</si>
  <si>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</si>
  <si>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</si>
  <si>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</si>
  <si>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</si>
  <si>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</si>
  <si>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</si>
  <si>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</si>
  <si>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</si>
  <si>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</si>
  <si>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</si>
  <si>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</si>
  <si>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</si>
  <si>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</si>
  <si>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</si>
  <si>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</si>
  <si>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</si>
  <si>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</si>
  <si>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</si>
  <si>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</si>
  <si>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</si>
  <si>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</si>
  <si>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</si>
  <si>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</si>
  <si>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</si>
  <si>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</si>
  <si>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</si>
  <si>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</si>
  <si>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</si>
  <si>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</si>
  <si>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</si>
  <si>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</si>
  <si>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</si>
  <si>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</si>
  <si>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</si>
  <si>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</si>
  <si>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</si>
  <si>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</si>
  <si>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</si>
  <si>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</si>
  <si>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</si>
  <si>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</si>
  <si>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</si>
  <si>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</si>
  <si>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</si>
  <si>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</si>
  <si>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</si>
  <si>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</si>
  <si>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</si>
  <si>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</si>
  <si>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</si>
  <si>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</si>
  <si>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</si>
  <si>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</si>
  <si>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</si>
  <si>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</si>
  <si>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</si>
  <si>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</si>
  <si>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</si>
  <si>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</si>
  <si>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</si>
  <si>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</si>
  <si>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</si>
  <si>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</si>
  <si>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</si>
  <si>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</si>
  <si>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</si>
  <si>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</si>
  <si>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</si>
  <si>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</si>
  <si>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</si>
  <si>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</si>
  <si>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</si>
  <si>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</si>
  <si>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</si>
  <si>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</si>
  <si>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</si>
  <si>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</si>
  <si>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</si>
  <si>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</si>
  <si>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</si>
  <si>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</si>
  <si>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</si>
  <si>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</si>
  <si>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</si>
  <si>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</si>
  <si>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</si>
  <si>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</si>
  <si>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</si>
  <si>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</si>
  <si>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</si>
  <si>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</si>
  <si>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</si>
  <si>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</si>
  <si>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</si>
  <si>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</si>
  <si>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</si>
  <si>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</si>
  <si>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</si>
  <si>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</si>
  <si>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</si>
  <si>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</si>
  <si>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</si>
  <si>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</si>
  <si>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</si>
  <si>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</si>
  <si>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</si>
  <si>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</si>
  <si>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</si>
  <si>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</si>
  <si>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</si>
  <si>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</si>
  <si>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</si>
  <si>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</si>
  <si>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</si>
  <si>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</si>
  <si>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</si>
  <si>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</si>
  <si>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</si>
  <si>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</si>
  <si>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</si>
  <si>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</si>
  <si>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</si>
  <si>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</si>
  <si>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</si>
  <si>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</si>
  <si>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</si>
  <si>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</si>
  <si>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</si>
  <si>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</si>
  <si>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</si>
  <si>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</si>
  <si>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</si>
  <si>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</si>
  <si>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</si>
  <si>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</si>
  <si>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</si>
  <si>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</si>
  <si>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</si>
  <si>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</si>
  <si>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</si>
  <si>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</si>
  <si>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</si>
  <si>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</si>
  <si>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</si>
  <si>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</si>
  <si>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</si>
  <si>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</si>
  <si>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</si>
  <si>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</si>
  <si>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</si>
  <si>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</si>
  <si>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</si>
  <si>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</si>
  <si>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</si>
  <si>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</si>
  <si>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</si>
  <si>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</si>
  <si>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</si>
  <si>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</si>
  <si>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</si>
  <si>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</si>
  <si>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</si>
  <si>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</si>
  <si>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</si>
  <si>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</si>
  <si>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</si>
  <si>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</si>
  <si>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</si>
  <si>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</si>
  <si>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</si>
  <si>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</si>
  <si>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</si>
  <si>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</si>
  <si>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</si>
  <si>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</si>
  <si>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</si>
  <si>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</si>
  <si>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</si>
  <si>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</si>
  <si>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</si>
  <si>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</si>
  <si>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</si>
  <si>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</si>
  <si>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</si>
  <si>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</si>
  <si>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</si>
  <si>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</si>
  <si>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</si>
  <si>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</si>
  <si>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</si>
  <si>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</si>
  <si>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</si>
  <si>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</si>
  <si>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</si>
  <si>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</si>
  <si>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</si>
  <si>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</si>
  <si>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</si>
  <si>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</si>
  <si>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</si>
  <si>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</si>
  <si>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</si>
  <si>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</si>
  <si>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</si>
  <si>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</si>
  <si>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</si>
  <si>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</si>
  <si>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</si>
  <si>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</si>
  <si>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</si>
  <si>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</si>
  <si>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</si>
  <si>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</si>
  <si>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</si>
  <si>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</si>
  <si>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</si>
  <si>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</si>
  <si>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</si>
  <si>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</si>
  <si>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</si>
  <si>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</si>
  <si>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</si>
  <si>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</si>
  <si>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</si>
  <si>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</si>
  <si>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</si>
  <si>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</si>
  <si>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</si>
  <si>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</si>
  <si>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</si>
  <si>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</si>
  <si>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</si>
  <si>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</si>
  <si>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</si>
  <si>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</si>
  <si>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</si>
  <si>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</si>
  <si>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</si>
  <si>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</si>
  <si>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</si>
  <si>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</si>
  <si>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</si>
  <si>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</si>
  <si>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</si>
  <si>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</si>
  <si>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</si>
  <si>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</si>
  <si>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</si>
  <si>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</si>
  <si>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</si>
  <si>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</si>
  <si>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</si>
  <si>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</si>
  <si>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</si>
  <si>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</si>
  <si>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</si>
  <si>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</si>
  <si>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</si>
  <si>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</si>
  <si>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</si>
  <si>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</si>
  <si>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</si>
  <si>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</si>
  <si>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</si>
  <si>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</si>
  <si>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</si>
  <si>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</si>
  <si>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</si>
  <si>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</si>
  <si>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</si>
  <si>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</si>
  <si>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</si>
  <si>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</si>
  <si>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</si>
  <si>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</si>
  <si>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</si>
  <si>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</si>
  <si>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</si>
  <si>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</si>
  <si>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</si>
  <si>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</si>
  <si>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</si>
  <si>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</si>
  <si>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</si>
  <si>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</si>
  <si>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</si>
  <si>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</si>
  <si>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</si>
  <si>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</si>
  <si>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</si>
  <si>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</si>
  <si>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</si>
  <si>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</si>
  <si>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</si>
  <si>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</si>
  <si>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</si>
  <si>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</si>
  <si>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</si>
  <si>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</si>
  <si>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</si>
  <si>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</si>
  <si>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</si>
  <si>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</si>
  <si>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</si>
  <si>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</si>
  <si>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</si>
  <si>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</si>
  <si>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</si>
  <si>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</si>
  <si>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</si>
  <si>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</si>
  <si>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</si>
  <si>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</si>
  <si>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</si>
  <si>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</si>
  <si>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</si>
  <si>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</si>
  <si>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</si>
  <si>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</si>
  <si>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</si>
  <si>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</si>
  <si>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</si>
  <si>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</si>
  <si>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</si>
  <si>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</si>
  <si>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</si>
  <si>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</si>
  <si>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</si>
  <si>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</si>
  <si>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</si>
  <si>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</si>
  <si>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</si>
  <si>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</si>
  <si>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</si>
  <si>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</si>
  <si>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</si>
  <si>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</si>
  <si>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</si>
  <si>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</si>
  <si>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</si>
  <si>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</si>
  <si>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</si>
  <si>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</si>
  <si>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</si>
  <si>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</si>
  <si>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</si>
  <si>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</si>
  <si>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</si>
  <si>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</si>
  <si>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</si>
  <si>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</si>
  <si>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</si>
  <si>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</si>
  <si>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</si>
  <si>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</si>
  <si>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</si>
  <si>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</si>
  <si>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</si>
  <si>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</si>
  <si>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</si>
  <si>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</si>
  <si>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</si>
  <si>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</si>
  <si>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</si>
  <si>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</si>
  <si>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</si>
  <si>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</si>
  <si>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</si>
  <si>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</si>
  <si>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</si>
  <si>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</si>
  <si>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</si>
  <si>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</si>
  <si>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</si>
  <si>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</si>
  <si>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</si>
  <si>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</si>
  <si>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</si>
  <si>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</si>
  <si>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</si>
  <si>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</si>
  <si>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</si>
  <si>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</si>
  <si>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</si>
  <si>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</si>
  <si>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</si>
  <si>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</si>
  <si>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</si>
  <si>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</si>
  <si>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</si>
  <si>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</si>
  <si>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</si>
  <si>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</si>
  <si>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</si>
  <si>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</si>
  <si>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</si>
  <si>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</si>
  <si>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</si>
  <si>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</si>
  <si>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</si>
  <si>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</si>
  <si>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</si>
  <si>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</si>
  <si>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</si>
  <si>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</si>
  <si>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</si>
  <si>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</si>
  <si>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</si>
  <si>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</si>
  <si>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</si>
  <si>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</si>
  <si>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</si>
  <si>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</si>
  <si>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</si>
  <si>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</si>
  <si>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</si>
  <si>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</si>
  <si>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</si>
  <si>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</si>
  <si>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</si>
  <si>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</si>
  <si>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</si>
  <si>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</si>
  <si>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</si>
  <si>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</si>
  <si>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</si>
  <si>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</si>
  <si>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</si>
  <si>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</si>
  <si>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</si>
  <si>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</si>
  <si>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</si>
  <si>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</si>
  <si>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</si>
  <si>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</si>
  <si>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</si>
  <si>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</si>
  <si>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</si>
  <si>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</si>
  <si>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</si>
  <si>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</si>
  <si>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</si>
  <si>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</si>
  <si>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</si>
  <si>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</si>
  <si>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</si>
  <si>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</si>
  <si>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</si>
  <si>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</si>
  <si>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</si>
  <si>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</si>
  <si>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</si>
  <si>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</si>
  <si>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</si>
  <si>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</si>
  <si>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</si>
  <si>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</si>
  <si>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</si>
  <si>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</si>
  <si>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</si>
  <si>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</si>
  <si>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</si>
  <si>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</si>
  <si>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</si>
  <si>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</si>
  <si>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</si>
  <si>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</si>
  <si>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</si>
  <si>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</si>
  <si>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</si>
  <si>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</si>
  <si>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</si>
  <si>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</si>
  <si>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</si>
  <si>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</si>
  <si>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</si>
  <si>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</si>
  <si>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</si>
  <si>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</si>
  <si>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</si>
  <si>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</si>
  <si>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</si>
  <si>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</si>
  <si>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</si>
  <si>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</si>
  <si>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</si>
  <si>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</si>
  <si>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</si>
  <si>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</si>
  <si>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</si>
  <si>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</si>
  <si>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</si>
  <si>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</si>
  <si>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</si>
  <si>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</si>
  <si>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</si>
  <si>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</si>
  <si>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</si>
  <si>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</si>
  <si>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</si>
  <si>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</si>
  <si>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</si>
  <si>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</si>
  <si>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</si>
  <si>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</si>
  <si>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</si>
  <si>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</si>
  <si>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</si>
  <si>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</si>
  <si>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</si>
  <si>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</si>
  <si>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</si>
  <si>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</si>
  <si>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</si>
  <si>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</si>
  <si>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</si>
  <si>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</si>
  <si>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</si>
  <si>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</si>
  <si>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</si>
  <si>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</si>
  <si>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</si>
  <si>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</si>
  <si>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</si>
  <si>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</si>
  <si>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</si>
  <si>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</si>
  <si>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</si>
  <si>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</si>
  <si>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</si>
  <si>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</si>
  <si>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</si>
  <si>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</si>
  <si>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</si>
  <si>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</si>
  <si>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</si>
  <si>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</si>
  <si>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</si>
  <si>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</si>
  <si>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</si>
  <si>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</si>
  <si>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</si>
  <si>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</si>
  <si>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</si>
  <si>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</si>
  <si>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</si>
  <si>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</si>
  <si>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</si>
  <si>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</si>
  <si>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</si>
  <si>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</si>
  <si>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</si>
  <si>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</si>
  <si>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</si>
  <si>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</si>
  <si>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</si>
  <si>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</si>
  <si>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</si>
  <si>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</si>
  <si>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</si>
  <si>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</si>
  <si>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</si>
  <si>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</si>
  <si>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</si>
  <si>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</si>
  <si>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</si>
  <si>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</si>
  <si>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</si>
  <si>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</si>
  <si>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</si>
  <si>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</si>
  <si>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</si>
  <si>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</si>
  <si>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</si>
  <si>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</si>
  <si>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</si>
  <si>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</si>
  <si>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</si>
  <si>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</si>
  <si>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</si>
  <si>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</si>
  <si>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</si>
  <si>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</si>
  <si>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</si>
  <si>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</si>
  <si>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</si>
  <si>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</si>
  <si>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</si>
  <si>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</si>
  <si>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</si>
  <si>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</si>
  <si>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</si>
  <si>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</si>
  <si>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</si>
  <si>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</si>
  <si>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</si>
  <si>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</si>
  <si>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</si>
  <si>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</si>
  <si>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</si>
  <si>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</si>
  <si>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</si>
  <si>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</si>
  <si>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</si>
  <si>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</si>
  <si>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</si>
  <si>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</si>
  <si>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</si>
  <si>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</si>
  <si>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</si>
  <si>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</si>
  <si>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</si>
  <si>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</si>
  <si>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</si>
  <si>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</si>
  <si>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</si>
  <si>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</si>
  <si>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</si>
  <si>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</si>
  <si>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</si>
  <si>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</si>
  <si>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</si>
  <si>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</si>
  <si>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</si>
  <si>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</si>
  <si>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</si>
  <si>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</si>
  <si>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</si>
  <si>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</si>
  <si>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</si>
  <si>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</si>
  <si>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</si>
  <si>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</si>
  <si>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</si>
  <si>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</si>
  <si>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</si>
  <si>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</si>
  <si>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</si>
  <si>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</si>
  <si>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</si>
  <si>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</si>
  <si>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</si>
  <si>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</si>
  <si>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</si>
  <si>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</si>
  <si>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</si>
  <si>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</si>
  <si>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</si>
  <si>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</si>
  <si>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</si>
  <si>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</si>
  <si>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</si>
  <si>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</si>
  <si>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</si>
  <si>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</si>
  <si>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</si>
  <si>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</si>
  <si>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</si>
  <si>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</si>
  <si>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</si>
  <si>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</si>
  <si>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</si>
  <si>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</si>
  <si>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</si>
  <si>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</si>
  <si>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</si>
  <si>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</si>
  <si>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</si>
  <si>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</si>
  <si>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</si>
  <si>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</si>
  <si>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</si>
  <si>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</si>
  <si>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</si>
  <si>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</si>
  <si>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</si>
  <si>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</si>
  <si>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</si>
  <si>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</si>
  <si>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</si>
  <si>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</si>
  <si>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</si>
  <si>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</si>
  <si>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</si>
  <si>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</si>
  <si>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</si>
  <si>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</si>
  <si>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</si>
  <si>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</si>
  <si>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</si>
  <si>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</si>
  <si>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</si>
  <si>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</si>
  <si>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</si>
  <si>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</si>
  <si>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</si>
  <si>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</si>
  <si>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</si>
  <si>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</si>
  <si>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</si>
  <si>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</si>
  <si>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</si>
  <si>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</si>
  <si>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</si>
  <si>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</si>
  <si>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</si>
  <si>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</si>
  <si>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</si>
  <si>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</si>
  <si>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</si>
  <si>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</si>
  <si>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</si>
  <si>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</si>
  <si>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</si>
  <si>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</si>
  <si>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</si>
  <si>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</si>
  <si>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</si>
  <si>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</si>
  <si>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</si>
  <si>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</si>
  <si>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</si>
  <si>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</si>
  <si>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</si>
  <si>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</si>
  <si>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</si>
  <si>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</si>
  <si>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</si>
  <si>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</si>
  <si>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</si>
  <si>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</si>
  <si>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</si>
  <si>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</si>
  <si>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</si>
  <si>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</si>
  <si>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</si>
  <si>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</si>
  <si>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</si>
  <si>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</si>
  <si>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</si>
  <si>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</si>
  <si>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</si>
  <si>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</si>
  <si>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</si>
  <si>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</si>
  <si>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</si>
  <si>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</si>
  <si>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</si>
  <si>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</si>
  <si>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</si>
  <si>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</si>
  <si>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</si>
  <si>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</si>
  <si>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</si>
  <si>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</si>
  <si>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</si>
  <si>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</si>
  <si>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</si>
  <si>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</si>
  <si>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</si>
  <si>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</si>
  <si>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</si>
  <si>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</si>
  <si>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</si>
  <si>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</si>
  <si>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</si>
  <si>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</si>
  <si>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</si>
  <si>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</si>
  <si>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</si>
  <si>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</si>
  <si>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</si>
  <si>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</si>
  <si>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</si>
  <si>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</si>
  <si>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</si>
  <si>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</si>
  <si>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</si>
  <si>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</si>
  <si>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</si>
  <si>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</si>
  <si>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</si>
  <si>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</si>
  <si>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</si>
  <si>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</si>
  <si>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</si>
  <si>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</si>
  <si>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</si>
  <si>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</si>
  <si>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</si>
  <si>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</si>
  <si>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</si>
  <si>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</si>
  <si>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</si>
  <si>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</si>
  <si>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</si>
  <si>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</si>
  <si>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</si>
  <si>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</si>
  <si>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</si>
  <si>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</si>
  <si>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</si>
  <si>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</si>
  <si>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</si>
  <si>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</si>
  <si>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</si>
  <si>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</si>
  <si>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</si>
  <si>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</si>
  <si>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</si>
  <si>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</si>
  <si>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</si>
  <si>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</si>
  <si>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</si>
  <si>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</si>
  <si>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</si>
  <si>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</si>
  <si>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</si>
  <si>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</si>
  <si>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</si>
  <si>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</si>
  <si>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</si>
  <si>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</si>
  <si>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</si>
  <si>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</si>
  <si>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</si>
  <si>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</si>
  <si>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</si>
  <si>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</si>
  <si>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</si>
  <si>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</si>
  <si>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</si>
  <si>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</si>
  <si>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</si>
  <si>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</si>
  <si>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</si>
  <si>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</si>
  <si>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</si>
  <si>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</si>
  <si>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</si>
  <si>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</si>
  <si>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</si>
  <si>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</si>
  <si>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</si>
  <si>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</si>
  <si>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</si>
  <si>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</si>
  <si>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</si>
  <si>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</si>
  <si>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</si>
  <si>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</si>
  <si>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</si>
  <si>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</si>
  <si>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</si>
  <si>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</si>
  <si>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</si>
  <si>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</si>
  <si>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</si>
  <si>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</si>
  <si>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</si>
  <si>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</si>
  <si>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</si>
  <si>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</si>
  <si>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</si>
  <si>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</si>
  <si>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</si>
  <si>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</si>
  <si>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</si>
  <si>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</si>
  <si>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</si>
  <si>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</si>
  <si>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</si>
  <si>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</si>
  <si>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</si>
  <si>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</si>
  <si>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</si>
  <si>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</si>
  <si>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</si>
  <si>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</si>
  <si>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</si>
  <si>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</si>
  <si>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</si>
  <si>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</si>
  <si>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</si>
  <si>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</si>
  <si>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</si>
  <si>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</si>
  <si>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</si>
  <si>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</si>
  <si>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</si>
  <si>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</si>
  <si>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</si>
  <si>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</si>
  <si>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</si>
  <si>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</si>
  <si>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</si>
  <si>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</si>
  <si>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</si>
  <si>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</si>
  <si>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</si>
  <si>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</si>
  <si>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</si>
  <si>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</si>
  <si>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</si>
  <si>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</si>
  <si>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</si>
  <si>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</si>
  <si>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</si>
  <si>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</si>
  <si>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</si>
  <si>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</si>
  <si>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</si>
  <si>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</si>
  <si>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</si>
  <si>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</si>
  <si>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</si>
  <si>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</si>
  <si>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</si>
  <si>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</si>
  <si>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</si>
  <si>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</si>
  <si>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</si>
  <si>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</si>
  <si>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</si>
  <si>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</si>
  <si>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</si>
  <si>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</si>
  <si>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</si>
  <si>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</si>
  <si>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</si>
  <si>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</si>
  <si>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</si>
  <si>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</si>
  <si>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</si>
  <si>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</si>
  <si>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</si>
  <si>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</si>
  <si>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</si>
  <si>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</si>
  <si>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</si>
  <si>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</si>
  <si>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</si>
  <si>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</si>
  <si>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</si>
  <si>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</si>
  <si>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</si>
  <si>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</si>
  <si>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</si>
  <si>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</si>
  <si>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</si>
  <si>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</si>
  <si>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</si>
  <si>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</si>
  <si>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</si>
  <si>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</si>
  <si>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</si>
  <si>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</si>
  <si>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</si>
  <si>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</si>
  <si>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</si>
  <si>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</si>
  <si>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</si>
  <si>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</si>
  <si>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</si>
  <si>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</si>
  <si>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</si>
  <si>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</si>
  <si>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</si>
  <si>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</si>
  <si>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</si>
  <si>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</si>
  <si>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</si>
  <si>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</si>
  <si>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</si>
  <si>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</si>
  <si>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</si>
  <si>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</si>
  <si>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</si>
  <si>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</si>
  <si>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</si>
  <si>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</si>
  <si>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</si>
  <si>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</si>
  <si>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</si>
  <si>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</si>
  <si>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</si>
  <si>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</si>
  <si>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</si>
  <si>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</si>
  <si>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</si>
  <si>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</si>
  <si>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</si>
  <si>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</si>
  <si>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</si>
  <si>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</si>
  <si>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</si>
  <si>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</si>
  <si>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</si>
  <si>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</si>
  <si>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</si>
  <si>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</si>
  <si>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</si>
  <si>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</si>
  <si>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</si>
  <si>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</si>
  <si>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</si>
  <si>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</si>
  <si>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</si>
  <si>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</si>
  <si>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</si>
  <si>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</si>
  <si>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</si>
  <si>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</si>
  <si>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</si>
  <si>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</si>
  <si>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</si>
  <si>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</si>
  <si>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</si>
  <si>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</si>
  <si>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</si>
  <si>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</si>
  <si>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</si>
  <si>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</si>
  <si>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</si>
  <si>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</si>
  <si>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</si>
  <si>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</si>
  <si>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</si>
  <si>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</si>
  <si>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</si>
  <si>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</si>
  <si>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</si>
  <si>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</si>
  <si>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</si>
  <si>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</si>
  <si>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</si>
  <si>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</si>
  <si>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</si>
  <si>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</si>
  <si>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</si>
  <si>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</si>
  <si>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</si>
  <si>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</si>
  <si>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</si>
  <si>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</si>
  <si>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</si>
  <si>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</si>
  <si>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</si>
  <si>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</si>
  <si>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</si>
  <si>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</si>
  <si>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</si>
  <si>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</si>
  <si>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</si>
  <si>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</si>
  <si>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</si>
  <si>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</si>
  <si>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</si>
  <si>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</si>
  <si>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</si>
  <si>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</si>
  <si>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</si>
  <si>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</si>
  <si>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</si>
  <si>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</si>
  <si>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</si>
  <si>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</si>
  <si>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</si>
  <si>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</si>
  <si>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</si>
  <si>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</si>
  <si>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</si>
  <si>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</si>
  <si>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</si>
  <si>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</si>
  <si>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</si>
  <si>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</si>
  <si>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</si>
  <si>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</si>
  <si>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</si>
  <si>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</si>
  <si>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</si>
  <si>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</si>
  <si>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</si>
  <si>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</si>
  <si>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</si>
  <si>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</si>
  <si>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</si>
  <si>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</si>
  <si>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</si>
  <si>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</si>
  <si>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</si>
  <si>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</si>
  <si>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</si>
  <si>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</si>
  <si>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</si>
  <si>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</si>
  <si>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</si>
  <si>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</si>
  <si>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</si>
  <si>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</si>
  <si>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</si>
  <si>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</si>
  <si>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</si>
  <si>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</si>
  <si>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</si>
  <si>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</si>
  <si>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</si>
  <si>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</si>
  <si>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</si>
  <si>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</si>
  <si>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</si>
  <si>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</si>
  <si>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</si>
  <si>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</si>
  <si>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</si>
  <si>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</si>
  <si>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</si>
  <si>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</si>
  <si>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</si>
  <si>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</si>
  <si>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</si>
  <si>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</si>
  <si>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</si>
  <si>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</si>
  <si>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</si>
  <si>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</si>
  <si>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</si>
  <si>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</si>
  <si>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</si>
  <si>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</si>
  <si>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</si>
  <si>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</si>
  <si>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</si>
  <si>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</si>
  <si>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</si>
  <si>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</si>
  <si>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</si>
  <si>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</si>
  <si>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</si>
  <si>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</si>
  <si>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</si>
  <si>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</si>
  <si>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</si>
  <si>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</si>
  <si>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</si>
  <si>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</si>
  <si>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</si>
  <si>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</si>
  <si>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</si>
  <si>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</si>
  <si>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</si>
  <si>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</si>
  <si>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</si>
  <si>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</si>
  <si>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</si>
  <si>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</si>
  <si>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</si>
  <si>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</si>
  <si>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</si>
  <si>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</si>
  <si>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</si>
  <si>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</si>
  <si>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</si>
  <si>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</si>
  <si>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</si>
  <si>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</si>
  <si>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</si>
  <si>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</si>
  <si>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</si>
  <si>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</si>
  <si>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</si>
  <si>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</si>
  <si>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</si>
  <si>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</si>
  <si>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</si>
  <si>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</si>
  <si>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</si>
  <si>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</si>
  <si>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</si>
  <si>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</si>
  <si>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</si>
  <si>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</si>
  <si>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</si>
  <si>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</si>
  <si>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</si>
  <si>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</si>
  <si>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</si>
  <si>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</si>
  <si>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</si>
  <si>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</si>
  <si>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</si>
  <si>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</si>
  <si>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</si>
  <si>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</si>
  <si>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</si>
  <si>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</si>
  <si>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</si>
  <si>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</si>
  <si>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</si>
  <si>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</si>
  <si>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</si>
  <si>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</si>
  <si>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</si>
  <si>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</si>
  <si>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</si>
  <si>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</si>
  <si>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</si>
  <si>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</si>
  <si>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</si>
  <si>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</si>
  <si>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</si>
  <si>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</si>
  <si>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</si>
  <si>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</si>
  <si>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</si>
  <si>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</si>
  <si>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</si>
  <si>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</si>
  <si>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</si>
  <si>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</si>
  <si>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</si>
  <si>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</si>
  <si>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</si>
  <si>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</si>
  <si>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</si>
  <si>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</si>
  <si>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</si>
  <si>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</si>
  <si>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</si>
  <si>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</si>
  <si>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</si>
  <si>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</si>
  <si>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</si>
  <si>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</si>
  <si>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</si>
  <si>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</si>
  <si>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</si>
  <si>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</si>
  <si>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</si>
  <si>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</si>
  <si>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</si>
  <si>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</si>
  <si>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</si>
  <si>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</si>
  <si>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</si>
  <si>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</si>
  <si>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</si>
  <si>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</si>
  <si>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</si>
  <si>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</si>
  <si>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</si>
  <si>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</si>
  <si>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</si>
  <si>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</si>
  <si>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</si>
  <si>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</si>
  <si>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</si>
  <si>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</si>
  <si>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</si>
  <si>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</si>
  <si>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</si>
  <si>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</si>
  <si>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</si>
  <si>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</si>
  <si>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</si>
  <si>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</si>
  <si>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</si>
  <si>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</si>
  <si>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</si>
  <si>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</si>
  <si>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</si>
  <si>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</si>
  <si>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</si>
  <si>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</si>
  <si>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</si>
  <si>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</si>
  <si>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</si>
  <si>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</si>
  <si>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</si>
  <si>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</si>
  <si>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</si>
  <si>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</si>
  <si>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</si>
  <si>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</si>
  <si>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</si>
  <si>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</si>
  <si>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</si>
  <si>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</si>
  <si>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</si>
  <si>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</si>
  <si>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</si>
  <si>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</si>
  <si>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</si>
  <si>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</si>
  <si>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</si>
  <si>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</si>
  <si>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</si>
  <si>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</si>
  <si>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</si>
  <si>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</si>
  <si>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</si>
  <si>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</si>
  <si>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</si>
  <si>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</si>
  <si>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</si>
  <si>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</si>
  <si>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</si>
  <si>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</si>
  <si>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</si>
  <si>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</si>
  <si>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</si>
  <si>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</si>
  <si>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</si>
  <si>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</si>
  <si>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</si>
  <si>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</si>
  <si>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</si>
  <si>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</si>
  <si>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</si>
  <si>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</si>
  <si>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</si>
  <si>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</si>
  <si>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</si>
  <si>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</si>
  <si>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</si>
  <si>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</si>
  <si>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</si>
  <si>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</si>
  <si>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</si>
  <si>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</si>
  <si>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</si>
  <si>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</si>
  <si>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</si>
  <si>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</si>
  <si>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</si>
  <si>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</si>
  <si>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</si>
  <si>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</si>
  <si>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</si>
  <si>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</si>
  <si>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</si>
  <si>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</si>
  <si>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</si>
  <si>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</si>
  <si>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</si>
  <si>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</si>
  <si>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</si>
  <si>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</si>
  <si>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</si>
  <si>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</si>
  <si>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</si>
  <si>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</si>
  <si>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</si>
  <si>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</si>
  <si>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</si>
  <si>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</si>
  <si>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</si>
  <si>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</si>
  <si>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</si>
  <si>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</si>
  <si>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</si>
  <si>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</si>
  <si>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</si>
  <si>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</si>
  <si>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</si>
  <si>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</si>
  <si>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</si>
  <si>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</si>
  <si>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</si>
  <si>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</si>
  <si>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</si>
  <si>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</si>
  <si>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</si>
  <si>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</si>
  <si>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</si>
  <si>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</si>
  <si>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</si>
  <si>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</si>
  <si>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</si>
  <si>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</si>
  <si>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</si>
  <si>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</si>
  <si>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</si>
  <si>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</si>
  <si>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</si>
  <si>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</si>
  <si>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</si>
  <si>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</si>
  <si>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</si>
  <si>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</si>
  <si>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</si>
  <si>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</si>
  <si>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</si>
  <si>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</si>
  <si>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</si>
  <si>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</si>
  <si>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</si>
  <si>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</si>
  <si>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</si>
  <si>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</si>
  <si>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</si>
  <si>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</si>
  <si>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</si>
  <si>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</si>
  <si>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</si>
  <si>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</si>
  <si>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</si>
  <si>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</si>
  <si>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</si>
  <si>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</si>
  <si>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</si>
  <si>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</si>
  <si>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</si>
  <si>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</si>
  <si>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</si>
  <si>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</si>
  <si>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</si>
  <si>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</si>
  <si>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</si>
  <si>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</si>
  <si>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</si>
  <si>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</si>
  <si>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</si>
  <si>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</si>
  <si>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</si>
  <si>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</si>
  <si>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</si>
  <si>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</si>
  <si>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</si>
  <si>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</si>
  <si>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</si>
  <si>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</si>
  <si>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</si>
  <si>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</si>
  <si>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</si>
  <si>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</si>
  <si>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</si>
  <si>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</si>
  <si>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</si>
  <si>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</si>
  <si>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</si>
  <si>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</si>
  <si>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</si>
  <si>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</si>
  <si>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</si>
  <si>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</si>
  <si>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</si>
  <si>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</si>
  <si>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</si>
  <si>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</si>
  <si>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</si>
  <si>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</si>
  <si>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</si>
  <si>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</si>
  <si>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</si>
  <si>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</si>
  <si>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</si>
  <si>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</si>
  <si>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</si>
  <si>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</si>
  <si>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</si>
  <si>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</si>
  <si>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</si>
  <si>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</si>
  <si>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</si>
  <si>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</si>
  <si>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</si>
  <si>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</si>
  <si>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</si>
  <si>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</si>
  <si>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</si>
  <si>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</si>
  <si>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</si>
  <si>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</si>
  <si>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</si>
  <si>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</si>
  <si>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</si>
  <si>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</si>
  <si>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</si>
  <si>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</si>
  <si>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</si>
  <si>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</si>
  <si>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</si>
  <si>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</si>
  <si>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</si>
  <si>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</si>
  <si>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</si>
  <si>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</si>
  <si>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</si>
  <si>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</si>
  <si>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</si>
  <si>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</si>
  <si>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</si>
  <si>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</si>
  <si>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</si>
  <si>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</si>
  <si>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</si>
  <si>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</si>
  <si>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</si>
  <si>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</si>
  <si>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</si>
  <si>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</si>
  <si>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</si>
  <si>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</si>
  <si>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</si>
  <si>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</si>
  <si>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</si>
  <si>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</si>
  <si>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</si>
  <si>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</si>
  <si>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</si>
  <si>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</si>
  <si>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</si>
  <si>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</si>
  <si>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</si>
  <si>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</si>
  <si>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</si>
  <si>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</si>
  <si>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</si>
  <si>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</si>
  <si>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</si>
  <si>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</si>
  <si>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</si>
  <si>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</si>
  <si>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</si>
  <si>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</si>
  <si>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</si>
  <si>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</si>
  <si>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</si>
  <si>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</si>
  <si>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</si>
  <si>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</si>
  <si>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</si>
  <si>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</si>
  <si>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</si>
  <si>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</si>
  <si>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</si>
  <si>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</si>
  <si>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</si>
  <si>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</si>
  <si>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</si>
  <si>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</si>
  <si>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</si>
  <si>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</si>
  <si>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</si>
  <si>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</si>
  <si>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</si>
  <si>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</si>
  <si>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</si>
  <si>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</si>
  <si>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</si>
  <si>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</si>
  <si>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</si>
  <si>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</si>
  <si>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</si>
  <si>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</si>
  <si>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</si>
  <si>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</si>
  <si>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</si>
  <si>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</si>
  <si>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</si>
  <si>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</si>
  <si>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</si>
  <si>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</si>
  <si>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</si>
  <si>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</si>
  <si>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</si>
  <si>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</si>
  <si>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</si>
  <si>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</si>
  <si>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</si>
  <si>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</si>
  <si>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</si>
  <si>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</si>
  <si>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</si>
  <si>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</si>
  <si>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</si>
  <si>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</si>
  <si>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</si>
  <si>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</si>
  <si>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</si>
  <si>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</si>
  <si>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</si>
  <si>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</si>
  <si>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</si>
  <si>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</si>
  <si>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</si>
  <si>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</si>
  <si>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</si>
  <si>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</si>
  <si>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</si>
  <si>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</si>
  <si>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</si>
  <si>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</si>
  <si>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</si>
  <si>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</si>
  <si>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</si>
  <si>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</si>
  <si>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</si>
  <si>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</si>
  <si>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</si>
  <si>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</si>
  <si>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</si>
  <si>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</si>
  <si>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</si>
  <si>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</si>
  <si>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</si>
  <si>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</si>
  <si>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</si>
  <si>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</si>
  <si>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</si>
  <si>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</si>
  <si>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</si>
  <si>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</si>
  <si>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</si>
  <si>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</si>
  <si>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</si>
  <si>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</si>
  <si>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</si>
  <si>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</si>
  <si>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</si>
  <si>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</si>
  <si>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</si>
  <si>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</si>
  <si>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</si>
  <si>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</si>
  <si>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</si>
  <si>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</si>
  <si>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</si>
  <si>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</si>
  <si>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</si>
  <si>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</si>
  <si>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</si>
  <si>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</si>
  <si>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</si>
  <si>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</si>
  <si>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</si>
  <si>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</si>
  <si>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</si>
  <si>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</si>
  <si>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</si>
  <si>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</si>
  <si>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</si>
  <si>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</si>
  <si>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</si>
  <si>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</si>
  <si>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</si>
  <si>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</si>
  <si>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</si>
  <si>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</si>
  <si>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</si>
  <si>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</si>
  <si>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</si>
  <si>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</si>
  <si>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</si>
  <si>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</si>
  <si>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</si>
  <si>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</si>
  <si>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</si>
  <si>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</si>
  <si>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</si>
  <si>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</si>
  <si>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</si>
  <si>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</si>
  <si>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</si>
  <si>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</si>
  <si>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</si>
  <si>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</si>
  <si>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</si>
  <si>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</si>
  <si>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</si>
  <si>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</si>
  <si>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</si>
  <si>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</si>
  <si>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</si>
  <si>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</si>
  <si>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</si>
  <si>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</si>
  <si>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</si>
  <si>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</si>
  <si>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</si>
  <si>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</si>
  <si>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</si>
  <si>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</si>
  <si>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</si>
  <si>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</si>
  <si>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</si>
  <si>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</si>
  <si>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</si>
  <si>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</si>
  <si>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</si>
  <si>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</si>
  <si>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</si>
  <si>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</si>
  <si>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</si>
  <si>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</si>
  <si>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</si>
  <si>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</si>
  <si>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</si>
  <si>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</si>
  <si>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</si>
  <si>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</si>
  <si>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</si>
  <si>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</si>
  <si>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</si>
  <si>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</si>
  <si>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</si>
  <si>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</si>
  <si>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</si>
  <si>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</si>
  <si>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</si>
  <si>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</si>
  <si>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</si>
  <si>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</si>
  <si>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</si>
  <si>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</si>
  <si>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</si>
  <si>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</si>
  <si>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</si>
  <si>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</si>
  <si>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</si>
  <si>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</si>
  <si>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</si>
  <si>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</si>
  <si>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</si>
  <si>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</si>
  <si>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</si>
  <si>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</si>
  <si>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</si>
  <si>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</si>
  <si>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</si>
  <si>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</si>
  <si>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</si>
  <si>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</si>
  <si>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</si>
  <si>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</si>
  <si>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</si>
  <si>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</si>
  <si>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</si>
  <si>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</si>
  <si>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</si>
  <si>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</si>
  <si>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</si>
  <si>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</si>
  <si>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</si>
  <si>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</si>
  <si>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</si>
  <si>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</si>
  <si>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</si>
  <si>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</si>
  <si>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</si>
  <si>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</si>
  <si>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</si>
  <si>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</si>
  <si>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</si>
  <si>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</si>
  <si>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</si>
  <si>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</si>
  <si>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</si>
  <si>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</si>
  <si>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</si>
  <si>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</si>
  <si>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</si>
  <si>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</si>
  <si>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</si>
  <si>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</si>
  <si>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</si>
  <si>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</si>
  <si>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</si>
  <si>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</si>
  <si>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</si>
  <si>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</si>
  <si>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</si>
  <si>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</si>
  <si>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</si>
  <si>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</si>
  <si>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</si>
  <si>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</si>
  <si>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</si>
  <si>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</si>
  <si>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</si>
  <si>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</si>
  <si>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</si>
  <si>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</si>
  <si>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</si>
  <si>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</si>
  <si>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</si>
  <si>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</si>
  <si>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</si>
  <si>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</si>
  <si>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</si>
  <si>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</si>
  <si>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</si>
  <si>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</si>
  <si>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</si>
  <si>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</si>
  <si>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</si>
  <si>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</si>
  <si>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</si>
  <si>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</si>
  <si>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</si>
  <si>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</si>
  <si>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</si>
  <si>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</si>
  <si>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</si>
  <si>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</si>
  <si>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</si>
  <si>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</si>
  <si>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</si>
  <si>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</si>
  <si>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</si>
  <si>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</si>
  <si>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</si>
  <si>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</si>
  <si>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</si>
  <si>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</si>
  <si>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</si>
  <si>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</si>
  <si>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</si>
  <si>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</si>
  <si>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</si>
  <si>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</si>
  <si>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</si>
  <si>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</si>
  <si>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</si>
  <si>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</si>
  <si>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</si>
  <si>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</si>
  <si>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</si>
  <si>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</si>
  <si>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</si>
  <si>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</si>
  <si>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</si>
  <si>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</si>
  <si>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</si>
  <si>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</si>
  <si>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</si>
  <si>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</si>
  <si>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</si>
  <si>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</si>
  <si>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</si>
  <si>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</si>
  <si>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</si>
  <si>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</si>
  <si>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</si>
  <si>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</si>
  <si>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</si>
  <si>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</si>
  <si>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</si>
  <si>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</si>
  <si>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</si>
  <si>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</si>
  <si>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</si>
  <si>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</si>
  <si>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</si>
  <si>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</si>
  <si>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</si>
  <si>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</si>
  <si>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</si>
  <si>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</si>
  <si>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</si>
  <si>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</si>
  <si>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</si>
  <si>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</si>
  <si>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</si>
  <si>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</si>
  <si>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</si>
  <si>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</si>
  <si>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</si>
  <si>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</si>
  <si>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</si>
  <si>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</si>
  <si>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</si>
  <si>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</si>
  <si>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</si>
  <si>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</si>
  <si>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</si>
  <si>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</si>
  <si>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</si>
  <si>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</si>
  <si>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</si>
  <si>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</si>
  <si>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</si>
  <si>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</si>
  <si>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</si>
  <si>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</si>
  <si>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</si>
  <si>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</si>
  <si>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</si>
  <si>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</si>
  <si>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</si>
  <si>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</si>
  <si>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</si>
  <si>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</si>
  <si>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</si>
  <si>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</si>
  <si>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</si>
  <si>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</si>
  <si>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</si>
  <si>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</si>
  <si>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</si>
  <si>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</si>
  <si>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</si>
  <si>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</si>
  <si>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</si>
  <si>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</si>
  <si>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</si>
  <si>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</si>
  <si>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</si>
  <si>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</si>
  <si>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</si>
  <si>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</si>
  <si>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</si>
  <si>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</si>
  <si>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</si>
  <si>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</si>
  <si>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</si>
  <si>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</si>
  <si>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</si>
  <si>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</si>
  <si>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</si>
  <si>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</si>
  <si>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</si>
  <si>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</si>
  <si>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</si>
  <si>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</si>
  <si>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</si>
  <si>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</si>
  <si>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</si>
  <si>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</si>
  <si>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</si>
  <si>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</si>
  <si>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</si>
  <si>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</si>
  <si>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</si>
  <si>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</si>
  <si>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</si>
  <si>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</si>
  <si>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</si>
  <si>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</si>
  <si>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</si>
  <si>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</si>
  <si>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</si>
  <si>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</si>
  <si>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</si>
  <si>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</si>
  <si>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</si>
  <si>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</si>
  <si>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</si>
  <si>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</si>
  <si>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</si>
  <si>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</si>
  <si>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</si>
  <si>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</si>
  <si>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</si>
  <si>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</si>
  <si>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</si>
  <si>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</si>
  <si>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</si>
  <si>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</si>
  <si>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</si>
  <si>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</si>
  <si>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</si>
  <si>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</si>
  <si>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</si>
  <si>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</si>
  <si>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</si>
  <si>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</si>
  <si>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</si>
  <si>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</si>
  <si>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</si>
  <si>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</si>
  <si>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</si>
  <si>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</si>
  <si>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</si>
  <si>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</si>
  <si>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</si>
  <si>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</si>
  <si>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</si>
  <si>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</si>
  <si>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</si>
  <si>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</si>
  <si>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</si>
  <si>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</si>
  <si>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</si>
  <si>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</si>
  <si>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</si>
  <si>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</si>
  <si>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</si>
  <si>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</si>
  <si>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</si>
  <si>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</si>
  <si>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</si>
  <si>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</si>
  <si>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</si>
  <si>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</si>
  <si>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</si>
  <si>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</si>
  <si>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</si>
  <si>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</si>
  <si>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</si>
  <si>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</si>
  <si>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</si>
  <si>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</si>
  <si>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</si>
  <si>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</si>
  <si>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</si>
  <si>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</si>
  <si>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</si>
  <si>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</si>
  <si>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</si>
  <si>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</si>
  <si>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</si>
  <si>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</si>
  <si>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</si>
  <si>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</si>
  <si>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</si>
  <si>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</si>
  <si>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</si>
  <si>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</si>
  <si>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</si>
  <si>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</si>
  <si>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</si>
  <si>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</si>
  <si>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</si>
  <si>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</si>
  <si>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</si>
  <si>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</si>
  <si>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</si>
  <si>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</si>
  <si>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</si>
  <si>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</si>
  <si>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</si>
  <si>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</si>
  <si>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</si>
  <si>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</si>
  <si>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</si>
  <si>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</si>
  <si>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</si>
  <si>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</si>
  <si>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</si>
  <si>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</si>
  <si>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</si>
  <si>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</si>
  <si>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</si>
  <si>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</si>
  <si>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</si>
  <si>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</si>
  <si>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</si>
  <si>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</si>
  <si>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</si>
  <si>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</si>
  <si>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</si>
  <si>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</si>
  <si>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</si>
  <si>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</si>
  <si>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</si>
  <si>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</si>
  <si>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</si>
  <si>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</si>
  <si>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</si>
  <si>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</si>
  <si>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</si>
  <si>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</si>
  <si>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</si>
  <si>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</si>
  <si>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</si>
  <si>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</si>
  <si>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</si>
  <si>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</si>
  <si>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</si>
  <si>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</si>
  <si>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</si>
  <si>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</si>
  <si>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</si>
  <si>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</si>
  <si>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</si>
  <si>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</si>
  <si>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</si>
  <si>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</si>
  <si>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</si>
  <si>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</si>
  <si>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</si>
  <si>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</si>
  <si>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</si>
  <si>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</si>
  <si>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</si>
  <si>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</si>
  <si>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</si>
  <si>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</si>
  <si>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</si>
  <si>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</si>
  <si>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</si>
  <si>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</si>
  <si>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</si>
  <si>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</si>
  <si>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</si>
  <si>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</si>
  <si>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</si>
  <si>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</si>
  <si>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</si>
  <si>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</si>
  <si>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</si>
  <si>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</si>
  <si>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</si>
  <si>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</si>
  <si>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</si>
  <si>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</si>
  <si>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</si>
  <si>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</si>
  <si>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</si>
  <si>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</si>
  <si>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</si>
  <si>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</si>
  <si>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</si>
  <si>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</si>
  <si>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</si>
  <si>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</si>
  <si>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</si>
  <si>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</si>
  <si>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</si>
  <si>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</si>
  <si>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</si>
  <si>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</si>
  <si>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</si>
  <si>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</si>
  <si>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</si>
  <si>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</si>
  <si>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</si>
  <si>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</si>
  <si>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</si>
  <si>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</si>
  <si>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</si>
  <si>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</si>
  <si>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</si>
  <si>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</si>
  <si>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</si>
  <si>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</si>
  <si>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</si>
  <si>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</si>
  <si>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</si>
  <si>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</si>
  <si>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</si>
  <si>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</si>
  <si>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</si>
  <si>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</si>
  <si>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</si>
  <si>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</si>
  <si>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</si>
  <si>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</si>
  <si>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</si>
  <si>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</si>
  <si>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</si>
  <si>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</si>
  <si>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</si>
  <si>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</si>
  <si>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</si>
  <si>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</si>
  <si>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</si>
  <si>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</si>
  <si>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</si>
  <si>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</si>
  <si>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</si>
  <si>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</si>
  <si>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</si>
  <si>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</si>
  <si>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</si>
  <si>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</si>
  <si>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</si>
  <si>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</si>
  <si>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</si>
  <si>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</si>
  <si>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</si>
  <si>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</si>
  <si>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</si>
  <si>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</si>
  <si>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</si>
  <si>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</si>
  <si>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</si>
  <si>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</si>
  <si>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</si>
  <si>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</si>
  <si>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</si>
  <si>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</si>
  <si>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</si>
  <si>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</si>
  <si>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</si>
  <si>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</si>
  <si>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</si>
  <si>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</si>
  <si>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</si>
  <si>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</si>
  <si>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</si>
  <si>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</si>
  <si>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</si>
  <si>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</si>
  <si>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</si>
  <si>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</si>
  <si>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</si>
  <si>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</si>
  <si>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</si>
  <si>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</si>
  <si>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</si>
  <si>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</si>
  <si>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</si>
  <si>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</si>
  <si>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</si>
  <si>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</si>
  <si>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</si>
  <si>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</si>
  <si>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</si>
  <si>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</si>
  <si>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</si>
  <si>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</si>
  <si>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</si>
  <si>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</si>
  <si>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</si>
  <si>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</si>
  <si>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</si>
  <si>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</si>
  <si>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</si>
  <si>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</si>
  <si>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</si>
  <si>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</si>
  <si>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</si>
  <si>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</si>
  <si>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</si>
  <si>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</si>
  <si>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</si>
  <si>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</si>
  <si>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</si>
  <si>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</si>
  <si>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</si>
  <si>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</si>
  <si>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</si>
  <si>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</si>
  <si>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</si>
  <si>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</si>
  <si>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</si>
  <si>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</si>
  <si>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</si>
  <si>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</si>
  <si>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</si>
  <si>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</si>
  <si>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</si>
  <si>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</si>
  <si>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</si>
  <si>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</si>
  <si>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</si>
  <si>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</si>
  <si>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</si>
  <si>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</si>
  <si>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</si>
  <si>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</si>
  <si>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</si>
  <si>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</si>
  <si>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</si>
  <si>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</si>
  <si>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</si>
  <si>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</si>
  <si>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</si>
  <si>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</si>
  <si>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</si>
  <si>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</si>
  <si>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</si>
  <si>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</si>
  <si>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</si>
  <si>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</si>
  <si>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</si>
  <si>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</si>
  <si>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</si>
  <si>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</si>
  <si>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</si>
  <si>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</si>
  <si>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</si>
  <si>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</si>
  <si>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</si>
  <si>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</si>
  <si>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</si>
  <si>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</si>
  <si>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</si>
  <si>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</si>
  <si>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</si>
  <si>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</si>
  <si>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</si>
  <si>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</si>
  <si>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</si>
  <si>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</si>
  <si>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</si>
  <si>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</si>
  <si>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</si>
  <si>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</si>
  <si>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</si>
  <si>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</si>
  <si>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</si>
  <si>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</si>
  <si>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</si>
  <si>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</si>
  <si>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</si>
  <si>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</si>
  <si>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</si>
  <si>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</si>
  <si>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</si>
  <si>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</si>
  <si>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</si>
  <si>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</si>
  <si>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</si>
  <si>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</si>
  <si>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</si>
  <si>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</si>
  <si>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</si>
  <si>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</si>
  <si>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</si>
  <si>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</si>
  <si>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</si>
  <si>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</si>
  <si>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</si>
  <si>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</si>
  <si>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</si>
  <si>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</si>
  <si>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</si>
  <si>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</si>
  <si>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</si>
  <si>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</si>
  <si>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</si>
  <si>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</si>
  <si>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</si>
  <si>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</si>
  <si>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</si>
  <si>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</si>
  <si>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</si>
  <si>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</si>
  <si>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</si>
  <si>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</si>
  <si>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</si>
  <si>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</si>
  <si>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</si>
  <si>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</si>
  <si>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</si>
  <si>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</si>
  <si>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</si>
  <si>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</si>
  <si>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</si>
  <si>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</si>
  <si>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</si>
  <si>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</si>
  <si>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</si>
  <si>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</si>
  <si>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</si>
  <si>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</si>
  <si>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</si>
  <si>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</si>
  <si>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</si>
  <si>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</si>
  <si>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</si>
  <si>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</si>
  <si>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</si>
  <si>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</si>
  <si>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</si>
  <si>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</si>
  <si>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</si>
  <si>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</si>
  <si>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</si>
  <si>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</si>
  <si>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</si>
  <si>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</si>
  <si>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</si>
  <si>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</si>
  <si>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</si>
  <si>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</si>
  <si>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</si>
  <si>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</si>
  <si>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</si>
  <si>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</si>
  <si>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</si>
  <si>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</si>
  <si>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</si>
  <si>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</si>
  <si>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</si>
  <si>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</si>
  <si>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</si>
  <si>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</si>
  <si>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</si>
  <si>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</si>
  <si>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</si>
  <si>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</si>
  <si>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</si>
  <si>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</si>
  <si>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</si>
  <si>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</si>
  <si>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</si>
  <si>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</si>
  <si>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</si>
  <si>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</si>
  <si>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</si>
  <si>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</si>
  <si>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</si>
  <si>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</si>
  <si>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</si>
  <si>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</si>
  <si>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</si>
  <si>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</si>
  <si>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</si>
  <si>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</si>
  <si>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</si>
  <si>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</si>
  <si>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</si>
  <si>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</si>
  <si>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</si>
  <si>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</si>
  <si>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</si>
  <si>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</si>
  <si>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</si>
  <si>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</si>
  <si>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</si>
  <si>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</si>
  <si>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</si>
  <si>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</si>
  <si>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</si>
  <si>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</si>
  <si>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</si>
  <si>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</si>
  <si>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</si>
  <si>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</si>
  <si>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</si>
  <si>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</si>
  <si>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</si>
  <si>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</si>
  <si>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</si>
  <si>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</si>
  <si>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</si>
  <si>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</si>
  <si>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</si>
  <si>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</si>
  <si>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</si>
  <si>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</si>
  <si>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</si>
  <si>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</si>
  <si>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</si>
  <si>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</si>
  <si>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</si>
  <si>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</si>
  <si>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</si>
  <si>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</si>
  <si>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</si>
  <si>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</si>
  <si>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</si>
  <si>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</si>
  <si>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</si>
  <si>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</si>
  <si>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</si>
  <si>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</si>
  <si>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</si>
  <si>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</si>
  <si>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</si>
  <si>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</si>
  <si>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</si>
  <si>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</si>
  <si>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</si>
  <si>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</si>
  <si>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</si>
  <si>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</si>
  <si>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</si>
  <si>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</si>
  <si>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</si>
  <si>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</si>
  <si>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</si>
  <si>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</si>
  <si>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</si>
  <si>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</si>
  <si>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</si>
  <si>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</si>
  <si>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</si>
  <si>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</si>
  <si>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</si>
  <si>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</si>
  <si>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</si>
  <si>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</si>
  <si>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</si>
  <si>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</si>
  <si>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</si>
  <si>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</si>
  <si>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</si>
  <si>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</si>
  <si>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</si>
  <si>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</si>
  <si>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</si>
  <si>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</si>
  <si>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</si>
  <si>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</si>
  <si>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</si>
  <si>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</si>
  <si>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</si>
  <si>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</si>
  <si>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</si>
  <si>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</si>
  <si>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</si>
  <si>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</si>
  <si>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</si>
  <si>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</si>
  <si>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</si>
  <si>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</si>
  <si>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</si>
  <si>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</si>
  <si>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</si>
  <si>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</si>
  <si>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</si>
  <si>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</si>
  <si>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</si>
  <si>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</si>
  <si>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</si>
  <si>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</si>
  <si>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</si>
  <si>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</si>
  <si>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</si>
  <si>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</si>
  <si>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</si>
  <si>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</si>
  <si>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</si>
  <si>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</si>
  <si>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</si>
  <si>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</si>
  <si>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</si>
  <si>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</si>
  <si>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</si>
  <si>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</si>
  <si>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</si>
  <si>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</si>
  <si>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</si>
  <si>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</si>
  <si>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</si>
  <si>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</si>
  <si>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</si>
  <si>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</si>
  <si>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</si>
  <si>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</si>
  <si>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</si>
  <si>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</si>
  <si>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</si>
  <si>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</si>
  <si>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</si>
  <si>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</si>
  <si>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</si>
  <si>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</si>
  <si>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</si>
  <si>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</si>
  <si>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</si>
  <si>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</si>
  <si>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</si>
  <si>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</si>
  <si>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</si>
  <si>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</si>
  <si>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</si>
  <si>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</si>
  <si>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</si>
  <si>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</si>
  <si>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</si>
  <si>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</si>
  <si>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</si>
  <si>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</si>
  <si>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</si>
  <si>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</si>
  <si>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</si>
  <si>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</si>
  <si>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</si>
  <si>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</si>
  <si>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</si>
  <si>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</si>
  <si>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</si>
  <si>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</si>
  <si>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</si>
  <si>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</si>
  <si>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</si>
  <si>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</si>
  <si>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</si>
  <si>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</si>
  <si>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</si>
  <si>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</si>
  <si>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</si>
  <si>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</si>
  <si>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</si>
  <si>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</si>
  <si>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</si>
  <si>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</si>
  <si>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</si>
  <si>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</si>
  <si>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</si>
  <si>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</si>
  <si>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</si>
  <si>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</si>
  <si>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</si>
  <si>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</si>
  <si>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</si>
  <si>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</si>
  <si>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</si>
  <si>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</si>
  <si>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</si>
  <si>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</si>
  <si>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</si>
  <si>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</si>
  <si>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</si>
  <si>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</si>
  <si>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</si>
  <si>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</si>
  <si>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</si>
  <si>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</si>
  <si>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</si>
  <si>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</si>
  <si>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</si>
  <si>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</si>
  <si>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</si>
  <si>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</si>
  <si>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</si>
  <si>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</si>
  <si>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</si>
  <si>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</si>
  <si>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</si>
  <si>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</si>
  <si>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</si>
  <si>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</si>
  <si>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</si>
  <si>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</si>
  <si>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</si>
  <si>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</si>
  <si>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</si>
  <si>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</si>
  <si>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</si>
  <si>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</si>
  <si>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</si>
  <si>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</si>
  <si>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</si>
  <si>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</si>
  <si>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</si>
  <si>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</si>
  <si>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</si>
  <si>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</si>
  <si>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</si>
  <si>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</si>
  <si>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</si>
  <si>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</si>
  <si>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</si>
  <si>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</si>
  <si>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</si>
  <si>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</si>
  <si>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</si>
  <si>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</si>
  <si>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</si>
  <si>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</si>
  <si>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</si>
  <si>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</si>
  <si>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</si>
  <si>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</si>
  <si>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</si>
  <si>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</si>
  <si>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</si>
  <si>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</si>
  <si>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</si>
  <si>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</si>
  <si>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</si>
  <si>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</si>
  <si>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</si>
  <si>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</si>
  <si>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</si>
  <si>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</si>
  <si>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</si>
  <si>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</si>
  <si>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</si>
  <si>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</si>
  <si>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</si>
  <si>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</si>
  <si>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</si>
  <si>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</si>
  <si>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</si>
  <si>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</si>
  <si>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</si>
  <si>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</si>
  <si>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</si>
  <si>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</si>
  <si>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</si>
  <si>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</si>
  <si>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</si>
  <si>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</si>
  <si>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</si>
  <si>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</si>
  <si>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</si>
  <si>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</si>
  <si>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</si>
  <si>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</si>
  <si>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</si>
  <si>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</si>
  <si>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</si>
  <si>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</si>
  <si>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</si>
  <si>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</si>
  <si>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</si>
  <si>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</si>
  <si>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</si>
  <si>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</si>
  <si>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</si>
  <si>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</si>
  <si>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</si>
  <si>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</si>
  <si>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</si>
  <si>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</si>
  <si>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</si>
  <si>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</si>
  <si>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</si>
  <si>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</si>
  <si>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</si>
  <si>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</si>
  <si>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</si>
  <si>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</si>
  <si>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</si>
  <si>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</si>
  <si>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</si>
  <si>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</si>
  <si>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</si>
  <si>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</si>
  <si>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</si>
  <si>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</si>
  <si>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</si>
  <si>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</si>
  <si>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</si>
  <si>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</si>
  <si>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</si>
  <si>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</si>
  <si>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</si>
  <si>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</si>
  <si>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</si>
  <si>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</si>
  <si>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</si>
  <si>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</si>
  <si>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</si>
  <si>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</si>
  <si>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</si>
  <si>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</si>
  <si>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</si>
  <si>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</si>
  <si>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</si>
  <si>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</si>
  <si>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</si>
  <si>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</si>
  <si>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</si>
  <si>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</si>
  <si>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</si>
  <si>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</si>
  <si>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</si>
  <si>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</si>
  <si>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</si>
  <si>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</si>
  <si>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</si>
  <si>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</si>
  <si>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</si>
  <si>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</si>
  <si>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</si>
  <si>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</si>
  <si>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</si>
  <si>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</si>
  <si>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</si>
  <si>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</si>
  <si>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</si>
  <si>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</si>
  <si>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</si>
  <si>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</si>
  <si>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</si>
  <si>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</si>
  <si>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</si>
  <si>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</si>
  <si>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</si>
  <si>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</si>
  <si>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</si>
  <si>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</si>
  <si>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</si>
  <si>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</si>
  <si>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</si>
  <si>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</si>
  <si>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</si>
  <si>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</si>
  <si>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</si>
  <si>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</si>
  <si>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</si>
  <si>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</si>
  <si>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</si>
  <si>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</si>
  <si>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</si>
  <si>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</si>
  <si>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</si>
  <si>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</si>
  <si>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</si>
  <si>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</si>
  <si>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</si>
  <si>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</si>
  <si>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</si>
  <si>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</si>
  <si>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</si>
  <si>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</si>
  <si>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</si>
  <si>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</si>
  <si>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</si>
  <si>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</si>
  <si>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</si>
  <si>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</si>
  <si>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</si>
  <si>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</si>
  <si>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</si>
  <si>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</si>
  <si>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</si>
  <si>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</si>
  <si>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</si>
  <si>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</si>
  <si>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</si>
  <si>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</si>
  <si>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</si>
  <si>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</si>
  <si>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</si>
  <si>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</si>
  <si>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</si>
  <si>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</si>
  <si>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</si>
  <si>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</si>
  <si>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</si>
  <si>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</si>
  <si>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</si>
  <si>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</si>
  <si>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</si>
  <si>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</si>
  <si>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</si>
  <si>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</si>
  <si>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</si>
  <si>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</si>
  <si>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</si>
  <si>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</si>
  <si>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</si>
  <si>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</si>
  <si>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</si>
  <si>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</si>
  <si>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</si>
  <si>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</si>
  <si>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</si>
  <si>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</si>
  <si>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</si>
  <si>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</si>
  <si>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</si>
  <si>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</si>
  <si>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</si>
  <si>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</si>
  <si>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</si>
  <si>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</si>
  <si>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</si>
  <si>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</si>
  <si>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</si>
  <si>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</si>
  <si>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</si>
  <si>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</si>
  <si>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</si>
  <si>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</si>
  <si>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</si>
  <si>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</si>
  <si>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</si>
  <si>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</si>
  <si>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</si>
  <si>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</si>
  <si>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</si>
  <si>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</si>
  <si>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</si>
  <si>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</si>
  <si>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</si>
  <si>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</si>
  <si>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</si>
  <si>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</si>
  <si>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</si>
  <si>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</si>
  <si>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</si>
  <si>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</si>
  <si>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</si>
  <si>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</si>
  <si>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</si>
  <si>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</si>
  <si>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</si>
  <si>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</si>
  <si>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</si>
  <si>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</si>
  <si>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</si>
  <si>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</si>
  <si>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</si>
  <si>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</si>
  <si>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</si>
  <si>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</si>
  <si>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</si>
  <si>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</si>
  <si>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</si>
  <si>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</si>
  <si>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</si>
  <si>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</si>
  <si>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</si>
  <si>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</si>
  <si>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</si>
  <si>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</si>
  <si>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</si>
  <si>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</si>
  <si>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</si>
  <si>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</si>
  <si>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</si>
  <si>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</si>
  <si>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</si>
  <si>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</si>
  <si>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</si>
  <si>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</si>
  <si>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</si>
  <si>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</si>
  <si>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</si>
  <si>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</si>
  <si>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</si>
  <si>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</si>
  <si>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</si>
  <si>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</si>
  <si>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</si>
  <si>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</si>
  <si>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</si>
  <si>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</si>
  <si>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</si>
  <si>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</si>
  <si>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</si>
  <si>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</si>
  <si>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</si>
  <si>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</si>
  <si>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</si>
  <si>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</si>
  <si>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</si>
  <si>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</si>
  <si>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</si>
  <si>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</si>
  <si>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</si>
  <si>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</si>
  <si>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</si>
  <si>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</si>
  <si>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</si>
  <si>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</si>
  <si>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</si>
  <si>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</si>
  <si>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</si>
  <si>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</si>
  <si>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</si>
  <si>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</si>
  <si>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</si>
  <si>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</si>
  <si>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</si>
  <si>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</si>
  <si>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</si>
  <si>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</si>
  <si>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</si>
  <si>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</si>
  <si>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</si>
  <si>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</si>
  <si>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</si>
  <si>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</si>
  <si>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</si>
  <si>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</si>
  <si>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</si>
  <si>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</si>
  <si>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</si>
  <si>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</si>
  <si>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</si>
  <si>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</si>
  <si>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</si>
  <si>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</si>
  <si>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</si>
  <si>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</si>
  <si>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</si>
  <si>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</si>
  <si>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</si>
  <si>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</si>
  <si>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</si>
  <si>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</si>
  <si>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</si>
  <si>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</si>
  <si>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</si>
  <si>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</si>
  <si>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</si>
  <si>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</si>
  <si>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</si>
  <si>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</si>
  <si>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</si>
  <si>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</si>
  <si>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</si>
  <si>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</si>
  <si>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</si>
  <si>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</si>
  <si>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</si>
  <si>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</si>
  <si>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</si>
  <si>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</si>
  <si>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</si>
  <si>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</si>
  <si>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</si>
  <si>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</si>
  <si>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</si>
  <si>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</si>
  <si>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</si>
  <si>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</si>
  <si>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</si>
  <si>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</si>
  <si>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</si>
  <si>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</si>
  <si>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</si>
  <si>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</si>
  <si>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</si>
  <si>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</si>
  <si>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</si>
  <si>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</si>
  <si>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</si>
  <si>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</si>
  <si>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</si>
  <si>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</si>
  <si>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</si>
  <si>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</si>
  <si>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</si>
  <si>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</si>
  <si>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</si>
  <si>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</si>
  <si>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</si>
  <si>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</si>
  <si>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</si>
  <si>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</si>
  <si>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</si>
  <si>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</si>
  <si>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</si>
  <si>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</si>
  <si>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</si>
  <si>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</si>
  <si>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</si>
  <si>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</si>
  <si>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</si>
  <si>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</si>
  <si>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</si>
  <si>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</si>
  <si>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</si>
  <si>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</si>
  <si>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</si>
  <si>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</si>
  <si>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</si>
  <si>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</si>
  <si>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</si>
  <si>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</si>
  <si>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</si>
  <si>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</si>
  <si>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</si>
  <si>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</si>
  <si>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</si>
  <si>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</si>
  <si>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</si>
  <si>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</si>
  <si>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</si>
  <si>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</si>
  <si>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</si>
  <si>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</si>
  <si>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</si>
  <si>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</si>
  <si>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</si>
  <si>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</si>
  <si>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</si>
  <si>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</si>
  <si>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</si>
  <si>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</si>
  <si>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</si>
  <si>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</si>
  <si>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</si>
  <si>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</si>
  <si>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</si>
  <si>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</si>
  <si>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</si>
  <si>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</si>
  <si>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</si>
  <si>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</si>
  <si>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</si>
  <si>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</si>
  <si>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</si>
  <si>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</si>
  <si>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</si>
  <si>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</si>
  <si>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</si>
  <si>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</si>
  <si>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</si>
  <si>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</si>
  <si>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</si>
  <si>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</si>
  <si>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</si>
  <si>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</si>
  <si>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</si>
  <si>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</si>
  <si>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</si>
  <si>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</si>
  <si>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</si>
  <si>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</si>
  <si>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</si>
  <si>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</si>
  <si>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</si>
  <si>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</si>
  <si>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</si>
  <si>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</si>
  <si>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</si>
  <si>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</si>
  <si>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</si>
  <si>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</si>
  <si>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</si>
  <si>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</si>
  <si>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</si>
  <si>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</si>
  <si>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</si>
  <si>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</si>
  <si>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</si>
  <si>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</si>
  <si>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</si>
  <si>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</si>
  <si>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</si>
  <si>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</si>
  <si>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</si>
  <si>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</si>
  <si>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</si>
  <si>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</si>
  <si>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</si>
  <si>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</si>
  <si>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</si>
  <si>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</si>
  <si>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</si>
  <si>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</si>
  <si>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</si>
  <si>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</si>
  <si>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</si>
  <si>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</si>
  <si>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</si>
  <si>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</si>
  <si>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</si>
  <si>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</si>
  <si>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</si>
  <si>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</si>
  <si>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</si>
  <si>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</si>
  <si>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</si>
  <si>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</si>
  <si>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</si>
  <si>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</si>
  <si>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</si>
  <si>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</si>
  <si>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</si>
  <si>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</si>
  <si>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</si>
  <si>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</si>
  <si>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</si>
  <si>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</si>
  <si>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</si>
  <si>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</si>
  <si>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</si>
  <si>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</si>
  <si>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</si>
  <si>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</si>
  <si>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</si>
  <si>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</si>
  <si>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</si>
  <si>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</si>
  <si>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</si>
  <si>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</si>
  <si>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</si>
  <si>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</si>
  <si>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</si>
  <si>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</si>
  <si>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</si>
  <si>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</si>
  <si>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</si>
  <si>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</si>
  <si>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</si>
  <si>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</si>
  <si>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</si>
  <si>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</si>
  <si>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</si>
  <si>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</si>
  <si>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</si>
  <si>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</si>
  <si>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</si>
  <si>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</si>
  <si>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</si>
  <si>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</si>
  <si>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</si>
  <si>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</si>
  <si>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</si>
  <si>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</si>
  <si>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</si>
  <si>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</si>
  <si>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</si>
  <si>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</si>
  <si>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</si>
  <si>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</si>
  <si>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</si>
  <si>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</si>
  <si>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</si>
  <si>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</si>
  <si>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</si>
  <si>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</si>
  <si>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</si>
  <si>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</si>
  <si>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</si>
  <si>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</si>
  <si>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</si>
  <si>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</si>
  <si>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</si>
  <si>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</si>
  <si>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</si>
  <si>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</si>
  <si>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</si>
  <si>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</si>
  <si>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</si>
  <si>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</si>
  <si>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</si>
  <si>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</si>
  <si>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</si>
  <si>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</si>
  <si>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</si>
  <si>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</si>
  <si>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</si>
  <si>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</si>
  <si>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</si>
  <si>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</si>
  <si>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</si>
  <si>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</si>
  <si>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</si>
  <si>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</si>
  <si>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</si>
  <si>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</si>
  <si>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</si>
  <si>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</si>
  <si>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</si>
  <si>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</si>
  <si>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</si>
  <si>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</si>
  <si>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</si>
  <si>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</si>
  <si>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</si>
  <si>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</si>
  <si>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</si>
  <si>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</si>
  <si>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</si>
  <si>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</si>
  <si>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</si>
  <si>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</si>
  <si>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</si>
  <si>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</si>
  <si>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</si>
  <si>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</si>
  <si>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</si>
  <si>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</si>
  <si>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</si>
  <si>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</si>
  <si>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</si>
  <si>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</si>
  <si>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</si>
  <si>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</si>
  <si>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</si>
  <si>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</si>
  <si>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</si>
  <si>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</si>
  <si>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</si>
  <si>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</si>
  <si>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</si>
  <si>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</si>
  <si>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</si>
  <si>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</si>
  <si>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</si>
  <si>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</si>
  <si>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</si>
  <si>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</si>
  <si>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</si>
  <si>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</si>
  <si>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</si>
  <si>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</si>
  <si>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</si>
  <si>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</si>
  <si>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</si>
  <si>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</si>
  <si>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</si>
  <si>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</si>
  <si>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</si>
  <si>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</si>
  <si>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</si>
  <si>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</si>
  <si>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</si>
  <si>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</si>
  <si>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</si>
  <si>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</si>
  <si>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</si>
  <si>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</si>
  <si>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</si>
  <si>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</si>
  <si>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</si>
  <si>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</si>
  <si>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</si>
  <si>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</si>
  <si>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</si>
  <si>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</si>
  <si>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</si>
  <si>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</si>
  <si>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</si>
  <si>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</si>
  <si>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</si>
  <si>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</si>
  <si>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</si>
  <si>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</si>
  <si>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</si>
  <si>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</si>
  <si>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</si>
  <si>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</si>
  <si>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</si>
  <si>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</si>
  <si>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</si>
  <si>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</si>
  <si>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</si>
  <si>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</si>
  <si>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</si>
  <si>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</si>
  <si>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</si>
  <si>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</si>
  <si>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</si>
  <si>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</si>
  <si>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</si>
  <si>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</si>
  <si>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</si>
  <si>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</si>
  <si>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</si>
  <si>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</si>
  <si>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</si>
  <si>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</si>
  <si>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</si>
  <si>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</si>
  <si>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</si>
  <si>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</si>
  <si>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</si>
  <si>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</si>
  <si>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</si>
  <si>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</si>
  <si>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</si>
  <si>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</si>
  <si>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</si>
  <si>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</si>
  <si>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</si>
  <si>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</si>
  <si>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</si>
  <si>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</si>
  <si>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</si>
  <si>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</si>
  <si>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</si>
  <si>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</si>
  <si>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</si>
  <si>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</si>
  <si>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</si>
  <si>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</si>
  <si>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</si>
  <si>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</si>
  <si>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</si>
  <si>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</si>
  <si>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</si>
  <si>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</si>
  <si>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</si>
  <si>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</si>
  <si>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</si>
  <si>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</si>
  <si>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</si>
  <si>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</si>
  <si>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</si>
  <si>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</si>
  <si>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</si>
  <si>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</si>
  <si>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</si>
  <si>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</si>
  <si>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</si>
  <si>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</si>
  <si>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</si>
  <si>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</si>
  <si>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</si>
  <si>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</si>
  <si>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</si>
  <si>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</si>
  <si>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</si>
  <si>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</si>
  <si>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</si>
  <si>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</si>
  <si>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</si>
  <si>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</si>
  <si>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</si>
  <si>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</si>
  <si>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</si>
  <si>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</si>
  <si>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</si>
  <si>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</si>
  <si>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</si>
  <si>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</si>
  <si>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</si>
  <si>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</si>
  <si>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</si>
  <si>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</si>
  <si>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</si>
  <si>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</si>
  <si>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</si>
  <si>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</si>
  <si>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</si>
  <si>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</si>
  <si>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</si>
  <si>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</si>
  <si>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</si>
  <si>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</si>
  <si>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</si>
  <si>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</si>
  <si>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</si>
  <si>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</si>
  <si>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</si>
  <si>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</si>
  <si>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</si>
  <si>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</si>
  <si>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</si>
  <si>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</si>
  <si>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</si>
  <si>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</si>
  <si>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</si>
  <si>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</si>
  <si>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</si>
  <si>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</si>
  <si>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</si>
  <si>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</si>
  <si>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</si>
  <si>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</si>
  <si>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</si>
  <si>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</si>
  <si>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</si>
  <si>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</si>
  <si>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</si>
  <si>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</si>
  <si>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</si>
  <si>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</si>
  <si>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</si>
  <si>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</si>
  <si>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</si>
  <si>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</si>
  <si>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</si>
  <si>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</si>
  <si>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</si>
  <si>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</si>
  <si>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</si>
  <si>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</si>
  <si>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</si>
  <si>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</si>
  <si>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</si>
  <si>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</si>
  <si>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</si>
  <si>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</si>
  <si>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</si>
  <si>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</si>
  <si>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</si>
  <si>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</si>
  <si>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</si>
  <si>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</si>
  <si>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</si>
  <si>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</si>
  <si>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</si>
  <si>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</si>
  <si>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</si>
  <si>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</si>
  <si>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</si>
  <si>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</si>
  <si>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</si>
  <si>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</si>
  <si>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</si>
  <si>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</si>
  <si>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</si>
  <si>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</si>
  <si>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</si>
  <si>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</si>
  <si>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</si>
  <si>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</si>
  <si>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</si>
  <si>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</si>
  <si>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</si>
  <si>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</si>
  <si>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</si>
  <si>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</si>
  <si>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</si>
  <si>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</si>
  <si>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</si>
  <si>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</si>
  <si>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</si>
  <si>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</si>
  <si>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</si>
  <si>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</si>
  <si>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</si>
  <si>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</si>
  <si>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</si>
  <si>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</si>
  <si>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</si>
  <si>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</si>
  <si>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</si>
  <si>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</si>
  <si>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</si>
  <si>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</si>
  <si>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</si>
  <si>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</si>
  <si>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</si>
  <si>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</si>
  <si>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</si>
  <si>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</si>
  <si>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</si>
  <si>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</si>
  <si>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</si>
  <si>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</si>
  <si>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</si>
  <si>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</si>
  <si>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</si>
  <si>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</si>
  <si>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</si>
  <si>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</si>
  <si>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</si>
  <si>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</si>
  <si>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</si>
  <si>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</si>
  <si>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</si>
  <si>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</si>
  <si>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</si>
  <si>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</si>
  <si>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</si>
  <si>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</si>
  <si>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</si>
  <si>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</si>
  <si>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</si>
  <si>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</si>
  <si>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</si>
  <si>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</si>
  <si>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</si>
  <si>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</si>
  <si>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</si>
  <si>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</si>
  <si>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</si>
  <si>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</si>
  <si>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</si>
  <si>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</si>
  <si>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</si>
  <si>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</si>
  <si>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</si>
  <si>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</si>
  <si>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</si>
  <si>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</si>
  <si>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</si>
  <si>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</si>
  <si>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</si>
  <si>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</si>
  <si>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</si>
  <si>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</si>
  <si>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</si>
  <si>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</si>
  <si>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</si>
  <si>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</si>
  <si>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</si>
  <si>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</si>
  <si>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</si>
  <si>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</si>
  <si>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</si>
  <si>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</si>
  <si>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</si>
  <si>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</si>
  <si>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</si>
  <si>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</si>
  <si>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</si>
  <si>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</si>
  <si>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</si>
  <si>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</si>
  <si>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</si>
  <si>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</si>
  <si>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</si>
  <si>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</si>
  <si>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</si>
  <si>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</si>
  <si>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</si>
  <si>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</si>
  <si>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</si>
  <si>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</si>
  <si>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</si>
  <si>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</si>
  <si>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</si>
  <si>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</si>
  <si>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</si>
  <si>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</si>
  <si>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</si>
  <si>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</si>
  <si>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</si>
  <si>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</si>
  <si>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</si>
  <si>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</si>
  <si>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</si>
  <si>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</si>
  <si>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</si>
  <si>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</si>
  <si>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</si>
  <si>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</si>
  <si>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</si>
  <si>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</si>
  <si>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</si>
  <si>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</si>
  <si>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</si>
  <si>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</si>
  <si>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</si>
  <si>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</si>
  <si>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</si>
  <si>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</si>
  <si>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</si>
  <si>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</si>
  <si>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</si>
  <si>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</si>
  <si>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</si>
  <si>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</si>
  <si>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</si>
  <si>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</si>
  <si>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</si>
  <si>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</si>
  <si>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</si>
  <si>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</si>
  <si>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</si>
  <si>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</si>
  <si>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</si>
  <si>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</si>
  <si>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</si>
  <si>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</si>
  <si>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</si>
  <si>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</si>
  <si>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</si>
  <si>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</si>
  <si>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</si>
  <si>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</si>
  <si>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</si>
  <si>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</si>
  <si>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</si>
  <si>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</si>
  <si>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</si>
  <si>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</si>
  <si>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</si>
  <si>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</si>
  <si>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</si>
  <si>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</si>
  <si>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</si>
  <si>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</si>
  <si>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</si>
  <si>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</si>
  <si>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</si>
  <si>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</si>
  <si>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</si>
  <si>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</si>
  <si>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</si>
  <si>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</si>
  <si>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</si>
  <si>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</si>
  <si>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</si>
  <si>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</si>
  <si>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</si>
  <si>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</si>
  <si>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</si>
  <si>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</si>
  <si>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</si>
  <si>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</si>
  <si>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</si>
  <si>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</si>
  <si>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</si>
  <si>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</si>
  <si>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</si>
  <si>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</si>
  <si>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</si>
  <si>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</si>
  <si>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</si>
  <si>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</si>
  <si>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</si>
  <si>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</si>
  <si>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</si>
  <si>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</si>
  <si>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</si>
  <si>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</si>
  <si>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</si>
  <si>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</si>
  <si>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</si>
  <si>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</si>
  <si>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</si>
  <si>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</si>
  <si>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</si>
  <si>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</si>
  <si>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</si>
  <si>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</si>
  <si>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</si>
  <si>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</si>
  <si>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</si>
  <si>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</si>
  <si>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</si>
  <si>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</si>
  <si>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</si>
  <si>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</si>
  <si>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</si>
  <si>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</si>
  <si>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</si>
  <si>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</si>
  <si>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</si>
  <si>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</si>
  <si>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</si>
  <si>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</si>
  <si>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</si>
  <si>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</si>
  <si>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</si>
  <si>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</si>
  <si>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</si>
  <si>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</si>
  <si>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</si>
  <si>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</si>
  <si>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</si>
  <si>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</si>
  <si>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</si>
  <si>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</si>
  <si>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</si>
  <si>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</si>
  <si>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</si>
  <si>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</si>
  <si>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</si>
  <si>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</si>
  <si>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</si>
  <si>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</si>
  <si>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</si>
  <si>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</si>
  <si>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</si>
  <si>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</si>
  <si>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</si>
  <si>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</si>
  <si>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</si>
  <si>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</si>
  <si>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</si>
  <si>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</si>
  <si>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</si>
  <si>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</si>
  <si>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</si>
  <si>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</si>
  <si>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</si>
  <si>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</si>
  <si>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</si>
  <si>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</si>
  <si>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</si>
  <si>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</si>
  <si>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</si>
  <si>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</si>
  <si>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</si>
  <si>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</si>
  <si>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</si>
  <si>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</si>
  <si>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</si>
  <si>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</si>
  <si>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</si>
  <si>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</si>
  <si>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</si>
  <si>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</si>
  <si>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</si>
  <si>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</si>
  <si>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</si>
  <si>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</si>
  <si>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</si>
  <si>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</si>
  <si>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</si>
  <si>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</si>
  <si>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</si>
  <si>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</si>
  <si>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</si>
  <si>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</si>
  <si>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</si>
  <si>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</si>
  <si>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</si>
  <si>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</si>
  <si>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</si>
  <si>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</si>
  <si>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</si>
  <si>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</si>
  <si>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</si>
  <si>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</si>
  <si>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</si>
  <si>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</si>
  <si>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</si>
  <si>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</si>
  <si>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</si>
  <si>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</si>
  <si>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</si>
  <si>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</si>
  <si>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</si>
  <si>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</si>
  <si>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</si>
  <si>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</si>
  <si>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</si>
  <si>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</si>
  <si>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</si>
  <si>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</si>
  <si>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</si>
  <si>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</si>
  <si>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</si>
  <si>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</si>
  <si>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</si>
  <si>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</si>
  <si>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</si>
  <si>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</si>
  <si>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</si>
  <si>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</si>
  <si>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</si>
  <si>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</si>
  <si>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</si>
  <si>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</si>
  <si>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</si>
  <si>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</si>
  <si>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</si>
  <si>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</si>
  <si>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</si>
  <si>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</si>
  <si>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</si>
  <si>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</si>
  <si>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</si>
  <si>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</si>
  <si>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</si>
  <si>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</si>
  <si>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</si>
  <si>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</si>
  <si>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</si>
  <si>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</si>
  <si>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</si>
  <si>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</si>
  <si>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</si>
  <si>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</si>
  <si>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</si>
  <si>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</si>
  <si>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</si>
  <si>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</si>
  <si>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</si>
  <si>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</si>
  <si>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</si>
  <si>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</si>
  <si>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</si>
  <si>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</si>
  <si>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</si>
  <si>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</si>
  <si>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</si>
  <si>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</si>
  <si>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</si>
  <si>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</si>
  <si>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</si>
  <si>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</si>
  <si>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</si>
  <si>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</si>
  <si>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</si>
  <si>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</si>
  <si>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</si>
  <si>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</si>
  <si>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</si>
  <si>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</si>
  <si>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</si>
  <si>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</si>
  <si>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</si>
  <si>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</si>
  <si>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</si>
  <si>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</si>
  <si>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</si>
  <si>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</si>
  <si>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</si>
  <si>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</si>
  <si>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</si>
  <si>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</si>
  <si>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</si>
  <si>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</si>
  <si>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</si>
  <si>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</si>
  <si>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</si>
  <si>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</si>
  <si>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</si>
  <si>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</si>
  <si>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</si>
  <si>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</si>
  <si>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</si>
  <si>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</si>
  <si>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</si>
  <si>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</si>
  <si>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</si>
  <si>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</si>
  <si>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</si>
  <si>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</si>
  <si>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</si>
  <si>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</si>
  <si>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</si>
  <si>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</si>
  <si>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</si>
  <si>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</si>
  <si>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</si>
  <si>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</si>
  <si>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</si>
  <si>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</si>
  <si>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</si>
  <si>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</si>
  <si>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</si>
  <si>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</si>
  <si>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</si>
  <si>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</si>
  <si>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</si>
  <si>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</si>
  <si>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</si>
  <si>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</si>
  <si>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</si>
  <si>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</si>
  <si>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</si>
  <si>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</si>
  <si>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</si>
  <si>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</si>
  <si>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</si>
  <si>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</si>
  <si>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</si>
  <si>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</si>
  <si>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</si>
  <si>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</si>
  <si>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</si>
  <si>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</si>
  <si>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</si>
  <si>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</si>
  <si>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</si>
  <si>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</si>
  <si>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</si>
  <si>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</si>
  <si>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</si>
  <si>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</si>
  <si>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</si>
  <si>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</si>
  <si>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</si>
  <si>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</si>
  <si>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</si>
  <si>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</si>
  <si>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</si>
  <si>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</si>
  <si>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</si>
  <si>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</si>
  <si>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</si>
  <si>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</si>
  <si>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</si>
  <si>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</si>
  <si>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</si>
  <si>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</si>
  <si>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</si>
  <si>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</si>
  <si>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</si>
  <si>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</si>
  <si>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</si>
  <si>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</si>
  <si>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</si>
  <si>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</si>
  <si>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</si>
  <si>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</si>
  <si>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</si>
  <si>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</si>
  <si>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</si>
  <si>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</si>
  <si>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</si>
  <si>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</si>
  <si>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</si>
  <si>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</si>
  <si>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</si>
  <si>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</si>
  <si>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</si>
  <si>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</si>
  <si>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</si>
  <si>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</si>
  <si>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</si>
  <si>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</si>
  <si>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</si>
  <si>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</si>
  <si>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</si>
  <si>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</si>
  <si>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</si>
  <si>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</si>
  <si>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</si>
  <si>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</si>
  <si>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</si>
  <si>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</si>
  <si>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</si>
  <si>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</si>
  <si>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</si>
  <si>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</si>
  <si>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</si>
  <si>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</si>
  <si>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</si>
  <si>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</si>
  <si>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</si>
  <si>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</si>
  <si>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</si>
  <si>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</si>
  <si>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</si>
  <si>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</si>
  <si>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</si>
  <si>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</si>
  <si>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</si>
  <si>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</si>
  <si>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</si>
  <si>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</si>
  <si>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</si>
  <si>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</si>
  <si>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</si>
  <si>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</si>
  <si>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</si>
  <si>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</si>
  <si>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</si>
  <si>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</si>
  <si>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</si>
  <si>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</si>
  <si>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</si>
  <si>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</si>
  <si>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</si>
  <si>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</si>
  <si>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</si>
  <si>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</si>
  <si>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</si>
  <si>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</si>
  <si>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</si>
  <si>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</si>
  <si>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</si>
  <si>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</si>
  <si>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</si>
  <si>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</si>
  <si>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</si>
  <si>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</si>
  <si>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</si>
  <si>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</si>
  <si>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</si>
  <si>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</si>
  <si>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</si>
  <si>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</si>
  <si>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</si>
  <si>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</si>
  <si>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</si>
  <si>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</si>
  <si>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</si>
  <si>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</si>
  <si>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</si>
  <si>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</si>
  <si>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</si>
  <si>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</si>
  <si>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</si>
  <si>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</si>
  <si>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</si>
  <si>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</si>
  <si>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</si>
  <si>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</si>
  <si>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</si>
  <si>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</si>
  <si>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</si>
  <si>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</si>
  <si>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</si>
  <si>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</si>
  <si>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</si>
  <si>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</si>
  <si>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</si>
  <si>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</si>
  <si>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</si>
  <si>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</si>
  <si>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</si>
  <si>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</si>
  <si>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</si>
  <si>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</si>
  <si>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</si>
  <si>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</si>
  <si>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</si>
  <si>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</si>
  <si>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</si>
  <si>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</si>
  <si>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</si>
  <si>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</si>
  <si>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</si>
  <si>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</si>
  <si>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</si>
  <si>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</si>
  <si>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</si>
  <si>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</si>
  <si>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</si>
  <si>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</si>
  <si>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</si>
  <si>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</si>
  <si>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</si>
  <si>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</si>
  <si>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</si>
  <si>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</si>
  <si>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</si>
  <si>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</si>
  <si>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</si>
  <si>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</si>
  <si>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</si>
  <si>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</si>
  <si>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</si>
  <si>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</si>
  <si>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</si>
  <si>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</si>
  <si>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</si>
  <si>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</si>
  <si>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</si>
  <si>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</si>
  <si>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</si>
  <si>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</si>
  <si>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</si>
  <si>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</si>
  <si>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</si>
  <si>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</si>
  <si>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</si>
  <si>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</si>
  <si>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</si>
  <si>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</si>
  <si>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</si>
  <si>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</si>
  <si>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</si>
  <si>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</si>
  <si>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</si>
  <si>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</si>
  <si>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</si>
  <si>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</si>
  <si>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</si>
  <si>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</si>
  <si>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</si>
  <si>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</si>
  <si>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</si>
  <si>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</si>
  <si>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</si>
  <si>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</si>
  <si>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</si>
  <si>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</si>
  <si>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</si>
  <si>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</si>
  <si>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</si>
  <si>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</si>
  <si>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</si>
  <si>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</si>
  <si>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</si>
  <si>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</si>
  <si>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</si>
  <si>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</si>
  <si>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</si>
  <si>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</si>
  <si>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</si>
  <si>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</si>
  <si>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</si>
  <si>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</si>
  <si>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</si>
  <si>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</si>
  <si>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</si>
  <si>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</si>
  <si>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</si>
  <si>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</si>
  <si>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</si>
  <si>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</si>
  <si>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</si>
  <si>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</si>
  <si>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</si>
  <si>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</si>
  <si>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</si>
  <si>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</si>
  <si>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</si>
  <si>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</si>
  <si>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</si>
  <si>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</si>
  <si>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</si>
  <si>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</si>
  <si>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</si>
  <si>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</si>
  <si>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</si>
  <si>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</si>
  <si>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</si>
  <si>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</si>
  <si>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</si>
  <si>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</si>
  <si>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</si>
  <si>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</si>
  <si>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</si>
  <si>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</si>
  <si>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</si>
  <si>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</si>
  <si>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</si>
  <si>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</si>
  <si>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</si>
  <si>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</si>
  <si>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</si>
  <si>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</si>
  <si>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</si>
  <si>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</si>
  <si>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</si>
  <si>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</si>
  <si>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</si>
  <si>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</si>
  <si>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</si>
  <si>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</si>
  <si>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</si>
  <si>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</si>
  <si>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</si>
  <si>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</si>
  <si>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</si>
  <si>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</si>
  <si>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</si>
  <si>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</si>
  <si>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</si>
  <si>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</si>
  <si>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</si>
  <si>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</si>
  <si>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</si>
  <si>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</si>
  <si>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</si>
  <si>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</si>
  <si>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</si>
  <si>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</si>
  <si>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</si>
  <si>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</si>
  <si>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</si>
  <si>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</si>
  <si>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</si>
  <si>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</si>
  <si>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</si>
  <si>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</si>
  <si>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</si>
  <si>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</si>
  <si>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</si>
  <si>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</si>
  <si>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</si>
  <si>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</si>
  <si>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</si>
  <si>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</si>
  <si>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</si>
  <si>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</si>
  <si>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</si>
  <si>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</si>
  <si>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</si>
  <si>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</si>
  <si>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</si>
  <si>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</si>
  <si>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</si>
  <si>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</si>
  <si>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</si>
  <si>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</si>
  <si>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</si>
  <si>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</si>
  <si>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</si>
  <si>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</si>
  <si>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</si>
  <si>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</si>
  <si>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</si>
  <si>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</si>
  <si>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</si>
  <si>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</si>
  <si>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</si>
  <si>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</si>
  <si>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</si>
  <si>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</si>
  <si>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</si>
  <si>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</si>
  <si>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</si>
  <si>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</si>
  <si>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</si>
  <si>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</si>
  <si>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</si>
  <si>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</si>
  <si>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</si>
  <si>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</si>
  <si>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</si>
  <si>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</si>
  <si>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</si>
  <si>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</si>
  <si>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</si>
  <si>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</si>
  <si>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</si>
  <si>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</si>
  <si>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</si>
  <si>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</si>
  <si>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</si>
  <si>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</si>
  <si>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</si>
  <si>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</si>
  <si>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</si>
  <si>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</si>
  <si>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</si>
  <si>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</si>
  <si>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</si>
  <si>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</si>
  <si>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</si>
  <si>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</si>
  <si>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</si>
  <si>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</si>
  <si>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</si>
  <si>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</si>
  <si>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</si>
  <si>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</si>
  <si>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</si>
  <si>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</si>
  <si>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</si>
  <si>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</si>
  <si>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</si>
  <si>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</si>
  <si>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</si>
  <si>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</si>
  <si>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</si>
  <si>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</si>
  <si>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</si>
  <si>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</si>
  <si>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</si>
  <si>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</si>
  <si>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</si>
  <si>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</si>
  <si>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</si>
  <si>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</si>
  <si>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</si>
  <si>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</si>
  <si>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</si>
  <si>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</si>
  <si>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</si>
  <si>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</si>
  <si>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</si>
  <si>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</si>
  <si>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</si>
  <si>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</si>
  <si>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</si>
  <si>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</si>
  <si>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</si>
  <si>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</si>
  <si>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</si>
  <si>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</si>
  <si>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</si>
  <si>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</si>
  <si>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</si>
  <si>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</si>
  <si>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</si>
  <si>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</si>
  <si>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</si>
  <si>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</si>
  <si>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</si>
  <si>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</si>
  <si>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</si>
  <si>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</si>
  <si>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</si>
  <si>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</si>
  <si>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</si>
  <si>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</si>
  <si>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</si>
  <si>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</si>
  <si>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</si>
  <si>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</si>
  <si>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</si>
  <si>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</si>
  <si>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</si>
  <si>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</si>
  <si>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</si>
  <si>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</si>
  <si>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</si>
  <si>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</si>
  <si>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</si>
  <si>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</si>
  <si>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</si>
  <si>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</si>
  <si>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</si>
  <si>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</si>
  <si>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</si>
  <si>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</si>
  <si>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</si>
  <si>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</si>
  <si>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</si>
  <si>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</si>
  <si>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</si>
  <si>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</si>
  <si>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</si>
  <si>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</si>
  <si>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</si>
  <si>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</si>
  <si>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</si>
  <si>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</si>
  <si>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</si>
  <si>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</si>
  <si>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</si>
  <si>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</si>
  <si>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</si>
  <si>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</si>
  <si>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</si>
  <si>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</si>
  <si>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</si>
  <si>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</si>
  <si>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</si>
  <si>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</si>
  <si>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</si>
  <si>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</si>
  <si>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</si>
  <si>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</si>
  <si>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</si>
  <si>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</si>
  <si>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</si>
  <si>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</si>
  <si>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</si>
  <si>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</si>
  <si>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</si>
  <si>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</si>
  <si>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</si>
  <si>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</si>
  <si>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</si>
  <si>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</si>
  <si>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</si>
  <si>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</si>
  <si>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</si>
  <si>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</si>
  <si>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</si>
  <si>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</si>
  <si>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</si>
  <si>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</si>
  <si>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</si>
  <si>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</si>
  <si>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</si>
  <si>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</si>
  <si>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</si>
  <si>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</si>
  <si>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</si>
  <si>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</si>
  <si>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</si>
  <si>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</si>
  <si>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</si>
  <si>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</si>
  <si>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</si>
  <si>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</si>
  <si>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</si>
  <si>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</si>
  <si>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</si>
  <si>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</si>
  <si>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</si>
  <si>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</si>
  <si>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</si>
  <si>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</si>
  <si>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</si>
  <si>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</si>
  <si>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</si>
  <si>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</si>
  <si>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</si>
  <si>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</si>
  <si>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</si>
  <si>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</si>
  <si>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</si>
  <si>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</si>
  <si>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</si>
  <si>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</si>
  <si>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</si>
  <si>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</si>
  <si>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</si>
  <si>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</si>
  <si>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</si>
  <si>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</si>
  <si>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</si>
  <si>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</si>
  <si>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</si>
  <si>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</si>
  <si>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</si>
  <si>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</si>
  <si>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</si>
  <si>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</si>
  <si>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</si>
  <si>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</si>
  <si>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</si>
  <si>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</si>
  <si>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</si>
  <si>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</si>
  <si>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</si>
  <si>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</si>
  <si>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</si>
  <si>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</si>
  <si>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</si>
  <si>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</si>
  <si>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</si>
  <si>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</si>
  <si>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</si>
  <si>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</si>
  <si>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</si>
  <si>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</si>
  <si>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</si>
  <si>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</si>
  <si>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</si>
  <si>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</si>
  <si>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</si>
  <si>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</si>
  <si>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</si>
  <si>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</si>
  <si>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</si>
  <si>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</si>
  <si>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</si>
  <si>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</si>
  <si>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</si>
  <si>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</si>
  <si>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</si>
  <si>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</si>
  <si>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</si>
  <si>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</si>
  <si>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</si>
  <si>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</si>
  <si>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</si>
  <si>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</si>
  <si>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</si>
  <si>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</si>
  <si>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</si>
  <si>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</si>
  <si>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</si>
  <si>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</si>
  <si>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</si>
  <si>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</si>
  <si>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</si>
  <si>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</si>
  <si>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</si>
  <si>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</si>
  <si>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</si>
  <si>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</si>
  <si>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</si>
  <si>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</si>
  <si>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</si>
  <si>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</si>
  <si>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</si>
  <si>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</si>
  <si>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</si>
  <si>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</si>
  <si>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</si>
  <si>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</si>
  <si>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</si>
  <si>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</si>
  <si>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</si>
  <si>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</si>
  <si>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</si>
  <si>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</si>
  <si>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</si>
  <si>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</si>
  <si>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</si>
  <si>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</si>
  <si>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</si>
  <si>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</si>
  <si>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</si>
  <si>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</si>
  <si>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</si>
  <si>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</si>
  <si>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</si>
  <si>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</si>
  <si>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</si>
  <si>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</si>
  <si>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</si>
  <si>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</si>
  <si>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</si>
  <si>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</si>
  <si>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</si>
  <si>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</si>
  <si>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</si>
  <si>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</si>
  <si>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</si>
  <si>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</si>
  <si>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</si>
  <si>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</si>
  <si>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</si>
  <si>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</si>
  <si>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</si>
  <si>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</si>
  <si>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</si>
  <si>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</si>
  <si>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</si>
  <si>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</si>
  <si>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</si>
  <si>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</si>
  <si>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</si>
  <si>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</si>
  <si>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</si>
  <si>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</si>
  <si>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</si>
  <si>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</si>
  <si>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</si>
  <si>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</si>
  <si>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</si>
  <si>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</si>
  <si>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</si>
  <si>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</si>
  <si>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</si>
  <si>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</si>
  <si>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</si>
  <si>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</si>
  <si>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</si>
  <si>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</si>
  <si>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</si>
  <si>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</si>
  <si>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</si>
  <si>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</si>
  <si>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</si>
  <si>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</si>
  <si>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</si>
  <si>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</si>
  <si>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</si>
  <si>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</si>
  <si>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</si>
  <si>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</si>
  <si>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</si>
  <si>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</si>
  <si>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</si>
  <si>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</si>
  <si>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</si>
  <si>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</si>
  <si>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</si>
  <si>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</si>
  <si>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</si>
  <si>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</si>
  <si>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</si>
  <si>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</si>
  <si>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</si>
  <si>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</si>
  <si>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</si>
  <si>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</si>
  <si>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</si>
  <si>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</si>
  <si>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</si>
  <si>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</si>
  <si>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</si>
  <si>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</si>
  <si>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</si>
  <si>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</si>
  <si>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</si>
  <si>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</si>
  <si>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</si>
  <si>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</si>
  <si>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</si>
  <si>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</si>
  <si>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</si>
  <si>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</si>
  <si>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</si>
  <si>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</si>
  <si>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</si>
  <si>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</si>
  <si>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</si>
  <si>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</si>
  <si>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</si>
  <si>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</si>
  <si>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</si>
  <si>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</si>
  <si>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</si>
  <si>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</si>
  <si>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</si>
  <si>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</si>
  <si>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</si>
  <si>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</si>
  <si>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</si>
  <si>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</si>
  <si>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</si>
  <si>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</si>
  <si>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</si>
  <si>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</si>
  <si>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</si>
  <si>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</si>
  <si>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</si>
  <si>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</si>
  <si>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</si>
  <si>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</si>
  <si>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</si>
  <si>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</si>
  <si>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</si>
  <si>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</si>
  <si>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</si>
  <si>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</si>
  <si>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</si>
  <si>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</si>
  <si>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</si>
  <si>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</si>
  <si>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</si>
  <si>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</si>
  <si>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</si>
  <si>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</si>
  <si>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</si>
  <si>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</si>
  <si>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</si>
  <si>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</si>
  <si>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</si>
  <si>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</si>
  <si>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</si>
  <si>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</si>
  <si>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</si>
  <si>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</si>
  <si>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</si>
  <si>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</si>
  <si>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</si>
  <si>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</si>
  <si>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</si>
  <si>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</si>
  <si>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</si>
  <si>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</si>
  <si>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</si>
  <si>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</si>
  <si>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</si>
  <si>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</si>
  <si>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</si>
  <si>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</si>
  <si>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</si>
  <si>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</si>
  <si>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</si>
  <si>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</si>
  <si>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</si>
  <si>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</si>
  <si>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</si>
  <si>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</si>
  <si>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</si>
  <si>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</si>
  <si>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</si>
  <si>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</si>
  <si>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</si>
  <si>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</si>
  <si>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</si>
  <si>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</si>
  <si>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</si>
  <si>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</si>
  <si>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</si>
  <si>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</si>
  <si>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</si>
  <si>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</si>
  <si>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</si>
  <si>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</si>
  <si>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</si>
  <si>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</si>
  <si>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</si>
  <si>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</si>
  <si>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</si>
  <si>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</si>
  <si>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</si>
  <si>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</si>
  <si>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</si>
  <si>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</si>
  <si>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</si>
  <si>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</si>
  <si>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</si>
  <si>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</si>
  <si>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</si>
  <si>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</si>
  <si>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</si>
  <si>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</si>
  <si>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</si>
  <si>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</si>
  <si>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</si>
  <si>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</si>
  <si>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</si>
  <si>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</si>
  <si>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</si>
  <si>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</si>
  <si>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</si>
  <si>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</si>
  <si>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</si>
  <si>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</si>
  <si>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</si>
  <si>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</si>
  <si>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</si>
  <si>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</si>
  <si>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</si>
  <si>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</si>
  <si>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</si>
  <si>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</si>
  <si>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</si>
  <si>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</si>
  <si>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</si>
  <si>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</si>
  <si>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</si>
  <si>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</si>
  <si>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</si>
  <si>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</si>
  <si>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</si>
  <si>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</si>
  <si>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</si>
  <si>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</si>
  <si>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</si>
  <si>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</si>
  <si>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</si>
  <si>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</si>
  <si>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</si>
  <si>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</si>
  <si>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</si>
  <si>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</si>
  <si>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</si>
  <si>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</si>
  <si>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</si>
  <si>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</si>
  <si>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</si>
  <si>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</si>
  <si>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</si>
  <si>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</si>
  <si>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</si>
  <si>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</si>
  <si>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</si>
  <si>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</si>
  <si>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</si>
  <si>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</si>
  <si>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</si>
  <si>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</si>
  <si>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</si>
  <si>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</si>
  <si>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</si>
  <si>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</si>
  <si>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</si>
  <si>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</si>
  <si>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</si>
  <si>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</si>
  <si>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</si>
  <si>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</si>
  <si>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</si>
  <si>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</si>
  <si>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</si>
  <si>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</si>
  <si>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</si>
  <si>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</si>
  <si>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</si>
  <si>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</si>
  <si>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</si>
  <si>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</si>
  <si>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</si>
  <si>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</si>
  <si>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</si>
  <si>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</si>
  <si>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</si>
  <si>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</si>
  <si>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</si>
  <si>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</si>
  <si>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</si>
  <si>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</si>
  <si>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</si>
  <si>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</si>
  <si>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</si>
  <si>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</si>
  <si>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</si>
  <si>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</si>
  <si>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</si>
  <si>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</si>
  <si>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</si>
  <si>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</si>
  <si>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</si>
  <si>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</si>
  <si>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</si>
  <si>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</si>
  <si>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</si>
  <si>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</si>
  <si>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</si>
  <si>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</si>
  <si>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</si>
  <si>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</si>
  <si>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</si>
  <si>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</si>
  <si>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</si>
  <si>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</si>
  <si>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</si>
  <si>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</si>
  <si>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</si>
  <si>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</si>
  <si>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</si>
  <si>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</si>
  <si>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</si>
  <si>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</si>
  <si>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</si>
  <si>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</si>
  <si>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</si>
  <si>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</si>
  <si>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</si>
  <si>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</si>
  <si>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</si>
  <si>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</si>
  <si>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</si>
  <si>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</si>
  <si>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</si>
  <si>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</si>
  <si>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</si>
  <si>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</si>
  <si>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</si>
  <si>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</si>
  <si>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</si>
  <si>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</si>
  <si>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</si>
  <si>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</si>
  <si>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</si>
  <si>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</si>
  <si>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</si>
  <si>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</si>
  <si>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</si>
  <si>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</si>
  <si>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</si>
  <si>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</si>
  <si>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</si>
  <si>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</si>
  <si>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</si>
  <si>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</si>
  <si>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</si>
  <si>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</si>
  <si>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</si>
  <si>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</si>
  <si>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</si>
  <si>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</si>
  <si>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</si>
  <si>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</si>
  <si>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</si>
  <si>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</si>
  <si>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</si>
  <si>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</si>
  <si>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</si>
  <si>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</si>
  <si>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</si>
  <si>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</si>
  <si>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</si>
  <si>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</si>
  <si>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</si>
  <si>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</si>
  <si>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</si>
  <si>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</si>
  <si>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</si>
  <si>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</si>
  <si>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</si>
  <si>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</si>
  <si>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</si>
  <si>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</si>
  <si>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</si>
  <si>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</si>
  <si>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</si>
  <si>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</si>
  <si>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</si>
  <si>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</si>
  <si>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</si>
  <si>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</si>
  <si>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</si>
  <si>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</si>
  <si>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</si>
  <si>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</si>
  <si>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</si>
  <si>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</si>
  <si>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</si>
  <si>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</si>
  <si>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</si>
  <si>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</si>
  <si>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</si>
  <si>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</si>
  <si>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</si>
  <si>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</si>
  <si>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</si>
  <si>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</si>
  <si>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</si>
  <si>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</si>
  <si>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</si>
  <si>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</si>
  <si>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</si>
  <si>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</si>
  <si>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</si>
  <si>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</si>
  <si>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</si>
  <si>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</si>
  <si>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</si>
  <si>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</si>
  <si>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</si>
  <si>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</si>
  <si>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</si>
  <si>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</si>
  <si>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</si>
  <si>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</si>
  <si>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</si>
  <si>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</si>
  <si>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</si>
  <si>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</si>
  <si>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</si>
  <si>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</si>
  <si>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</si>
  <si>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</si>
  <si>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</si>
  <si>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</si>
  <si>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</si>
  <si>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</si>
  <si>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</si>
  <si>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</si>
  <si>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</si>
  <si>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</si>
  <si>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</si>
  <si>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</si>
  <si>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</si>
  <si>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</si>
  <si>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</si>
  <si>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</si>
  <si>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</si>
  <si>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</si>
  <si>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</si>
  <si>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</si>
  <si>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</si>
  <si>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</si>
  <si>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</si>
  <si>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</si>
  <si>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</si>
  <si>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</si>
  <si>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</si>
  <si>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</si>
  <si>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</si>
  <si>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</si>
  <si>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</si>
  <si>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</si>
  <si>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</si>
  <si>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</si>
  <si>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</si>
  <si>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</si>
  <si>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</si>
  <si>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</si>
  <si>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</si>
  <si>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</si>
  <si>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</si>
  <si>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</si>
  <si>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</si>
  <si>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</si>
  <si>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</si>
  <si>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</si>
  <si>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</si>
  <si>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</si>
  <si>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</si>
  <si>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</si>
  <si>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</si>
  <si>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</si>
  <si>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</si>
  <si>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</si>
  <si>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</si>
  <si>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</si>
  <si>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</si>
  <si>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</si>
  <si>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</si>
  <si>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</si>
  <si>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</si>
  <si>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</si>
  <si>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</si>
  <si>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</si>
  <si>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</si>
  <si>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</si>
  <si>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</si>
  <si>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</si>
  <si>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</si>
  <si>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</si>
  <si>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</si>
  <si>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</si>
  <si>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</si>
  <si>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</si>
  <si>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</si>
  <si>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</si>
  <si>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</si>
  <si>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</si>
  <si>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</si>
  <si>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</si>
  <si>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</si>
  <si>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</si>
  <si>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</si>
  <si>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</si>
  <si>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</si>
  <si>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</si>
  <si>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</si>
  <si>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</si>
  <si>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</si>
  <si>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</si>
  <si>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</si>
  <si>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</si>
  <si>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</si>
  <si>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</si>
  <si>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</si>
  <si>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</si>
  <si>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</si>
  <si>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</si>
  <si>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</si>
  <si>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</si>
  <si>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</si>
  <si>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</si>
  <si>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</si>
  <si>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</si>
  <si>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</si>
  <si>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</si>
  <si>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</si>
  <si>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</si>
  <si>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</si>
  <si>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</si>
  <si>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</si>
  <si>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</si>
  <si>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</si>
  <si>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</si>
  <si>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</si>
  <si>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</si>
  <si>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</si>
  <si>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</si>
  <si>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</si>
  <si>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</si>
  <si>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</si>
  <si>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</si>
  <si>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</si>
  <si>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</si>
  <si>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</si>
  <si>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</si>
  <si>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</si>
  <si>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</si>
  <si>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</si>
  <si>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</si>
  <si>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</si>
  <si>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</si>
  <si>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</si>
  <si>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</si>
  <si>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</si>
  <si>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</si>
  <si>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</si>
  <si>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</si>
  <si>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</si>
  <si>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</si>
  <si>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</si>
  <si>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</si>
  <si>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</si>
  <si>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</si>
  <si>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</si>
  <si>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</si>
  <si>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</si>
  <si>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</si>
  <si>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</si>
  <si>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</si>
  <si>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</si>
  <si>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</si>
  <si>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</si>
  <si>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</si>
  <si>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</si>
  <si>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</si>
  <si>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</si>
  <si>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</si>
  <si>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</si>
  <si>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</si>
  <si>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</si>
  <si>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</si>
  <si>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</si>
  <si>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</si>
  <si>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</si>
  <si>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</si>
  <si>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</si>
  <si>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</si>
  <si>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</si>
  <si>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</si>
  <si>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</si>
  <si>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</si>
  <si>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</si>
  <si>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</si>
  <si>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</si>
  <si>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</si>
  <si>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</si>
  <si>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</si>
  <si>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</si>
  <si>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</si>
  <si>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</si>
  <si>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</si>
  <si>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</si>
  <si>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</si>
  <si>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</si>
  <si>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</si>
  <si>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</si>
  <si>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</si>
  <si>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</si>
  <si>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</si>
  <si>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</si>
  <si>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</si>
  <si>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</si>
  <si>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</si>
  <si>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</si>
  <si>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</si>
  <si>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</si>
  <si>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</si>
  <si>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</si>
  <si>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</si>
  <si>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</si>
  <si>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</si>
  <si>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</si>
  <si>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</si>
  <si>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</si>
  <si>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</si>
  <si>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</si>
  <si>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</si>
  <si>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</si>
  <si>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</si>
  <si>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</si>
  <si>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</si>
  <si>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</si>
  <si>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</si>
  <si>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</si>
  <si>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</si>
  <si>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</si>
  <si>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</si>
  <si>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</si>
  <si>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</si>
  <si>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</si>
  <si>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</si>
  <si>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</si>
  <si>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</si>
  <si>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</si>
  <si>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</si>
  <si>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</si>
  <si>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</si>
  <si>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</si>
  <si>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</si>
  <si>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</si>
  <si>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</si>
  <si>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</si>
  <si>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</si>
  <si>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</si>
  <si>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</si>
  <si>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</si>
  <si>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</si>
  <si>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</si>
  <si>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</si>
  <si>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</si>
  <si>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</si>
  <si>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</si>
  <si>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</si>
  <si>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</si>
  <si>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</si>
  <si>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</si>
  <si>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</si>
  <si>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</si>
  <si>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</si>
  <si>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</si>
  <si>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</si>
  <si>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</si>
  <si>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</si>
  <si>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</si>
  <si>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</si>
  <si>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</si>
  <si>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</si>
  <si>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</si>
  <si>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</si>
  <si>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</si>
  <si>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</si>
  <si>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</si>
  <si>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</si>
  <si>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</si>
  <si>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</si>
  <si>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</si>
  <si>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</si>
  <si>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</si>
  <si>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</si>
  <si>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</si>
  <si>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</si>
  <si>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</si>
  <si>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</si>
  <si>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</si>
  <si>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</si>
  <si>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</si>
  <si>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</si>
  <si>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</si>
  <si>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</si>
  <si>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</si>
  <si>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</si>
  <si>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</si>
  <si>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</si>
  <si>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</si>
  <si>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</si>
  <si>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</si>
  <si>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</si>
  <si>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</si>
  <si>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</si>
  <si>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</si>
  <si>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</si>
  <si>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</si>
  <si>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</si>
  <si>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</si>
  <si>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</si>
  <si>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</si>
  <si>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</si>
  <si>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</si>
  <si>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</si>
  <si>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</si>
  <si>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</si>
  <si>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</si>
  <si>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</si>
  <si>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</si>
  <si>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</si>
  <si>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</si>
  <si>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</si>
  <si>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</si>
  <si>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</si>
  <si>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</si>
  <si>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</si>
  <si>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</si>
  <si>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</si>
  <si>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</si>
  <si>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</si>
  <si>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</si>
  <si>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</si>
  <si>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</si>
  <si>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</si>
  <si>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</si>
  <si>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</si>
  <si>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</si>
  <si>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</si>
  <si>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Nov</t>
  </si>
  <si>
    <t>Dec</t>
  </si>
  <si>
    <t>Jan</t>
  </si>
  <si>
    <t>Feb</t>
  </si>
  <si>
    <t>Apr</t>
  </si>
  <si>
    <t>Oct</t>
  </si>
  <si>
    <t>Duration</t>
  </si>
  <si>
    <t>Name</t>
  </si>
  <si>
    <t>Goal</t>
  </si>
  <si>
    <t>Pledged</t>
  </si>
  <si>
    <t>Max</t>
  </si>
  <si>
    <t>Mean</t>
  </si>
  <si>
    <t>StDev.P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</si>
  <si>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</si>
  <si>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</si>
  <si>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</si>
  <si>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</si>
  <si>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</si>
  <si>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</si>
  <si>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</si>
  <si>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 Goal</t>
  </si>
  <si>
    <t>Lower Quartile of  Goal</t>
  </si>
  <si>
    <t>IQR of  Goal</t>
  </si>
  <si>
    <t>Standard Deviation of Pledged</t>
  </si>
  <si>
    <t>Upper Quartile of Pledged</t>
  </si>
  <si>
    <t>Lower Quartile of Pledged</t>
  </si>
  <si>
    <t>IQR of Pledged</t>
  </si>
  <si>
    <t>Skew</t>
  </si>
  <si>
    <t>IQR Outlier (upper)</t>
  </si>
  <si>
    <t>Years</t>
  </si>
  <si>
    <t>MonthEnd</t>
  </si>
  <si>
    <t>MonthStart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</si>
  <si>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</si>
  <si>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</si>
  <si>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</si>
  <si>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</si>
  <si>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</si>
  <si>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</si>
  <si>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</si>
  <si>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</si>
  <si>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</si>
  <si>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</si>
  <si>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</si>
  <si>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</si>
  <si>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</si>
  <si>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</si>
  <si>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</si>
  <si>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</si>
  <si>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</si>
  <si>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</si>
  <si>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</si>
  <si>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</si>
  <si>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Descriptive Statistics</t>
  </si>
  <si>
    <t>Success rate</t>
  </si>
  <si>
    <t>Average Goal</t>
  </si>
  <si>
    <t>Average Goal* Succesful 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</si>
</sst>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4" fontId="3" fillId="0" borderId="0" xfId="0" applyNumberFormat="1" applyFont="1"/>
    <xf numFmtId="0" fontId="0" fillId="2" borderId="0" xfId="0" applyFill="1"/>
    <xf numFmtId="0" fontId="2" fillId="3" borderId="0" xfId="0" applyFont="1" applyFill="1"/>
    <xf numFmtId="0" fontId="5" fillId="0" borderId="0" xfId="0" applyFont="1" applyAlignment="1">
      <alignment horizontal="center" wrapText="1"/>
    </xf>
    <xf numFmtId="0" fontId="0" fillId="0" borderId="0" xfId="0" applyFont="1"/>
    <xf numFmtId="0" fontId="6" fillId="0" borderId="0" xfId="0" applyFont="1" applyAlignment="1">
      <alignment horizontal="left" vertical="center"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vertical="center" wrapText="1"/>
    </xf>
    <xf numFmtId="2" fontId="0" fillId="0" borderId="0" xfId="0" applyNumberFormat="1"/>
    <xf numFmtId="0" fontId="4" fillId="4" borderId="0" xfId="0" applyFont="1" applyFill="1"/>
    <xf numFmtId="0" fontId="4" fillId="4" borderId="0" xfId="0" applyFont="1" applyFill="1" applyAlignment="1">
      <alignment wrapText="1"/>
    </xf>
    <xf numFmtId="44" fontId="4" fillId="4" borderId="0" xfId="0" applyNumberFormat="1" applyFont="1" applyFill="1"/>
    <xf numFmtId="164" fontId="4" fillId="4" borderId="0" xfId="0" applyNumberFormat="1" applyFont="1" applyFill="1"/>
    <xf numFmtId="2" fontId="4" fillId="4" borderId="0" xfId="1" applyNumberFormat="1" applyFont="1" applyFill="1"/>
    <xf numFmtId="14" fontId="4" fillId="4" borderId="0" xfId="0" applyNumberFormat="1" applyFont="1" applyFill="1"/>
    <xf numFmtId="0" fontId="7" fillId="0" borderId="0" xfId="0" applyFont="1"/>
    <xf numFmtId="165" fontId="8" fillId="0" borderId="0" xfId="0" applyNumberFormat="1" applyFont="1"/>
    <xf numFmtId="165" fontId="0" fillId="0" borderId="0" xfId="0" applyNumberFormat="1" applyFont="1"/>
    <xf numFmtId="0" fontId="7" fillId="0" borderId="0" xfId="0" applyFont="1" applyFill="1"/>
    <xf numFmtId="9" fontId="0" fillId="0" borderId="0" xfId="1" applyNumberFormat="1" applyFont="1"/>
    <xf numFmtId="0" fontId="7" fillId="0" borderId="0" xfId="0" applyFont="1" applyAlignment="1">
      <alignment horizontal="center"/>
    </xf>
    <xf numFmtId="166" fontId="0" fillId="0" borderId="0" xfId="1" applyNumberFormat="1" applyFont="1"/>
    <xf numFmtId="0" fontId="7" fillId="0" borderId="0" xfId="0" applyFont="1" applyAlignment="1">
      <alignment wrapText="1"/>
    </xf>
    <xf numFmtId="9" fontId="0" fillId="0" borderId="0" xfId="1" applyFont="1"/>
    <xf numFmtId="0" fontId="0" fillId="0" borderId="0" xfId="0" applyFill="1"/>
    <xf numFmtId="9" fontId="9" fillId="5" borderId="0" xfId="1" applyFont="1" applyFill="1"/>
    <xf numFmtId="164" fontId="9" fillId="5" borderId="0" xfId="0" applyNumberFormat="1" applyFont="1" applyFill="1"/>
    <xf numFmtId="0" fontId="9" fillId="0" borderId="0" xfId="0" applyFont="1" applyFill="1"/>
  </cellXfs>
  <cellStyles count="2">
    <cellStyle name="Normal" xfId="0" builtinId="0"/>
    <cellStyle name="Percent" xfId="1" builtinId="5"/>
  </cellStyles>
  <dxfs count="5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3574999999999999"/>
          <c:y val="2.110673665791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61</c:v>
                </c:pt>
                <c:pt idx="1">
                  <c:v>71</c:v>
                </c:pt>
                <c:pt idx="2">
                  <c:v>66</c:v>
                </c:pt>
                <c:pt idx="3">
                  <c:v>79</c:v>
                </c:pt>
                <c:pt idx="4">
                  <c:v>122</c:v>
                </c:pt>
                <c:pt idx="5">
                  <c:v>92</c:v>
                </c:pt>
                <c:pt idx="6">
                  <c:v>74</c:v>
                </c:pt>
                <c:pt idx="7">
                  <c:v>71</c:v>
                </c:pt>
                <c:pt idx="8">
                  <c:v>59</c:v>
                </c:pt>
                <c:pt idx="9">
                  <c:v>61</c:v>
                </c:pt>
                <c:pt idx="10">
                  <c:v>45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1-47A2-B376-5406C02312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30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40</c:v>
                </c:pt>
                <c:pt idx="5">
                  <c:v>60</c:v>
                </c:pt>
                <c:pt idx="6">
                  <c:v>47</c:v>
                </c:pt>
                <c:pt idx="7">
                  <c:v>40</c:v>
                </c:pt>
                <c:pt idx="8">
                  <c:v>36</c:v>
                </c:pt>
                <c:pt idx="9">
                  <c:v>46</c:v>
                </c:pt>
                <c:pt idx="10">
                  <c:v>33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1-47A2-B376-5406C02312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1-47A2-B376-5406C023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152159"/>
        <c:axId val="1305165471"/>
      </c:lineChart>
      <c:catAx>
        <c:axId val="130515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65471"/>
        <c:crosses val="autoZero"/>
        <c:auto val="1"/>
        <c:lblAlgn val="ctr"/>
        <c:lblOffset val="100"/>
        <c:noMultiLvlLbl val="0"/>
      </c:catAx>
      <c:valAx>
        <c:axId val="130516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5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</a:t>
            </a:r>
            <a:r>
              <a:rPr lang="en-US" sz="1200" b="1" baseline="0">
                <a:solidFill>
                  <a:sysClr val="windowText" lastClr="000000"/>
                </a:solidFill>
              </a:rPr>
              <a:t> Based on Goal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803217779595732E-2"/>
          <c:y val="0.11763588374982539"/>
          <c:w val="0.87753018372703417"/>
          <c:h val="0.6478110824382246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8A-44C5-8BDB-5AF935568CF8}"/>
            </c:ext>
          </c:extLst>
        </c:ser>
        <c:ser>
          <c:idx val="5"/>
          <c:order val="5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8A-44C5-8BDB-5AF935568CF8}"/>
            </c:ext>
          </c:extLst>
        </c:ser>
        <c:ser>
          <c:idx val="6"/>
          <c:order val="6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8A-44C5-8BDB-5AF935568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09344"/>
        <c:axId val="108211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8A-44C5-8BDB-5AF935568CF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Goals'!$C$4:$C$15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8A-44C5-8BDB-5AF935568CF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8A-44C5-8BDB-5AF935568C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8A-44C5-8BDB-5AF935568CF8}"/>
                  </c:ext>
                </c:extLst>
              </c15:ser>
            </c15:filteredLineSeries>
          </c:ext>
        </c:extLst>
      </c:lineChart>
      <c:catAx>
        <c:axId val="850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1856"/>
        <c:crosses val="autoZero"/>
        <c:auto val="1"/>
        <c:lblAlgn val="ctr"/>
        <c:lblOffset val="100"/>
        <c:noMultiLvlLbl val="0"/>
      </c:catAx>
      <c:valAx>
        <c:axId val="1082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3-4D75-822D-2B96A488F6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3-4D75-822D-2B96A488F6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3-4D75-822D-2B96A488F6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3-4D75-822D-2B96A488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5199855"/>
        <c:axId val="1885200271"/>
        <c:axId val="0"/>
      </c:bar3DChart>
      <c:catAx>
        <c:axId val="18851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00271"/>
        <c:crosses val="autoZero"/>
        <c:auto val="1"/>
        <c:lblAlgn val="ctr"/>
        <c:lblOffset val="100"/>
        <c:noMultiLvlLbl val="0"/>
      </c:catAx>
      <c:valAx>
        <c:axId val="188520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8-4EF8-A4E0-71A081FCE7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8-4EF8-A4E0-71A081FCE7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8-4EF8-A4E0-71A081FCE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52831999"/>
        <c:axId val="2052828671"/>
        <c:axId val="0"/>
      </c:bar3DChart>
      <c:catAx>
        <c:axId val="20528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28671"/>
        <c:crosses val="autoZero"/>
        <c:auto val="1"/>
        <c:lblAlgn val="ctr"/>
        <c:lblOffset val="100"/>
        <c:noMultiLvlLbl val="0"/>
      </c:catAx>
      <c:valAx>
        <c:axId val="20528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D-4CF6-8F9A-A97AF252C37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30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40</c:v>
                </c:pt>
                <c:pt idx="5">
                  <c:v>60</c:v>
                </c:pt>
                <c:pt idx="6">
                  <c:v>47</c:v>
                </c:pt>
                <c:pt idx="7">
                  <c:v>40</c:v>
                </c:pt>
                <c:pt idx="8">
                  <c:v>36</c:v>
                </c:pt>
                <c:pt idx="9">
                  <c:v>46</c:v>
                </c:pt>
                <c:pt idx="10">
                  <c:v>33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D-4CF6-8F9A-A97AF252C37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D-4CF6-8F9A-A97AF252C37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61</c:v>
                </c:pt>
                <c:pt idx="1">
                  <c:v>71</c:v>
                </c:pt>
                <c:pt idx="2">
                  <c:v>66</c:v>
                </c:pt>
                <c:pt idx="3">
                  <c:v>79</c:v>
                </c:pt>
                <c:pt idx="4">
                  <c:v>122</c:v>
                </c:pt>
                <c:pt idx="5">
                  <c:v>92</c:v>
                </c:pt>
                <c:pt idx="6">
                  <c:v>74</c:v>
                </c:pt>
                <c:pt idx="7">
                  <c:v>71</c:v>
                </c:pt>
                <c:pt idx="8">
                  <c:v>59</c:v>
                </c:pt>
                <c:pt idx="9">
                  <c:v>61</c:v>
                </c:pt>
                <c:pt idx="10">
                  <c:v>45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9D-4CF6-8F9A-A97AF252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641807"/>
        <c:axId val="900642223"/>
      </c:lineChart>
      <c:catAx>
        <c:axId val="90064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2223"/>
        <c:crosses val="autoZero"/>
        <c:auto val="1"/>
        <c:lblAlgn val="ctr"/>
        <c:lblOffset val="100"/>
        <c:noMultiLvlLbl val="0"/>
      </c:catAx>
      <c:valAx>
        <c:axId val="900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19049</xdr:rowOff>
    </xdr:from>
    <xdr:to>
      <xdr:col>15</xdr:col>
      <xdr:colOff>628650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22FAA-A94C-7BE8-522B-5600F1F40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17</xdr:row>
      <xdr:rowOff>9524</xdr:rowOff>
    </xdr:from>
    <xdr:to>
      <xdr:col>5</xdr:col>
      <xdr:colOff>9525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C4356-3FCC-72D4-57EC-E83D9674D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2</xdr:row>
      <xdr:rowOff>14287</xdr:rowOff>
    </xdr:from>
    <xdr:to>
      <xdr:col>13</xdr:col>
      <xdr:colOff>188118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01161-9F24-5CC2-F97E-5983E6808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15</xdr:row>
      <xdr:rowOff>57149</xdr:rowOff>
    </xdr:from>
    <xdr:to>
      <xdr:col>13</xdr:col>
      <xdr:colOff>485774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4F49F-13EE-D6DB-DEDB-7A821B0F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171450</xdr:rowOff>
    </xdr:from>
    <xdr:to>
      <xdr:col>14</xdr:col>
      <xdr:colOff>19050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D3CB6-32C7-3723-F0BC-34A71E62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2.74517800926" createdVersion="8" refreshedVersion="8" minRefreshableVersion="3" recordCount="4114" xr:uid="{501AAB3A-2048-4625-B3D7-13B4448AA206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in_real" numFmtId="14">
      <sharedItems containsSemiMixedTypes="0" containsNonDate="0" containsDate="1" containsString="0" minDate="2010-06-14T14:44:26" maxDate="2018-05-06T16:02:03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4.497770949078" createdVersion="8" refreshedVersion="8" minRefreshableVersion="3" recordCount="4114" xr:uid="{23760F0F-954A-48B3-A7E3-746322F6AD95}">
  <cacheSource type="worksheet">
    <worksheetSource ref="A1:R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10-03-19T03:29:35" maxDate="2018-03-17T11:14:10" count="4114">
        <d v="2016-06-09T08:51:15"/>
        <d v="2018-02-01T12:09:55"/>
        <d v="2017-01-28T22:19:17"/>
        <d v="2015-06-19T11:05:39"/>
        <d v="2016-11-10T09:43:28"/>
        <d v="2017-07-09T12:39:16"/>
        <d v="2015-05-15T06:52:46"/>
        <d v="2017-05-21T14:56:28"/>
        <d v="2017-04-03T12:25:44"/>
        <d v="2017-03-12T05:05:26"/>
        <d v="2015-04-30T23:37:31"/>
        <d v="2017-07-18T13:27:52"/>
        <d v="2015-05-12T21:03:24"/>
        <d v="2017-05-14T02:18:02"/>
        <d v="2015-05-29T12:54:16"/>
        <d v="2016-08-29T10:37:35"/>
        <d v="2015-04-11T07:15:56"/>
        <d v="2015-09-18T13:51:01"/>
        <d v="2015-07-31T08:41:48"/>
        <d v="2016-06-08T03:40:09"/>
        <d v="2016-07-03T15:00:38"/>
        <d v="2015-08-09T15:22:22"/>
        <d v="2015-12-01T07:01:06"/>
        <d v="2016-03-20T10:55:20"/>
        <d v="2016-08-02T07:20:13"/>
        <d v="2016-10-31T09:17:38"/>
        <d v="2015-06-19T11:06:17"/>
        <d v="2015-09-30T06:04:49"/>
        <d v="2016-11-07T11:22:17"/>
        <d v="2015-06-03T06:47:58"/>
        <d v="2015-07-03T12:47:55"/>
        <d v="2016-12-30T09:42:42"/>
        <d v="2017-03-27T01:04:58"/>
        <d v="2016-09-29T08:32:21"/>
        <d v="2015-07-02T12:59:35"/>
        <d v="2016-03-20T23:29:36"/>
        <d v="2016-02-19T08:32:46"/>
        <d v="2016-01-13T23:37:31"/>
        <d v="2014-03-13T08:33:05"/>
        <d v="2015-04-04T09:50:06"/>
        <d v="2015-05-10T07:47:53"/>
        <d v="2015-08-18T18:32:25"/>
        <d v="2015-11-12T15:09:23"/>
        <d v="2015-05-24T04:33:48"/>
        <d v="2015-08-05T00:22:45"/>
        <d v="2017-03-22T22:57:08"/>
        <d v="2016-11-06T10:53:10"/>
        <d v="2015-10-03T23:39:42"/>
        <d v="2016-01-14T19:49:06"/>
        <d v="2016-09-13T13:00:20"/>
        <d v="2015-12-07T06:12:03"/>
        <d v="2016-06-29T17:08:43"/>
        <d v="2015-05-29T04:56:57"/>
        <d v="2015-02-28T04:16:05"/>
        <d v="2016-11-16T09:49:18"/>
        <d v="2017-05-02T03:19:25"/>
        <d v="2016-05-12T07:50:12"/>
        <d v="2016-03-12T08:09:34"/>
        <d v="2015-10-03T21:50:10"/>
        <d v="2016-08-02T17:31:30"/>
        <d v="2015-02-10T03:43:16"/>
        <d v="2014-04-17T20:28:12"/>
        <d v="2014-01-07T18:03:53"/>
        <d v="2014-11-11T06:31:43"/>
        <d v="2014-05-11T13:12:52"/>
        <d v="2015-06-26T22:10:17"/>
        <d v="2017-06-14T22:21:37"/>
        <d v="2013-05-11T12:15:23"/>
        <d v="2015-01-02T00:10:04"/>
        <d v="2012-07-19T22:59:09"/>
        <d v="2012-05-24T11:45:27"/>
        <d v="2013-02-20T12:46:56"/>
        <d v="2013-09-23T18:07:20"/>
        <d v="2011-12-30T07:18:53"/>
        <d v="2016-12-13T18:04:10"/>
        <d v="2014-02-23T03:05:03"/>
        <d v="2012-09-17T16:57:09"/>
        <d v="2013-02-20T09:40:43"/>
        <d v="2017-08-20T04:37:48"/>
        <d v="2015-03-05T12:23:43"/>
        <d v="2014-10-11T19:25:13"/>
        <d v="2013-06-05T14:37:03"/>
        <d v="2012-07-29T19:04:52"/>
        <d v="2016-01-24T02:50:02"/>
        <d v="2012-03-01T14:29:33"/>
        <d v="2012-07-12T17:52:58"/>
        <d v="2016-10-04T08:31:24"/>
        <d v="2011-04-03T10:40:03"/>
        <d v="2015-05-07T17:10:19"/>
        <d v="2014-04-10T15:22:25"/>
        <d v="2012-04-29T08:49:21"/>
        <d v="2012-01-31T14:58:07"/>
        <d v="2017-12-17T03:20:34"/>
        <d v="2013-05-01T13:52:58"/>
        <d v="2015-02-25T06:52:17"/>
        <d v="2012-12-18T22:35:35"/>
        <d v="2011-04-05T14:42:24"/>
        <d v="2012-04-29T04:50:45"/>
        <d v="2013-09-30T16:25:05"/>
        <d v="2014-11-30T15:59:59"/>
        <d v="2013-09-13T06:43:10"/>
        <d v="2013-11-30T22:36:46"/>
        <d v="2011-10-06T22:06:31"/>
        <d v="2015-01-21T15:40:05"/>
        <d v="2012-01-24T18:34:19"/>
        <d v="2017-04-20T15:43:19"/>
        <d v="2013-02-10T20:03:25"/>
        <d v="2012-02-17T13:21:29"/>
        <d v="2014-03-03T17:04:10"/>
        <d v="2011-12-12T04:43:04"/>
        <d v="2014-09-16T03:21:45"/>
        <d v="2016-04-17T14:17:39"/>
        <d v="2015-02-26T15:21:09"/>
        <d v="2012-06-16T20:07:17"/>
        <d v="2012-10-04T15:24:03"/>
        <d v="2012-12-02T07:53:56"/>
        <d v="2012-01-07T05:02:13"/>
        <d v="2011-01-18T04:07:33"/>
        <d v="2012-05-16T11:31:41"/>
        <d v="2012-06-01T20:04:52"/>
        <d v="2017-08-31T18:04:22"/>
        <d v="2016-03-19T08:35:55"/>
        <d v="2017-08-08T15:41:24"/>
        <d v="2015-09-05T08:26:37"/>
        <d v="2016-04-06T23:16:28"/>
        <d v="2017-12-05T16:42:13"/>
        <d v="2016-04-28T01:41:03"/>
        <d v="2016-02-18T15:48:47"/>
        <d v="2017-09-13T04:33:55"/>
        <d v="2015-08-14T01:00:59"/>
        <d v="2015-04-29T19:22:25"/>
        <d v="2017-06-16T23:04:52"/>
        <d v="2015-09-06T09:42:15"/>
        <d v="2017-04-26T20:49:05"/>
        <d v="2016-07-25T05:27:07"/>
        <d v="2015-05-09T11:24:12"/>
        <d v="2016-03-19T01:22:17"/>
        <d v="2016-08-12T06:24:34"/>
        <d v="2016-06-18T19:35:10"/>
        <d v="2016-06-20T12:21:39"/>
        <d v="2016-02-03T22:13:19"/>
        <d v="2016-04-02T02:13:09"/>
        <d v="2015-10-10T04:31:58"/>
        <d v="2017-07-04T13:19:01"/>
        <d v="2016-01-29T08:59:06"/>
        <d v="2016-07-03T09:43:01"/>
        <d v="2017-11-18T08:34:01"/>
        <d v="2015-11-10T17:17:17"/>
        <d v="2017-01-20T07:55:30"/>
        <d v="2015-11-09T02:10:33"/>
        <d v="2016-03-12T16:13:19"/>
        <d v="2016-04-05T13:30:04"/>
        <d v="2015-08-06T00:22:08"/>
        <d v="2015-10-04T18:27:08"/>
        <d v="2016-04-07T14:26:18"/>
        <d v="2016-05-31T17:47:50"/>
        <d v="2015-05-15T08:10:09"/>
        <d v="2017-01-19T22:51:26"/>
        <d v="2015-09-04T15:09:25"/>
        <d v="2017-05-19T23:25:01"/>
        <d v="2016-06-04T03:59:51"/>
        <d v="2015-05-13T20:56:05"/>
        <d v="2015-06-26T05:09:02"/>
        <d v="2016-08-16T17:56:40"/>
        <d v="2015-07-02T23:48:06"/>
        <d v="2016-12-04T17:40:50"/>
        <d v="2017-12-17T00:19:47"/>
        <d v="2016-05-23T22:44:00"/>
        <d v="2016-02-03T13:19:29"/>
        <d v="2015-08-31T23:37:10"/>
        <d v="2016-07-20T04:33:45"/>
        <d v="2017-06-09T03:24:30"/>
        <d v="2016-01-28T23:58:41"/>
        <d v="2016-01-14T21:11:38"/>
        <d v="2016-02-23T21:40:01"/>
        <d v="2015-07-17T07:19:20"/>
        <d v="2016-06-24T12:01:41"/>
        <d v="2016-02-21T03:12:47"/>
        <d v="2016-10-18T00:56:56"/>
        <d v="2017-01-26T06:03:29"/>
        <d v="2016-02-19T00:48:23"/>
        <d v="2016-05-10T11:32:41"/>
        <d v="2017-12-07T18:09:54"/>
        <d v="2015-10-11T03:00:36"/>
        <d v="2015-06-16T16:19:47"/>
        <d v="2017-07-16T15:41:56"/>
        <d v="2018-02-02T17:52:55"/>
        <d v="2016-06-14T16:58:51"/>
        <d v="2015-07-18T17:45:47"/>
        <d v="2017-07-02T03:08:33"/>
        <d v="2017-06-02T11:21:38"/>
        <d v="2016-08-12T03:09:35"/>
        <d v="2015-08-31T06:08:12"/>
        <d v="2015-09-12T15:45:48"/>
        <d v="2016-12-29T14:13:18"/>
        <d v="2016-04-28T03:40:07"/>
        <d v="2016-09-01T15:51:27"/>
        <d v="2018-01-07T05:28:31"/>
        <d v="2015-08-18T13:59:31"/>
        <d v="2017-07-30T03:32:48"/>
        <d v="2015-07-28T20:25:35"/>
        <d v="2016-01-04T22:06:27"/>
        <d v="2016-08-28T23:15:08"/>
        <d v="2015-11-14T21:17:41"/>
        <d v="2017-07-02T00:30:41"/>
        <d v="2016-08-21T12:25:54"/>
        <d v="2017-07-12T15:56:18"/>
        <d v="2015-11-19T07:53:50"/>
        <d v="2015-10-31T02:25:49"/>
        <d v="2016-05-29T01:10:23"/>
        <d v="2016-08-21T23:01:59"/>
        <d v="2016-08-08T18:43:42"/>
        <d v="2017-02-09T08:19:04"/>
        <d v="2016-07-05T12:00:48"/>
        <d v="2015-12-21T10:35:44"/>
        <d v="2016-12-28T19:25:39"/>
        <d v="2016-02-17T23:29:59"/>
        <d v="2015-11-11T14:40:50"/>
        <d v="2016-03-01T22:02:22"/>
        <d v="2017-02-22T01:22:08"/>
        <d v="2016-06-28T09:39:14"/>
        <d v="2016-01-13T02:39:23"/>
        <d v="2016-01-13T00:59:53"/>
        <d v="2017-04-16T21:36:10"/>
        <d v="2016-04-27T17:00:01"/>
        <d v="2017-03-03T21:31:08"/>
        <d v="2016-03-29T12:45:00"/>
        <d v="2016-05-27T23:57:18"/>
        <d v="2016-03-19T08:08:36"/>
        <d v="2017-01-06T16:45:54"/>
        <d v="2016-04-22T03:13:13"/>
        <d v="2016-11-24T19:55:46"/>
        <d v="2016-01-14T02:52:42"/>
        <d v="2017-08-28T13:09:19"/>
        <d v="2016-04-28T12:36:45"/>
        <d v="2016-05-28T00:18:40"/>
        <d v="2016-11-03T12:17:00"/>
        <d v="2016-12-31T04:57:21"/>
        <d v="2017-12-09T17:58:28"/>
        <d v="2016-10-10T00:39:40"/>
        <d v="2014-02-20T13:47:25"/>
        <d v="2015-10-21T05:21:46"/>
        <d v="2012-10-05T21:16:26"/>
        <d v="2014-12-31T10:51:59"/>
        <d v="2010-12-12T21:43:08"/>
        <d v="2013-06-12T15:35:55"/>
        <d v="2011-09-11T15:02:13"/>
        <d v="2011-07-22T19:24:30"/>
        <d v="2012-10-14T08:15:28"/>
        <d v="2011-04-14T01:11:50"/>
        <d v="2014-04-09T10:17:43"/>
        <d v="2013-03-09T09:36:06"/>
        <d v="2011-02-05T09:05:40"/>
        <d v="2012-12-08T08:48:15"/>
        <d v="2016-09-06T03:56:46"/>
        <d v="2011-12-31T02:10:45"/>
        <d v="2014-01-15T21:24:33"/>
        <d v="2017-04-14T10:15:31"/>
        <d v="2012-04-04T14:32:37"/>
        <d v="2016-02-23T21:09:16"/>
        <d v="2011-04-11T20:03:03"/>
        <d v="2013-03-13T14:02:37"/>
        <d v="2011-11-27T02:30:16"/>
        <d v="2013-07-26T11:08:50"/>
        <d v="2013-03-06T03:58:13"/>
        <d v="2011-02-05T23:23:04"/>
        <d v="2010-12-04T13:59:16"/>
        <d v="2015-05-06T11:36:09"/>
        <d v="2012-08-12T09:51:58"/>
        <d v="2018-01-23T22:11:26"/>
        <d v="2012-02-19T11:32:15"/>
        <d v="2014-11-10T10:37:38"/>
        <d v="2011-01-04T23:05:23"/>
        <d v="2012-04-20T09:09:13"/>
        <d v="2013-01-23T14:11:33"/>
        <d v="2013-09-08T10:59:51"/>
        <d v="2013-01-20T16:48:55"/>
        <d v="2016-04-09T23:53:31"/>
        <d v="2013-08-09T20:24:30"/>
        <d v="2018-01-24T23:51:25"/>
        <d v="2015-03-25T18:03:09"/>
        <d v="2010-03-19T03:29:35"/>
        <d v="2010-11-24T02:38:10"/>
        <d v="2012-03-29T03:06:17"/>
        <d v="2012-11-18T00:43:55"/>
        <d v="2014-07-25T20:34:31"/>
        <d v="2014-01-09T19:29:46"/>
        <d v="2013-08-30T12:25:50"/>
        <d v="2013-04-16T13:50:31"/>
        <d v="2014-09-08T11:41:51"/>
        <d v="2011-10-28T14:39:57"/>
        <d v="2014-03-15T02:30:34"/>
        <d v="2012-08-16T03:20:50"/>
        <d v="2015-02-28T07:10:53"/>
        <d v="2011-04-24T10:14:22"/>
        <d v="2014-08-07T08:47:49"/>
        <d v="2013-07-10T15:44:23"/>
        <d v="2016-03-12T05:35:20"/>
        <d v="2015-02-17T21:03:48"/>
        <d v="2011-08-31T06:01:52"/>
        <d v="2012-02-08T08:12:34"/>
        <d v="2014-01-08T17:03:34"/>
        <d v="2012-12-17T18:27:02"/>
        <d v="2013-03-28T01:44:37"/>
        <d v="2013-06-19T20:11:52"/>
        <d v="2013-01-01T20:33:10"/>
        <d v="2014-01-30T06:13:20"/>
        <d v="2013-12-09T06:48:32"/>
        <d v="2011-12-09T19:34:38"/>
        <d v="2013-07-10T22:30:22"/>
        <d v="2012-08-24T16:44:39"/>
        <d v="2012-10-11T17:38:35"/>
        <d v="2014-02-14T14:52:28"/>
        <d v="2011-05-08T20:54:22"/>
        <d v="2013-12-31T15:18:57"/>
        <d v="2013-06-19T12:17:36"/>
        <d v="2015-10-22T11:24:12"/>
        <d v="2014-10-18T13:00:59"/>
        <d v="2014-01-26T09:07:15"/>
        <d v="2010-09-12T12:22:37"/>
        <d v="2016-11-14T04:49:55"/>
        <d v="2017-10-02T19:37:38"/>
        <d v="2017-04-08T05:48:03"/>
        <d v="2017-11-22T18:05:23"/>
        <d v="2016-06-17T03:36:18"/>
        <d v="2017-11-14T10:43:58"/>
        <d v="2018-02-10T09:45:38"/>
        <d v="2016-02-09T01:40:55"/>
        <d v="2016-09-21T11:27:27"/>
        <d v="2016-10-04T06:20:02"/>
        <d v="2014-03-17T21:50:01"/>
        <d v="2017-05-12T23:26:32"/>
        <d v="2016-09-05T21:16:12"/>
        <d v="2017-03-02T13:02:50"/>
        <d v="2016-03-24T10:35:52"/>
        <d v="2016-03-24T11:56:51"/>
        <d v="2016-10-04T09:30:31"/>
        <d v="2016-01-28T17:26:57"/>
        <d v="2017-07-05T06:16:00"/>
        <d v="2016-03-16T08:24:59"/>
        <d v="2018-02-07T16:54:35"/>
        <d v="2015-08-26T05:43:48"/>
        <d v="2017-03-25T03:49:11"/>
        <d v="2015-09-27T18:35:40"/>
        <d v="2016-04-03T22:46:42"/>
        <d v="2016-04-06T23:39:24"/>
        <d v="2016-09-03T15:50:09"/>
        <d v="2016-10-05T07:32:55"/>
        <d v="2016-07-10T14:23:15"/>
        <d v="2018-01-26T06:36:44"/>
        <d v="2017-08-01T03:09:05"/>
        <d v="2017-02-20T15:59:13"/>
        <d v="2015-08-21T10:13:55"/>
        <d v="2016-10-10T17:22:02"/>
        <d v="2017-03-03T18:14:50"/>
        <d v="2015-10-14T16:23:44"/>
        <d v="2017-02-08T05:53:55"/>
        <d v="2016-02-29T11:34:25"/>
        <d v="2017-05-13T06:16:32"/>
        <d v="2015-10-06T06:50:03"/>
        <d v="2016-05-26T23:32:26"/>
        <d v="2015-10-07T05:38:50"/>
        <d v="2015-06-28T08:13:28"/>
        <d v="2011-01-25T05:29:07"/>
        <d v="2015-05-01T19:01:39"/>
        <d v="2015-01-07T03:37:51"/>
        <d v="2013-03-15T12:47:58"/>
        <d v="2014-02-21T11:05:09"/>
        <d v="2016-01-25T03:05:54"/>
        <d v="2012-11-06T14:32:40"/>
        <d v="2017-12-07T12:51:04"/>
        <d v="2013-11-17T15:45:21"/>
        <d v="2017-02-18T05:27:33"/>
        <d v="2013-05-14T21:50:36"/>
        <d v="2012-06-21T01:22:14"/>
        <d v="2014-12-27T07:17:38"/>
        <d v="2017-07-22T07:31:20"/>
        <d v="2016-10-05T01:33:04"/>
        <d v="2016-12-24T01:15:02"/>
        <d v="2013-02-10T17:53:34"/>
        <d v="2016-12-21T03:20:43"/>
        <d v="2013-05-21T20:10:30"/>
        <d v="2013-07-21T02:34:54"/>
        <d v="2015-04-05T12:04:25"/>
        <d v="2015-11-21T23:14:51"/>
        <d v="2015-10-05T18:55:20"/>
        <d v="2016-07-15T01:21:33"/>
        <d v="2016-07-03T13:00:34"/>
        <d v="2017-06-24T08:30:18"/>
        <d v="2015-01-12T17:22:33"/>
        <d v="2016-04-04T00:23:21"/>
        <d v="2012-10-08T11:45:33"/>
        <d v="2012-06-27T00:13:07"/>
        <d v="2014-08-15T05:37:54"/>
        <d v="2017-02-10T07:17:08"/>
        <d v="2013-02-14T00:50:23"/>
        <d v="2013-05-18T15:22:39"/>
        <d v="2011-05-31T21:35:03"/>
        <d v="2016-03-01T01:34:04"/>
        <d v="2017-11-13T02:34:20"/>
        <d v="2015-03-26T19:40:22"/>
        <d v="2012-05-26T11:27:09"/>
        <d v="2016-10-05T08:37:44"/>
        <d v="2012-05-11T15:16:27"/>
        <d v="2014-12-15T16:55:31"/>
        <d v="2015-01-12T17:54:42"/>
        <d v="2012-02-19T18:47:26"/>
        <d v="2012-08-10T01:56:36"/>
        <d v="2014-09-01T14:58:33"/>
        <d v="2017-06-19T00:43:18"/>
        <d v="2016-04-06T00:03:21"/>
        <d v="2014-10-27T05:20:04"/>
        <d v="2013-06-05T04:25:09"/>
        <d v="2013-05-15T21:30:24"/>
        <d v="2014-08-17T15:20:15"/>
        <d v="2015-09-05T10:09:24"/>
        <d v="2014-12-17T12:15:51"/>
        <d v="2014-02-26T23:16:46"/>
        <d v="2016-06-10T16:06:45"/>
        <d v="2014-04-02T13:29:59"/>
        <d v="2015-01-21T01:42:39"/>
        <d v="2016-06-09T20:43:30"/>
        <d v="2015-07-24T22:43:21"/>
        <d v="2014-04-08T18:37:06"/>
        <d v="2012-12-18T07:10:37"/>
        <d v="2016-09-18T07:49:51"/>
        <d v="2017-01-23T20:00:14"/>
        <d v="2016-09-28T14:06:38"/>
        <d v="2015-04-29T15:43:45"/>
        <d v="2010-07-20T10:51:37"/>
        <d v="2014-08-01T08:14:45"/>
        <d v="2017-06-01T16:15:02"/>
        <d v="2016-08-11T09:38:24"/>
        <d v="2016-08-01T02:09:44"/>
        <d v="2014-10-05T10:14:30"/>
        <d v="2014-07-19T17:17:57"/>
        <d v="2014-06-04T09:23:38"/>
        <d v="2017-08-06T11:53:38"/>
        <d v="2016-10-09T03:50:46"/>
        <d v="2015-09-20T15:36:29"/>
        <d v="2017-02-16T14:27:17"/>
        <d v="2014-09-08T19:58:14"/>
        <d v="2016-01-06T00:20:08"/>
        <d v="2014-12-19T03:56:37"/>
        <d v="2012-11-07T23:45:43"/>
        <d v="2016-04-22T16:54:03"/>
        <d v="2016-01-18T11:14:23"/>
        <d v="2014-01-27T22:17:15"/>
        <d v="2015-04-04T02:45:01"/>
        <d v="2014-08-23T06:15:55"/>
        <d v="2014-12-24T04:49:22"/>
        <d v="2014-12-03T12:56:01"/>
        <d v="2016-03-30T14:11:19"/>
        <d v="2016-01-20T05:55:23"/>
        <d v="2015-10-10T00:13:07"/>
        <d v="2013-01-24T16:54:51"/>
        <d v="2014-09-05T16:00:01"/>
        <d v="2015-06-28T21:52:33"/>
        <d v="2014-03-17T01:49:57"/>
        <d v="2012-08-03T17:13:39"/>
        <d v="2015-04-10T00:31:55"/>
        <d v="2014-04-15T20:14:45"/>
        <d v="2012-04-28T04:07:30"/>
        <d v="2012-06-13T17:24:18"/>
        <d v="2017-04-23T20:17:37"/>
        <d v="2015-05-22T11:37:26"/>
        <d v="2013-07-06T00:38:32"/>
        <d v="2013-07-11T21:15:28"/>
        <d v="2013-04-06T08:42:16"/>
        <d v="2015-06-18T22:13:10"/>
        <d v="2014-11-03T08:42:22"/>
        <d v="2015-02-12T00:20:04"/>
        <d v="2015-07-06T05:15:12"/>
        <d v="2015-07-31T12:30:58"/>
        <d v="2018-01-18T22:52:25"/>
        <d v="2016-03-22T19:28:23"/>
        <d v="2015-04-08T10:06:39"/>
        <d v="2013-02-10T21:29:05"/>
        <d v="2016-02-16T21:49:05"/>
        <d v="2015-09-04T23:16:20"/>
        <d v="2014-06-13T17:21:57"/>
        <d v="2013-08-08T10:51:44"/>
        <d v="2017-03-13T00:32:10"/>
        <d v="2013-10-29T16:35:16"/>
        <d v="2016-09-15T08:13:08"/>
        <d v="2014-03-19T22:36:35"/>
        <d v="2015-04-12T11:21:31"/>
        <d v="2017-10-25T10:29:41"/>
        <d v="2017-12-09T20:13:37"/>
        <d v="2012-10-26T07:12:37"/>
        <d v="2013-06-19T17:06:08"/>
        <d v="2016-12-20T09:16:35"/>
        <d v="2017-08-11T07:29:52"/>
        <d v="2016-04-06T18:18:31"/>
        <d v="2015-05-21T04:01:06"/>
        <d v="2016-06-04T01:54:08"/>
        <d v="2014-11-19T11:05:05"/>
        <d v="2015-10-16T11:08:20"/>
        <d v="2012-10-02T01:49:46"/>
        <d v="2010-06-22T20:55:38"/>
        <d v="2011-01-17T04:51:56"/>
        <d v="2012-04-26T05:44:42"/>
        <d v="2013-01-09T22:45:32"/>
        <d v="2015-12-02T22:36:39"/>
        <d v="2013-01-03T05:43:37"/>
        <d v="2016-10-31T11:05:18"/>
        <d v="2014-06-14T19:09:17"/>
        <d v="2013-08-02T14:49:29"/>
        <d v="2013-02-18T05:42:09"/>
        <d v="2016-05-16T11:54:23"/>
        <d v="2017-01-23T06:52:35"/>
        <d v="2014-02-05T20:42:15"/>
        <d v="2017-10-05T03:53:39"/>
        <d v="2017-06-28T00:12:00"/>
        <d v="2015-06-21T14:32:17"/>
        <d v="2016-11-10T01:18:19"/>
        <d v="2016-03-14T07:51:09"/>
        <d v="2018-01-03T22:13:48"/>
        <d v="2016-07-26T23:16:09"/>
        <d v="2013-10-04T08:34:24"/>
        <d v="2016-11-01T01:53:23"/>
        <d v="2017-10-01T10:26:42"/>
        <d v="2017-02-22T18:52:20"/>
        <d v="2016-08-10T19:05:07"/>
        <d v="2017-04-27T19:06:42"/>
        <d v="2015-07-11T19:31:46"/>
        <d v="2016-06-25T06:50:58"/>
        <d v="2018-01-18T19:50:55"/>
        <d v="2016-05-18T20:00:07"/>
        <d v="2017-12-21T01:16:30"/>
        <d v="2016-05-20T12:57:20"/>
        <d v="2017-11-01T01:05:10"/>
        <d v="2017-04-07T16:00:08"/>
        <d v="2017-04-17T07:04:56"/>
        <d v="2016-09-13T04:02:54"/>
        <d v="2017-12-07T06:43:29"/>
        <d v="2016-06-11T18:09:29"/>
        <d v="2016-09-25T09:07:56"/>
        <d v="2017-04-08T11:18:31"/>
        <d v="2017-06-10T00:42:40"/>
        <d v="2015-12-21T14:55:25"/>
        <d v="2016-09-18T12:22:42"/>
        <d v="2017-02-26T13:28:47"/>
        <d v="2015-09-14T20:38:30"/>
        <d v="2017-05-31T10:29:06"/>
        <d v="2016-09-26T05:19:49"/>
        <d v="2016-08-22T13:49:11"/>
        <d v="2017-01-03T09:24:30"/>
        <d v="2016-09-19T09:22:31"/>
        <d v="2016-05-26T17:08:28"/>
        <d v="2018-01-19T07:26:43"/>
        <d v="2016-06-05T13:23:49"/>
        <d v="2016-10-31T23:48:01"/>
        <d v="2015-09-28T18:39:51"/>
        <d v="2015-09-02T04:31:52"/>
        <d v="2017-05-08T15:48:49"/>
        <d v="2016-11-28T19:33:03"/>
        <d v="2017-11-01T22:34:57"/>
        <d v="2016-02-08T17:03:04"/>
        <d v="2016-11-03T17:09:06"/>
        <d v="2015-11-01T12:46:43"/>
        <d v="2016-09-10T23:17:40"/>
        <d v="2017-11-17T17:11:45"/>
        <d v="2016-01-03T03:14:51"/>
        <d v="2017-02-04T07:17:01"/>
        <d v="2016-05-28T21:48:04"/>
        <d v="2017-06-10T16:15:53"/>
        <d v="2015-11-16T22:10:58"/>
        <d v="2016-12-01T22:35:17"/>
        <d v="2016-11-23T16:41:03"/>
        <d v="2017-01-11T15:59:28"/>
        <d v="2016-06-25T12:20:49"/>
        <d v="2016-09-25T07:51:17"/>
        <d v="2015-11-03T20:37:58"/>
        <d v="2017-09-17T11:53:19"/>
        <d v="2016-05-01T05:44:34"/>
        <d v="2016-01-12T17:41:19"/>
        <d v="2017-03-15T18:31:31"/>
        <d v="2016-08-03T01:55:38"/>
        <d v="2015-11-09T18:50:36"/>
        <d v="2017-08-21T09:29:39"/>
        <d v="2016-06-20T14:36:40"/>
        <d v="2016-02-06T12:30:58"/>
        <d v="2016-02-03T15:51:16"/>
        <d v="2016-01-31T08:53:02"/>
        <d v="2016-09-26T00:23:26"/>
        <d v="2016-01-01T21:26:56"/>
        <d v="2016-03-03T01:42:41"/>
        <d v="2017-09-16T19:22:19"/>
        <d v="2016-06-11T00:15:18"/>
        <d v="2016-12-31T04:24:21"/>
        <d v="2016-06-09T21:59:40"/>
        <d v="2015-10-17T16:24:51"/>
        <d v="2016-02-21T18:39:04"/>
        <d v="2017-03-11T21:09:53"/>
        <d v="2016-03-05T10:23:38"/>
        <d v="2017-10-02T06:09:14"/>
        <d v="2017-06-20T21:52:56"/>
        <d v="2015-10-19T11:47:46"/>
        <d v="2016-01-29T10:12:48"/>
        <d v="2016-02-24T23:08:17"/>
        <d v="2015-11-10T19:30:02"/>
        <d v="2016-05-06T10:47:04"/>
        <d v="2015-06-26T17:42:31"/>
        <d v="2015-07-10T10:03:30"/>
        <d v="2016-06-27T02:07:48"/>
        <d v="2016-03-25T10:19:44"/>
        <d v="2016-10-13T19:43:35"/>
        <d v="2016-05-03T12:21:47"/>
        <d v="2016-10-20T03:53:56"/>
        <d v="2016-03-09T06:34:39"/>
        <d v="2016-11-11T03:31:42"/>
        <d v="2017-07-31T01:48:01"/>
        <d v="2016-08-20T08:36:05"/>
        <d v="2017-05-20T14:47:29"/>
        <d v="2016-08-14T20:52:04"/>
        <d v="2018-01-27T04:06:56"/>
        <d v="2016-03-09T19:07:58"/>
        <d v="2016-10-31T04:01:45"/>
        <d v="2015-09-09T07:15:34"/>
        <d v="2015-06-22T17:34:16"/>
        <d v="2017-06-03T20:07:26"/>
        <d v="2017-06-07T16:56:49"/>
        <d v="2016-04-14T04:49:19"/>
        <d v="2016-03-31T21:41:07"/>
        <d v="2018-02-26T07:39:11"/>
        <d v="2016-07-01T09:07:03"/>
        <d v="2017-01-07T01:54:14"/>
        <d v="2015-05-25T02:40:58"/>
        <d v="2017-04-09T07:58:26"/>
        <d v="2016-07-26T23:21:13"/>
        <d v="2017-04-24T18:55:49"/>
        <d v="2016-10-16T17:10:54"/>
        <d v="2017-05-12T16:31:42"/>
        <d v="2016-01-13T04:53:16"/>
        <d v="2016-02-27T07:21:54"/>
        <d v="2016-04-23T20:21:17"/>
        <d v="2018-01-28T18:59:02"/>
        <d v="2018-01-25T08:24:53"/>
        <d v="2015-07-27T07:39:29"/>
        <d v="2017-11-08T13:21:57"/>
        <d v="2016-07-02T09:53:09"/>
        <d v="2016-07-02T11:52:45"/>
        <d v="2016-03-23T09:05:57"/>
        <d v="2015-08-30T02:32:09"/>
        <d v="2017-07-09T14:56:35"/>
        <d v="2015-06-23T21:24:33"/>
        <d v="2017-02-09T05:32:45"/>
        <d v="2015-08-22T23:38:01"/>
        <d v="2015-08-08T21:50:52"/>
        <d v="2015-10-03T04:28:40"/>
        <d v="2015-10-27T16:15:30"/>
        <d v="2017-10-31T15:54:03"/>
        <d v="2016-07-02T11:04:31"/>
        <d v="2016-05-27T00:59:48"/>
        <d v="2016-01-27T12:44:28"/>
        <d v="2017-02-10T06:57:21"/>
        <d v="2016-11-14T12:02:56"/>
        <d v="2016-06-11T13:38:32"/>
        <d v="2016-07-12T15:34:23"/>
        <d v="2015-09-23T16:38:47"/>
        <d v="2017-09-21T18:52:55"/>
        <d v="2015-12-01T19:55:42"/>
        <d v="2016-06-06T03:18:24"/>
        <d v="2016-02-28T21:57:01"/>
        <d v="2017-11-13T23:03:10"/>
        <d v="2015-06-29T23:58:16"/>
        <d v="2017-09-17T10:10:26"/>
        <d v="2016-03-13T08:37:49"/>
        <d v="2017-06-02T10:44:23"/>
        <d v="2017-05-12T02:04:36"/>
        <d v="2015-11-25T23:06:25"/>
        <d v="2015-11-15T06:24:04"/>
        <d v="2015-06-30T00:10:30"/>
        <d v="2015-05-24T12:32:48"/>
        <d v="2015-11-17T00:20:30"/>
        <d v="2015-12-24T15:15:25"/>
        <d v="2017-05-09T17:33:32"/>
        <d v="2017-04-16T05:08:44"/>
        <d v="2017-07-02T03:15:54"/>
        <d v="2015-07-26T05:08:37"/>
        <d v="2017-09-25T00:20:30"/>
        <d v="2018-02-13T22:19:57"/>
        <d v="2017-09-20T00:06:12"/>
        <d v="2015-05-31T00:21:58"/>
        <d v="2015-11-12T20:43:47"/>
        <d v="2016-06-22T07:18:38"/>
        <d v="2017-12-07T11:45:35"/>
        <d v="2016-09-04T06:39:12"/>
        <d v="2017-10-31T15:20:48"/>
        <d v="2017-07-25T13:30:55"/>
        <d v="2016-05-20T23:40:21"/>
        <d v="2017-11-21T18:54:41"/>
        <d v="2016-03-17T10:06:25"/>
        <d v="2018-01-02T22:54:37"/>
        <d v="2015-09-14T06:38:38"/>
        <d v="2015-06-06T14:33:14"/>
        <d v="2017-01-11T09:14:42"/>
        <d v="2015-07-28T16:41:37"/>
        <d v="2014-09-21T19:02:57"/>
        <d v="2017-12-11T12:16:42"/>
        <d v="2015-06-04T07:03:29"/>
        <d v="2017-10-24T13:12:58"/>
        <d v="2017-12-07T16:39:59"/>
        <d v="2017-12-22T05:44:59"/>
        <d v="2017-12-22T13:04:18"/>
        <d v="2017-11-01T23:52:54"/>
        <d v="2017-11-22T01:57:54"/>
        <d v="2015-06-26T16:17:01"/>
        <d v="2015-10-19T12:45:16"/>
        <d v="2015-06-29T03:12:22"/>
        <d v="2017-11-03T11:45:50"/>
        <d v="2017-01-07T11:04:22"/>
        <d v="2017-05-01T16:32:53"/>
        <d v="2017-12-31T00:25:14"/>
        <d v="2016-09-15T11:55:34"/>
        <d v="2015-10-11T23:48:12"/>
        <d v="2015-07-19T10:12:48"/>
        <d v="2018-01-18T11:01:14"/>
        <d v="2017-02-01T08:08:06"/>
        <d v="2012-11-23T01:06:14"/>
        <d v="2015-05-29T01:45:39"/>
        <d v="2013-01-31T15:39:12"/>
        <d v="2016-06-17T08:16:09"/>
        <d v="2012-04-17T11:03:12"/>
        <d v="2016-11-04T01:33:49"/>
        <d v="2014-02-11T17:23:11"/>
        <d v="2013-11-02T14:17:00"/>
        <d v="2012-05-25T10:49:29"/>
        <d v="2013-06-16T20:53:48"/>
        <d v="2012-09-27T23:22:24"/>
        <d v="2012-10-23T13:22:30"/>
        <d v="2014-07-05T02:13:48"/>
        <d v="2014-10-27T11:19:01"/>
        <d v="2016-03-24T22:25:01"/>
        <d v="2015-10-17T11:26:44"/>
        <d v="2014-10-08T09:18:59"/>
        <d v="2015-01-05T19:00:12"/>
        <d v="2015-10-14T23:59:54"/>
        <d v="2015-06-20T11:17:56"/>
        <d v="2016-05-25T04:37:08"/>
        <d v="2014-04-09T12:18:50"/>
        <d v="2015-01-28T21:59:21"/>
        <d v="2013-02-13T19:56:20"/>
        <d v="2013-10-13T02:31:32"/>
        <d v="2014-03-05T17:05:27"/>
        <d v="2013-08-02T16:52:55"/>
        <d v="2015-11-29T21:37:21"/>
        <d v="2015-06-22T20:45:23"/>
        <d v="2017-12-30T03:40:05"/>
        <d v="2013-12-26T13:51:52"/>
        <d v="2012-05-06T20:33:37"/>
        <d v="2017-09-24T14:55:37"/>
        <d v="2015-12-31T14:27:56"/>
        <d v="2013-11-05T09:10:09"/>
        <d v="2014-03-22T02:03:52"/>
        <d v="2012-01-02T09:05:41"/>
        <d v="2013-10-21T08:59:49"/>
        <d v="2011-07-22T00:35:12"/>
        <d v="2015-05-10T10:38:58"/>
        <d v="2017-10-26T15:09:09"/>
        <d v="2014-12-11T17:54:29"/>
        <d v="2017-11-16T03:40:46"/>
        <d v="2014-06-19T19:07:22"/>
        <d v="2016-07-30T14:27:25"/>
        <d v="2015-09-02T01:02:42"/>
        <d v="2016-01-02T20:13:20"/>
        <d v="2016-04-07T04:32:31"/>
        <d v="2014-10-23T04:03:14"/>
        <d v="2014-11-03T04:30:32"/>
        <d v="2013-12-16T11:44:09"/>
        <d v="2016-12-02T20:42:35"/>
        <d v="2010-07-17T13:08:25"/>
        <d v="2016-03-23T11:24:00"/>
        <d v="2015-01-02T05:20:18"/>
        <d v="2012-10-06T11:10:33"/>
        <d v="2016-08-23T14:45:52"/>
        <d v="2014-06-05T00:33:39"/>
        <d v="2015-03-10T13:07:45"/>
        <d v="2011-07-29T00:25:37"/>
        <d v="2012-02-18T06:18:18"/>
        <d v="2014-04-10T21:28:04"/>
        <d v="2013-06-22T13:28:33"/>
        <d v="2013-02-10T19:59:08"/>
        <d v="2015-01-13T20:00:19"/>
        <d v="2013-12-30T08:56:26"/>
        <d v="2013-02-06T00:21:00"/>
        <d v="2014-09-07T15:23:00"/>
        <d v="2013-04-24T13:57:15"/>
        <d v="2013-12-03T09:40:05"/>
        <d v="2013-12-02T05:46:12"/>
        <d v="2014-09-15T23:13:07"/>
        <d v="2014-09-14T00:28:39"/>
        <d v="2014-05-21T11:31:49"/>
        <d v="2012-05-29T19:40:12"/>
        <d v="2013-01-17T03:47:30"/>
        <d v="2014-07-21T21:38:28"/>
        <d v="2013-02-20T05:58:57"/>
        <d v="2015-08-13T16:30:25"/>
        <d v="2013-02-19T21:58:14"/>
        <d v="2015-07-25T02:57:56"/>
        <d v="2012-04-18T15:24:36"/>
        <d v="2013-06-28T23:00:50"/>
        <d v="2012-03-19T03:52:49"/>
        <d v="2012-05-23T16:22:34"/>
        <d v="2012-04-13T13:32:07"/>
        <d v="2012-06-26T23:35:08"/>
        <d v="2018-01-25T09:16:47"/>
        <d v="2015-11-02T21:21:28"/>
        <d v="2014-11-27T12:46:28"/>
        <d v="2013-06-28T23:50:51"/>
        <d v="2014-05-22T09:38:45"/>
        <d v="2013-12-08T08:05:59"/>
        <d v="2013-05-17T00:02:49"/>
        <d v="2012-04-02T05:57:28"/>
        <d v="2015-09-15T16:52:49"/>
        <d v="2014-02-07T11:07:58"/>
        <d v="2012-12-09T08:03:35"/>
        <d v="2013-06-26T18:34:34"/>
        <d v="2014-11-18T12:12:50"/>
        <d v="2015-04-19T12:27:57"/>
        <d v="2016-03-16T12:23:14"/>
        <d v="2013-08-03T15:02:59"/>
        <d v="2016-02-06T18:13:39"/>
        <d v="2011-01-19T14:36:54"/>
        <d v="2013-09-01T14:09:05"/>
        <d v="2013-01-26T18:49:01"/>
        <d v="2012-12-11T05:59:16"/>
        <d v="2013-05-08T22:10:45"/>
        <d v="2017-05-10T03:18:08"/>
        <d v="2014-01-21T18:30:13"/>
        <d v="2013-02-19T21:28:25"/>
        <d v="2012-10-13T05:18:54"/>
        <d v="2015-02-27T11:49:22"/>
        <d v="2014-05-01T03:19:01"/>
        <d v="2013-02-28T21:26:06"/>
        <d v="2014-08-12T12:37:45"/>
        <d v="2015-03-11T20:53:49"/>
        <d v="2012-11-09T00:03:09"/>
        <d v="2013-07-21T03:54:09"/>
        <d v="2017-08-22T17:48:43"/>
        <d v="2015-09-24T19:32:08"/>
        <d v="2014-08-15T02:46:31"/>
        <d v="2017-11-20T15:30:43"/>
        <d v="2015-09-06T06:34:05"/>
        <d v="2017-07-24T02:29:43"/>
        <d v="2015-02-02T11:38:49"/>
        <d v="2016-05-28T22:07:15"/>
        <d v="2016-03-01T01:32:29"/>
        <d v="2016-02-01T19:59:23"/>
        <d v="2017-03-18T01:23:42"/>
        <d v="2017-05-28T14:25:35"/>
        <d v="2017-10-12T09:01:11"/>
        <d v="2016-01-02T21:25:16"/>
        <d v="2017-11-27T17:58:14"/>
        <d v="2017-06-20T07:39:52"/>
        <d v="2017-08-24T20:55:25"/>
        <d v="2016-10-04T09:08:37"/>
        <d v="2016-03-02T00:54:46"/>
        <d v="2016-04-21T03:45:50"/>
        <d v="2014-09-28T22:33:25"/>
        <d v="2017-08-15T07:49:51"/>
        <d v="2014-09-17T18:42:31"/>
        <d v="2012-12-04T18:12:11"/>
        <d v="2014-08-29T22:32:08"/>
        <d v="2013-10-17T00:03:21"/>
        <d v="2016-01-06T18:42:01"/>
        <d v="2010-08-07T00:32:27"/>
        <d v="2014-11-14T10:53:35"/>
        <d v="2014-02-08T11:01:24"/>
        <d v="2014-07-06T17:23:48"/>
        <d v="2014-10-06T04:03:19"/>
        <d v="2011-12-09T22:47:16"/>
        <d v="2013-08-30T09:42:49"/>
        <d v="2014-03-06T17:52:55"/>
        <d v="2016-08-21T14:40:32"/>
        <d v="2013-12-02T16:46:25"/>
        <d v="2014-10-26T19:50:49"/>
        <d v="2011-10-07T00:36:09"/>
        <d v="2013-04-02T22:53:42"/>
        <d v="2013-08-25T10:55:58"/>
        <d v="2012-10-20T23:00:11"/>
        <d v="2012-06-23T01:41:17"/>
        <d v="2016-12-25T10:40:36"/>
        <d v="2013-02-04T17:37:48"/>
        <d v="2017-12-09T17:27:00"/>
        <d v="2017-08-19T07:32:59"/>
        <d v="2013-03-22T20:26:28"/>
        <d v="2012-06-14T18:58:28"/>
        <d v="2015-08-18T23:48:49"/>
        <d v="2014-09-28T03:20:30"/>
        <d v="2015-07-03T06:23:29"/>
        <d v="2011-03-15T17:09:30"/>
        <d v="2016-02-16T21:29:35"/>
        <d v="2017-05-02T03:38:03"/>
        <d v="2011-07-23T08:14:07"/>
        <d v="2016-07-22T03:00:52"/>
        <d v="2013-09-27T12:17:09"/>
        <d v="2012-10-22T11:56:46"/>
        <d v="2012-02-27T21:19:21"/>
        <d v="2017-02-22T14:11:06"/>
        <d v="2011-03-03T01:30:27"/>
        <d v="2015-06-20T22:38:40"/>
        <d v="2013-07-26T07:15:24"/>
        <d v="2016-11-24T22:54:15"/>
        <d v="2011-10-09T01:47:41"/>
        <d v="2015-01-20T00:03:14"/>
        <d v="2012-06-30T13:23:48"/>
        <d v="2011-04-22T02:17:06"/>
        <d v="2013-05-17T17:56:26"/>
        <d v="2018-01-02T20:00:19"/>
        <d v="2014-12-10T23:36:56"/>
        <d v="2013-09-09T13:24:12"/>
        <d v="2013-02-27T13:06:42"/>
        <d v="2013-06-22T13:36:07"/>
        <d v="2012-12-21T16:08:45"/>
        <d v="2011-07-27T03:33:21"/>
        <d v="2015-05-24T08:19:14"/>
        <d v="2015-10-16T08:09:33"/>
        <d v="2013-10-13T19:18:13"/>
        <d v="2014-09-20T23:05:54"/>
        <d v="2012-09-20T05:43:25"/>
        <d v="2015-08-09T12:59:27"/>
        <d v="2015-10-06T04:07:12"/>
        <d v="2013-12-15T09:50:07"/>
        <d v="2014-10-04T10:52:06"/>
        <d v="2011-04-19T06:06:28"/>
        <d v="2013-03-09T10:28:00"/>
        <d v="2013-08-27T00:42:46"/>
        <d v="2013-02-01T02:15:39"/>
        <d v="2011-03-24T14:46:55"/>
        <d v="2015-01-19T03:43:01"/>
        <d v="2014-01-06T21:42:54"/>
        <d v="2015-02-19T14:52:04"/>
        <d v="2015-03-14T16:01:26"/>
        <d v="2016-12-21T18:23:28"/>
        <d v="2012-10-26T20:30:27"/>
        <d v="2014-09-09T20:35:01"/>
        <d v="2013-06-30T10:44:13"/>
        <d v="2014-04-24T22:47:27"/>
        <d v="2016-06-14T11:26:24"/>
        <d v="2018-01-11T13:36:05"/>
        <d v="2017-01-05T14:01:52"/>
        <d v="2017-10-29T14:19:40"/>
        <d v="2017-03-09T15:20:00"/>
        <d v="2017-12-29T01:28:57"/>
        <d v="2017-08-07T22:59:32"/>
        <d v="2017-04-26T20:10:19"/>
        <d v="2017-02-04T04:28:19"/>
        <d v="2016-12-14T07:42:34"/>
        <d v="2016-12-09T22:29:07"/>
        <d v="2017-04-15T11:25:29"/>
        <d v="2017-10-18T07:22:45"/>
        <d v="2015-12-10T17:48:55"/>
        <d v="2016-06-27T13:47:54"/>
        <d v="2017-08-01T08:45:57"/>
        <d v="2016-02-11T19:20:09"/>
        <d v="2017-10-16T04:51:38"/>
        <d v="2016-03-05T03:50:52"/>
        <d v="2015-12-04T14:59:50"/>
        <d v="2018-02-01T12:48:36"/>
        <d v="2018-01-06T01:10:23"/>
        <d v="2016-12-27T06:13:40"/>
        <d v="2017-09-10T13:01:36"/>
        <d v="2016-07-11T15:55:13"/>
        <d v="2017-09-22T03:59:05"/>
        <d v="2017-09-04T09:57:59"/>
        <d v="2017-02-14T20:01:16"/>
        <d v="2015-06-27T23:19:44"/>
        <d v="2018-01-07T16:37:34"/>
        <d v="2017-12-17T03:52:23"/>
        <d v="2016-04-03T16:21:27"/>
        <d v="2015-07-18T09:59:07"/>
        <d v="2016-08-30T01:53:55"/>
        <d v="2017-02-17T09:10:44"/>
        <d v="2017-04-24T17:04:26"/>
        <d v="2016-06-17T14:12:43"/>
        <d v="2017-01-14T21:02:56"/>
        <d v="2017-01-18T07:34:29"/>
        <d v="2017-05-11T18:54:06"/>
        <d v="2015-09-29T23:41:39"/>
        <d v="2015-06-21T22:42:05"/>
        <d v="2017-08-31T10:48:16"/>
        <d v="2017-07-20T11:46:08"/>
        <d v="2016-02-12T00:17:09"/>
        <d v="2016-11-22T19:07:24"/>
        <d v="2016-11-07T06:33:11"/>
        <d v="2015-04-24T01:36:10"/>
        <d v="2017-08-30T00:34:28"/>
        <d v="2017-08-27T13:11:24"/>
        <d v="2015-07-17T07:28:45"/>
        <d v="2017-06-13T19:34:16"/>
        <d v="2017-03-02T20:07:08"/>
        <d v="2017-10-08T10:53:04"/>
        <d v="2015-09-22T04:24:20"/>
        <d v="2015-10-19T10:17:32"/>
        <d v="2015-06-08T14:05:17"/>
        <d v="2015-10-12T10:41:39"/>
        <d v="2016-09-24T18:26:24"/>
        <d v="2015-09-27T07:51:19"/>
        <d v="2018-01-14T14:13:47"/>
        <d v="2017-12-16T15:36:23"/>
        <d v="2016-11-08T05:01:31"/>
        <d v="2018-02-15T21:58:29"/>
        <d v="2017-01-11T13:47:42"/>
        <d v="2016-09-19T02:32:54"/>
        <d v="2015-11-18T03:32:17"/>
        <d v="2017-11-01T13:47:38"/>
        <d v="2017-11-28T08:36:00"/>
        <d v="2017-05-16T01:32:42"/>
        <d v="2017-07-07T09:05:44"/>
        <d v="2015-10-18T08:44:10"/>
        <d v="2017-12-10T05:41:19"/>
        <d v="2016-11-22T15:50:44"/>
        <d v="2015-10-26T15:22:49"/>
        <d v="2016-10-16T22:33:06"/>
        <d v="2017-02-14T16:24:47"/>
        <d v="2016-10-02T10:25:17"/>
        <d v="2017-06-10T11:33:20"/>
        <d v="2015-12-21T18:45:56"/>
        <d v="2016-04-19T08:51:13"/>
        <d v="2016-09-13T14:51:25"/>
        <d v="2016-04-03T14:49:49"/>
        <d v="2016-05-08T14:52:57"/>
        <d v="2016-12-24T01:27:53"/>
        <d v="2016-01-31T11:45:19"/>
        <d v="2017-02-19T01:49:13"/>
        <d v="2015-09-05T14:37:24"/>
        <d v="2018-01-21T07:12:26"/>
        <d v="2016-01-26T06:12:53"/>
        <d v="2017-08-27T02:08:30"/>
        <d v="2016-11-07T06:28:15"/>
        <d v="2017-05-20T05:06:49"/>
        <d v="2017-11-13T23:34:08"/>
        <d v="2017-06-30T13:47:18"/>
        <d v="2015-12-28T14:11:24"/>
        <d v="2013-11-05T01:48:46"/>
        <d v="2016-04-11T23:13:24"/>
        <d v="2017-02-10T17:25:30"/>
        <d v="2017-11-17T10:20:21"/>
        <d v="2017-07-25T15:19:18"/>
        <d v="2015-06-22T01:28:22"/>
        <d v="2015-07-13T03:16:34"/>
        <d v="2016-04-06T06:42:38"/>
        <d v="2015-12-23T18:36:37"/>
        <d v="2015-07-06T04:04:15"/>
        <d v="2016-11-02T06:03:34"/>
        <d v="2015-09-19T16:29:11"/>
        <d v="2017-08-13T08:57:41"/>
        <d v="2017-01-05T03:55:40"/>
        <d v="2016-08-04T07:47:42"/>
        <d v="2015-07-11T10:02:59"/>
        <d v="2017-04-18T16:28:51"/>
        <d v="2018-02-10T06:16:43"/>
        <d v="2015-06-22T20:52:45"/>
        <d v="2017-01-30T05:56:31"/>
        <d v="2016-02-09T13:33:14"/>
        <d v="2017-11-03T21:52:03"/>
        <d v="2016-01-29T12:22:52"/>
        <d v="2016-01-28T09:09:02"/>
        <d v="2016-03-02T05:01:09"/>
        <d v="2017-02-25T01:40:34"/>
        <d v="2017-07-02T05:59:51"/>
        <d v="2017-07-29T00:45:19"/>
        <d v="2014-04-25T10:11:07"/>
        <d v="2014-12-30T18:31:52"/>
        <d v="2014-05-24T18:29:29"/>
        <d v="2014-10-28T22:30:19"/>
        <d v="2017-03-05T08:04:30"/>
        <d v="2014-09-30T17:22:42"/>
        <d v="2013-08-08T19:11:01"/>
        <d v="2016-10-08T15:24:08"/>
        <d v="2014-12-14T21:25:03"/>
        <d v="2012-08-06T02:11:46"/>
        <d v="2014-11-11T12:55:14"/>
        <d v="2013-03-01T08:22:24"/>
        <d v="2015-06-29T12:50:13"/>
        <d v="2016-12-06T06:38:29"/>
        <d v="2012-04-24T03:46:44"/>
        <d v="2017-04-14T08:46:34"/>
        <d v="2015-03-21T04:55:02"/>
        <d v="2015-12-14T14:02:25"/>
        <d v="2013-06-07T09:26:36"/>
        <d v="2015-05-14T20:45:40"/>
        <d v="2015-06-20T21:20:04"/>
        <d v="2017-02-06T01:38:18"/>
        <d v="2015-07-07T04:23:41"/>
        <d v="2015-04-26T12:54:15"/>
        <d v="2015-03-04T12:26:40"/>
        <d v="2016-05-14T00:02:59"/>
        <d v="2016-04-15T09:39:38"/>
        <d v="2017-03-05T19:05:03"/>
        <d v="2013-11-05T15:57:15"/>
        <d v="2017-01-20T00:22:45"/>
        <d v="2012-07-29T16:27:48"/>
        <d v="2014-07-05T04:59:55"/>
        <d v="2015-08-16T16:16:14"/>
        <d v="2014-12-30T04:06:25"/>
        <d v="2015-02-21T05:55:40"/>
        <d v="2016-03-30T17:26:16"/>
        <d v="2017-01-06T21:05:53"/>
        <d v="2017-06-13T19:57:15"/>
        <d v="2014-10-05T15:24:41"/>
        <d v="2017-04-14T00:20:15"/>
        <d v="2015-04-22T03:24:37"/>
        <d v="2015-01-31T04:20:53"/>
        <d v="2013-01-27T12:01:17"/>
        <d v="2015-06-04T11:55:18"/>
        <d v="2013-01-05T22:45:42"/>
        <d v="2017-10-18T10:46:38"/>
        <d v="2013-10-06T22:52:17"/>
        <d v="2016-11-30T04:28:46"/>
        <d v="2015-11-04T14:01:02"/>
        <d v="2015-06-27T01:59:29"/>
        <d v="2014-08-14T20:44:02"/>
        <d v="2017-02-22T10:24:36"/>
        <d v="2013-03-05T09:01:25"/>
        <d v="2016-11-16T07:00:39"/>
        <d v="2015-02-12T11:13:41"/>
        <d v="2015-03-03T11:45:46"/>
        <d v="2012-08-02T22:24:41"/>
        <d v="2017-02-05T07:34:44"/>
        <d v="2014-04-18T18:16:36"/>
        <d v="2015-02-27T03:08:03"/>
        <d v="2016-03-17T06:39:10"/>
        <d v="2016-07-15T17:51:09"/>
        <d v="2017-06-10T07:30:58"/>
        <d v="2015-09-27T21:26:49"/>
        <d v="2015-06-19T14:23:16"/>
        <d v="2017-05-01T10:04:08"/>
        <d v="2015-09-09T15:44:41"/>
        <d v="2016-11-15T14:05:25"/>
        <d v="2017-12-01T17:38:14"/>
        <d v="2015-06-12T04:52:27"/>
        <d v="2015-10-29T23:50:16"/>
        <d v="2017-07-04T11:29:16"/>
        <d v="2016-11-10T05:44:19"/>
        <d v="2017-03-19T01:42:29"/>
        <d v="2018-01-02T04:20:57"/>
        <d v="2015-11-16T10:03:00"/>
        <d v="2016-06-25T03:39:56"/>
        <d v="2016-05-27T19:11:29"/>
        <d v="2016-01-03T01:40:53"/>
        <d v="2016-11-07T17:00:01"/>
        <d v="2016-03-15T18:14:49"/>
        <d v="2015-07-16T06:04:07"/>
        <d v="2015-03-04T16:13:09"/>
        <d v="2015-08-02T20:15:02"/>
        <d v="2017-10-31T03:10:19"/>
        <d v="2017-05-13T02:36:01"/>
        <d v="2016-10-31T07:34:03"/>
        <d v="2016-07-27T11:11:43"/>
        <d v="2016-04-01T15:21:03"/>
        <d v="2016-05-06T08:49:27"/>
        <d v="2016-07-26T10:50:19"/>
        <d v="2015-06-26T20:46:06"/>
        <d v="2016-01-10T06:51:16"/>
        <d v="2015-09-19T11:49:27"/>
        <d v="2015-10-23T16:02:11"/>
        <d v="2016-05-17T14:44:31"/>
        <d v="2016-02-12T01:14:39"/>
        <d v="2016-04-14T20:01:31"/>
        <d v="2015-08-07T15:44:04"/>
        <d v="2015-06-21T17:13:32"/>
        <d v="2017-05-15T03:57:59"/>
        <d v="2015-05-13T09:20:31"/>
        <d v="2016-05-13T06:47:31"/>
        <d v="2015-07-25T10:21:11"/>
        <d v="2017-08-20T12:33:27"/>
        <d v="2016-01-08T12:45:20"/>
        <d v="2016-04-17T03:30:34"/>
        <d v="2015-10-10T02:21:44"/>
        <d v="2015-07-02T21:49:49"/>
        <d v="2016-06-16T16:48:38"/>
        <d v="2017-04-03T09:54:30"/>
        <d v="2016-06-02T22:57:41"/>
        <d v="2018-01-11T11:42:57"/>
        <d v="2015-08-29T01:53:58"/>
        <d v="2015-06-29T01:15:47"/>
        <d v="2016-09-18T04:22:35"/>
        <d v="2015-05-02T18:14:42"/>
        <d v="2016-01-15T15:58:39"/>
        <d v="2017-12-24T22:19:22"/>
        <d v="2017-10-12T10:23:22"/>
        <d v="2018-01-06T23:22:44"/>
        <d v="2016-04-23T05:53:10"/>
        <d v="2016-04-16T02:16:05"/>
        <d v="2016-04-01T19:53:35"/>
        <d v="2017-12-07T10:32:10"/>
        <d v="2017-06-04T20:25:27"/>
        <d v="2015-07-14T03:02:33"/>
        <d v="2017-02-12T03:03:09"/>
        <d v="2018-01-13T00:09:50"/>
        <d v="2017-02-02T02:10:16"/>
        <d v="2016-02-23T15:01:46"/>
        <d v="2016-10-11T06:59:38"/>
        <d v="2016-11-09T08:50:02"/>
        <d v="2017-05-08T23:26:32"/>
        <d v="2016-11-16T07:30:50"/>
        <d v="2016-05-24T19:24:15"/>
        <d v="2016-03-11T23:26:55"/>
        <d v="2017-06-11T14:52:42"/>
        <d v="2016-05-15T02:59:39"/>
        <d v="2016-04-17T21:11:57"/>
        <d v="2016-10-10T16:17:35"/>
        <d v="2016-05-01T01:10:39"/>
        <d v="2018-02-07T19:31:58"/>
        <d v="2017-02-23T04:25:04"/>
        <d v="2017-02-16T07:40:40"/>
        <d v="2018-01-27T15:37:57"/>
        <d v="2016-04-25T08:47:11"/>
        <d v="2017-05-21T10:30:50"/>
        <d v="2016-11-01T07:58:13"/>
        <d v="2017-12-27T22:05:57"/>
        <d v="2016-03-27T16:00:05"/>
        <d v="2015-04-10T09:51:35"/>
        <d v="2016-08-20T11:32:02"/>
        <d v="2017-06-10T19:19:50"/>
        <d v="2016-09-21T04:28:56"/>
        <d v="2017-09-18T12:51:17"/>
        <d v="2016-07-14T17:27:01"/>
        <d v="2017-11-05T13:11:17"/>
        <d v="2017-02-23T11:31:52"/>
        <d v="2017-10-09T16:35:54"/>
        <d v="2015-03-17T12:57:54"/>
        <d v="2014-07-29T01:46:52"/>
        <d v="2015-02-24T10:12:27"/>
        <d v="2015-06-18T20:29:13"/>
        <d v="2012-06-17T19:55:02"/>
        <d v="2013-02-08T11:16:12"/>
        <d v="2011-12-11T02:54:08"/>
        <d v="2016-06-26T15:56:03"/>
        <d v="2014-07-25T22:49:42"/>
        <d v="2012-12-23T23:45:56"/>
        <d v="2015-12-19T13:12:12"/>
        <d v="2014-10-11T20:40:50"/>
        <d v="2013-06-16T08:30:02"/>
        <d v="2013-07-01T06:25:47"/>
        <d v="2012-05-25T05:15:30"/>
        <d v="2012-10-27T19:30:30"/>
        <d v="2014-04-17T01:29:29"/>
        <d v="2015-09-24T19:30:43"/>
        <d v="2012-07-15T20:23:52"/>
        <d v="2012-03-25T05:12:42"/>
        <d v="2014-02-21T17:10:11"/>
        <d v="2015-04-25T09:35:54"/>
        <d v="2012-09-10T21:59:59"/>
        <d v="2014-03-08T11:45:37"/>
        <d v="2015-04-18T07:25:09"/>
        <d v="2013-05-03T12:01:53"/>
        <d v="2015-07-04T21:52:52"/>
        <d v="2012-06-14T20:28:22"/>
        <d v="2014-09-01T21:09:16"/>
        <d v="2015-07-17T07:27:47"/>
        <d v="2011-09-19T00:55:56"/>
        <d v="2014-10-08T12:02:35"/>
        <d v="2012-12-05T13:51:10"/>
        <d v="2011-12-29T14:51:45"/>
        <d v="2014-07-06T07:19:21"/>
        <d v="2015-04-17T14:35:59"/>
        <d v="2015-01-05T08:24:10"/>
        <d v="2014-12-07T05:51:06"/>
        <d v="2014-12-26T01:19:52"/>
        <d v="2015-01-31T03:05:01"/>
        <d v="2014-09-05T15:13:45"/>
        <d v="2011-08-27T14:31:45"/>
        <d v="2014-11-19T09:44:36"/>
        <d v="2014-05-28T11:16:44"/>
        <d v="2014-07-26T23:16:33"/>
        <d v="2017-03-10T21:42:20"/>
        <d v="2012-12-17T18:27:06"/>
        <d v="2014-09-19T22:52:55"/>
        <d v="2011-02-13T15:11:59"/>
        <d v="2015-07-14T04:37:18"/>
        <d v="2013-06-22T11:48:31"/>
        <d v="2014-06-06T22:48:17"/>
        <d v="2010-05-16T21:51:26"/>
        <d v="2013-06-27T11:13:08"/>
        <d v="2015-05-07T14:37:43"/>
        <d v="2015-01-20T22:20:46"/>
        <d v="2011-10-15T17:32:50"/>
        <d v="2014-06-11T22:18:29"/>
        <d v="2014-10-15T06:32:26"/>
        <d v="2014-01-16T20:38:58"/>
        <d v="2017-12-07T23:37:34"/>
        <d v="2016-05-23T14:17:27"/>
        <d v="2016-01-20T19:38:20"/>
        <d v="2016-03-30T12:09:28"/>
        <d v="2017-07-06T16:33:25"/>
        <d v="2017-12-04T19:38:38"/>
        <d v="2016-03-09T01:17:07"/>
        <d v="2016-02-15T14:58:34"/>
        <d v="2016-08-29T19:45:09"/>
        <d v="2016-10-05T12:35:15"/>
        <d v="2016-09-20T23:22:30"/>
        <d v="2016-06-17T02:17:49"/>
        <d v="2017-02-15T15:32:18"/>
        <d v="2017-03-27T04:00:59"/>
        <d v="2017-03-24T00:51:37"/>
        <d v="2016-06-02T00:33:21"/>
        <d v="2017-04-18T13:29:09"/>
        <d v="2016-06-28T12:14:57"/>
        <d v="2017-10-31T00:24:01"/>
        <d v="2017-07-12T02:08:00"/>
        <d v="2018-01-12T16:30:43"/>
        <d v="2017-06-18T19:53:20"/>
        <d v="2015-10-18T22:26:58"/>
        <d v="2017-01-10T08:14:58"/>
        <d v="2017-08-27T05:20:12"/>
        <d v="2016-08-30T23:10:06"/>
        <d v="2017-07-02T02:34:03"/>
        <d v="2017-10-25T15:34:47"/>
        <d v="2016-03-05T01:23:47"/>
        <d v="2017-01-25T20:58:07"/>
        <d v="2017-08-20T03:08:15"/>
        <d v="2016-09-21T00:28:03"/>
        <d v="2017-01-16T22:33:21"/>
        <d v="2017-05-25T21:36:06"/>
        <d v="2015-11-26T07:42:30"/>
        <d v="2015-06-07T12:14:43"/>
        <d v="2017-12-01T07:13:07"/>
        <d v="2017-11-23T04:34:40"/>
        <d v="2016-04-07T17:06:49"/>
        <d v="2017-03-16T21:42:55"/>
        <d v="2017-09-11T13:29:24"/>
        <d v="2017-11-29T15:53:47"/>
        <d v="2015-11-15T20:26:01"/>
        <d v="2016-04-15T21:44:26"/>
        <d v="2017-08-28T06:33:46"/>
        <d v="2015-10-06T10:32:15"/>
        <d v="2017-05-27T23:38:02"/>
        <d v="2017-07-15T05:12:25"/>
        <d v="2017-12-28T05:33:45"/>
        <d v="2015-05-27T13:51:04"/>
        <d v="2017-02-03T02:38:05"/>
        <d v="2016-10-27T05:04:43"/>
        <d v="2015-10-27T12:29:25"/>
        <d v="2018-02-02T12:06:27"/>
        <d v="2016-06-21T09:59:43"/>
        <d v="2015-10-07T21:28:46"/>
        <d v="2015-06-27T17:08:59"/>
        <d v="2017-08-28T06:06:15"/>
        <d v="2016-06-05T02:08:19"/>
        <d v="2017-06-17T15:58:01"/>
        <d v="2017-05-28T12:12:35"/>
        <d v="2015-05-21T03:37:10"/>
        <d v="2014-04-30T09:00:27"/>
        <d v="2016-01-22T02:21:42"/>
        <d v="2015-11-04T07:48:39"/>
        <d v="2016-10-30T16:19:19"/>
        <d v="2016-11-16T17:10:22"/>
        <d v="2017-01-05T11:30:07"/>
        <d v="2016-07-03T10:36:01"/>
        <d v="2014-01-05T00:20:13"/>
        <d v="2017-05-08T02:26:02"/>
        <d v="2013-09-29T02:40:05"/>
        <d v="2014-05-08T12:11:14"/>
        <d v="2013-12-31T18:28:43"/>
        <d v="2012-04-12T06:50:36"/>
        <d v="2012-03-22T02:05:47"/>
        <d v="2013-06-01T06:14:49"/>
        <d v="2015-05-02T16:02:56"/>
        <d v="2014-06-13T03:29:53"/>
        <d v="2017-01-19T21:11:57"/>
        <d v="2015-10-23T06:19:41"/>
        <d v="2016-01-31T09:17:29"/>
        <d v="2015-09-25T23:54:16"/>
        <d v="2016-10-04T19:28:31"/>
        <d v="2016-05-08T21:31:49"/>
        <d v="2015-02-19T00:46:44"/>
        <d v="2014-09-05T23:34:18"/>
        <d v="2016-03-24T12:27:57"/>
        <d v="2013-05-08T14:33:44"/>
        <d v="2017-11-30T13:06:57"/>
        <d v="2017-02-16T18:46:36"/>
        <d v="2017-12-15T23:34:47"/>
        <d v="2017-11-02T16:23:56"/>
        <d v="2018-01-12T17:07:34"/>
        <d v="2017-07-14T10:57:11"/>
        <d v="2016-04-22T20:43:51"/>
        <d v="2016-05-04T08:59:41"/>
        <d v="2017-11-28T18:31:55"/>
        <d v="2014-03-09T00:12:32"/>
        <d v="2017-12-02T17:09:25"/>
        <d v="2016-05-23T18:01:14"/>
        <d v="2017-02-26T12:17:23"/>
        <d v="2016-06-17T04:06:37"/>
        <d v="2016-04-19T05:13:06"/>
        <d v="2017-09-19T17:06:40"/>
        <d v="2017-07-11T02:35:52"/>
        <d v="2016-03-10T06:24:47"/>
        <d v="2016-06-26T08:47:58"/>
        <d v="2017-01-24T06:51:41"/>
        <d v="2017-06-29T01:23:48"/>
        <d v="2018-01-17T17:51:05"/>
        <d v="2017-12-15T19:42:39"/>
        <d v="2015-12-30T23:57:59"/>
        <d v="2017-09-26T03:36:20"/>
        <d v="2017-06-01T16:19:18"/>
        <d v="2015-08-20T05:43:22"/>
        <d v="2017-05-03T12:57:25"/>
        <d v="2014-04-07T19:49:21"/>
        <d v="2016-02-16T00:47:51"/>
        <d v="2014-05-29T23:29:57"/>
        <d v="2016-01-13T19:08:41"/>
        <d v="2015-10-13T00:51:05"/>
        <d v="2016-10-10T08:34:10"/>
        <d v="2015-06-29T16:43:53"/>
        <d v="2016-10-04T16:16:16"/>
        <d v="2015-10-16T13:29:06"/>
        <d v="2017-04-14T02:42:03"/>
        <d v="2015-12-24T22:22:59"/>
        <d v="2015-10-18T12:47:39"/>
        <d v="2016-12-13T16:50:33"/>
        <d v="2017-12-03T22:01:59"/>
        <d v="2016-06-25T08:54:19"/>
        <d v="2016-10-12T21:40:45"/>
        <d v="2016-08-04T16:26:47"/>
        <d v="2017-01-18T11:11:13"/>
        <d v="2017-09-07T07:05:51"/>
        <d v="2017-05-30T10:14:14"/>
        <d v="2015-12-25T19:22:42"/>
        <d v="2017-08-19T16:35:49"/>
        <d v="2016-11-23T04:44:47"/>
        <d v="2017-11-01T17:04:43"/>
        <d v="2016-03-15T17:00:35"/>
        <d v="2016-06-12T19:46:43"/>
        <d v="2017-08-17T06:04:00"/>
        <d v="2017-02-25T04:12:12"/>
        <d v="2016-02-25T05:34:20"/>
        <d v="2015-11-02T14:19:22"/>
        <d v="2016-10-17T06:41:58"/>
        <d v="2016-06-08T02:47:17"/>
        <d v="2017-10-29T13:17:52"/>
        <d v="2016-05-05T09:36:39"/>
        <d v="2016-08-31T21:10:08"/>
        <d v="2017-01-14T06:32:28"/>
        <d v="2015-05-17T19:09:36"/>
        <d v="2017-03-23T05:01:16"/>
        <d v="2016-01-22T07:03:51"/>
        <d v="2017-04-21T16:48:44"/>
        <d v="2016-07-01T14:10:32"/>
        <d v="2017-04-20T13:46:31"/>
        <d v="2017-12-03T14:01:00"/>
        <d v="2016-07-02T17:19:21"/>
        <d v="2016-05-02T02:34:08"/>
        <d v="2017-03-26T20:40:29"/>
        <d v="2017-06-04T14:20:09"/>
        <d v="2016-04-07T23:58:36"/>
        <d v="2016-03-09T06:06:03"/>
        <d v="2017-01-13T01:38:40"/>
        <d v="2015-10-03T02:34:12"/>
        <d v="2015-06-09T10:35:58"/>
        <d v="2018-03-03T05:19:06"/>
        <d v="2017-03-29T07:57:57"/>
        <d v="2015-06-23T16:59:55"/>
        <d v="2017-12-04T08:13:01"/>
        <d v="2016-10-02T15:50:32"/>
        <d v="2015-06-22T17:17:37"/>
        <d v="2016-10-25T10:38:14"/>
        <d v="2015-09-16T16:52:44"/>
        <d v="2015-08-31T02:32:25"/>
        <d v="2014-02-10T07:33:58"/>
        <d v="2014-01-23T04:27:53"/>
        <d v="2013-12-18T04:28:13"/>
        <d v="2013-01-13T04:43:26"/>
        <d v="2016-11-23T00:07:56"/>
        <d v="2012-12-17T17:06:08"/>
        <d v="2012-02-27T19:14:53"/>
        <d v="2013-12-17T02:24:50"/>
        <d v="2013-11-06T11:35:32"/>
        <d v="2016-02-25T03:02:42"/>
        <d v="2014-08-22T05:08:08"/>
        <d v="2012-12-24T00:31:18"/>
        <d v="2014-07-19T16:49:14"/>
        <d v="2015-11-01T11:35:32"/>
        <d v="2012-06-29T09:11:52"/>
        <d v="2012-09-13T13:03:03"/>
        <d v="2014-04-02T14:12:59"/>
        <d v="2015-04-05T02:56:50"/>
        <d v="2014-06-13T03:29:21"/>
        <d v="2014-09-08T23:08:00"/>
        <d v="2013-07-13T02:08:16"/>
        <d v="2017-06-23T10:51:29"/>
        <d v="2013-04-18T15:38:57"/>
        <d v="2016-04-23T04:11:27"/>
        <d v="2016-01-13T10:46:09"/>
        <d v="2017-06-30T07:40:47"/>
        <d v="2014-11-12T22:59:45"/>
        <d v="2013-09-14T03:45:34"/>
        <d v="2014-08-08T22:56:35"/>
        <d v="2015-12-03T03:11:22"/>
        <d v="2012-04-05T10:57:48"/>
        <d v="2014-04-19T22:46:23"/>
        <d v="2016-02-18T18:12:59"/>
        <d v="2012-06-15T20:22:39"/>
        <d v="2015-06-29T15:13:21"/>
        <d v="2014-05-23T10:08:02"/>
        <d v="2015-07-02T04:42:11"/>
        <d v="2017-06-01T19:35:02"/>
        <d v="2014-03-04T00:12:53"/>
        <d v="2016-05-26T15:50:11"/>
        <d v="2017-02-19T05:07:45"/>
        <d v="2017-08-21T20:15:20"/>
        <d v="2015-04-23T09:59:33"/>
        <d v="2017-02-06T20:34:06"/>
        <d v="2015-06-05T10:34:58"/>
        <d v="2011-01-23T21:45:41"/>
        <d v="2015-05-07T16:04:47"/>
        <d v="2018-01-17T02:51:40"/>
        <d v="2015-05-30T22:12:23"/>
        <d v="2016-10-09T11:44:45"/>
        <d v="2018-01-07T01:27:28"/>
        <d v="2015-05-28T02:51:20"/>
        <d v="2016-08-07T04:26:13"/>
        <d v="2017-02-07T16:25:29"/>
        <d v="2017-09-04T05:48:48"/>
        <d v="2015-10-20T01:37:55"/>
        <d v="2015-04-11T07:50:40"/>
        <d v="2015-05-03T17:09:30"/>
        <d v="2015-10-27T12:20:39"/>
        <d v="2017-04-28T06:09:13"/>
        <d v="2015-08-31T07:04:30"/>
        <d v="2015-11-05T14:19:51"/>
        <d v="2018-01-22T04:37:17"/>
        <d v="2017-07-16T10:35:32"/>
        <d v="2016-11-22T02:10:10"/>
        <d v="2018-02-15T19:18:55"/>
        <d v="2018-01-02T00:05:29"/>
        <d v="2016-02-03T08:15:40"/>
        <d v="2016-09-18T05:31:50"/>
        <d v="2015-10-13T03:50:14"/>
        <d v="2017-01-14T09:36:26"/>
        <d v="2017-03-08T00:33:39"/>
        <d v="2016-07-24T23:40:38"/>
        <d v="2017-04-19T17:46:04"/>
        <d v="2016-07-16T22:43:34"/>
        <d v="2017-06-27T15:53:39"/>
        <d v="2015-11-22T23:45:52"/>
        <d v="2017-12-01T12:49:41"/>
        <d v="2015-10-10T07:19:25"/>
        <d v="2015-11-15T18:28:44"/>
        <d v="2016-06-03T05:31:55"/>
        <d v="2015-10-06T17:35:54"/>
        <d v="2016-02-03T18:37:00"/>
        <d v="2016-01-13T03:48:40"/>
        <d v="2015-06-30T09:18:17"/>
        <d v="2018-02-17T16:04:48"/>
        <d v="2016-09-29T13:57:47"/>
        <d v="2016-09-23T17:07:23"/>
        <d v="2017-04-07T02:20:09"/>
        <d v="2016-04-14T00:17:41"/>
        <d v="2015-08-24T00:01:50"/>
        <d v="2016-07-22T13:03:47"/>
        <d v="2016-06-20T20:28:46"/>
        <d v="2016-08-14T08:24:22"/>
        <d v="2017-05-30T22:08:04"/>
        <d v="2015-08-02T12:26:06"/>
        <d v="2016-06-17T22:30:47"/>
        <d v="2016-03-30T22:45:05"/>
        <d v="2015-10-07T06:07:32"/>
        <d v="2014-09-13T04:05:09"/>
        <d v="2010-07-29T07:14:19"/>
        <d v="2014-12-21T22:47:41"/>
        <d v="2016-04-13T13:04:50"/>
        <d v="2012-03-26T02:03:35"/>
        <d v="2017-06-25T05:06:27"/>
        <d v="2015-01-10T13:15:40"/>
        <d v="2015-11-02T20:25:17"/>
        <d v="2014-03-28T06:57:16"/>
        <d v="2017-03-03T17:53:44"/>
        <d v="2016-05-07T10:41:25"/>
        <d v="2017-01-27T05:24:25"/>
        <d v="2018-02-21T07:39:37"/>
        <d v="2015-12-29T21:42:37"/>
        <d v="2015-05-20T20:30:34"/>
        <d v="2016-05-03T11:20:18"/>
        <d v="2013-04-20T08:00:49"/>
        <d v="2011-06-20T14:22:50"/>
        <d v="2014-06-30T13:41:58"/>
        <d v="2013-02-13T03:46:50"/>
        <d v="2016-11-07T23:15:34"/>
        <d v="2016-08-19T15:16:39"/>
        <d v="2015-08-08T21:40:16"/>
        <d v="2015-04-30T13:21:43"/>
        <d v="2017-12-03T13:16:03"/>
        <d v="2016-02-20T04:05:29"/>
        <d v="2015-10-28T15:08:20"/>
        <d v="2015-12-16T22:58:42"/>
        <d v="2016-08-30T01:09:33"/>
        <d v="2016-08-13T13:51:44"/>
        <d v="2017-02-26T13:12:11"/>
        <d v="2016-01-27T15:34:13"/>
        <d v="2016-01-15T03:52:26"/>
        <d v="2017-03-10T19:00:07"/>
        <d v="2015-04-30T23:11:07"/>
        <d v="2015-10-12T18:42:53"/>
        <d v="2017-08-18T18:53:34"/>
        <d v="2016-05-14T11:45:40"/>
        <d v="2017-03-03T11:10:14"/>
        <d v="2015-05-12T04:58:45"/>
        <d v="2012-02-19T17:05:15"/>
        <d v="2012-07-22T02:41:59"/>
        <d v="2012-10-19T20:29:56"/>
        <d v="2012-12-30T00:17:37"/>
        <d v="2012-06-09T22:47:02"/>
        <d v="2011-11-07T13:27:27"/>
        <d v="2013-04-19T06:32:21"/>
        <d v="2014-11-06T01:58:55"/>
        <d v="2012-07-29T23:31:13"/>
        <d v="2013-10-15T02:45:17"/>
        <d v="2014-04-17T00:31:11"/>
        <d v="2013-11-02T10:43:08"/>
        <d v="2013-05-18T03:14:05"/>
        <d v="2015-05-16T05:09:16"/>
        <d v="2012-09-18T01:45:28"/>
        <d v="2013-09-10T04:15:41"/>
        <d v="2014-09-04T14:44:54"/>
        <d v="2013-12-28T09:24:00"/>
        <d v="2015-08-07T03:32:32"/>
        <d v="2014-01-17T11:53:52"/>
        <d v="2013-02-27T00:03:40"/>
        <d v="2015-10-21T19:59:33"/>
        <d v="2014-06-01T15:51:18"/>
        <d v="2013-10-29T20:44:51"/>
        <d v="2013-07-11T21:44:44"/>
        <d v="2014-10-08T12:06:15"/>
        <d v="2013-09-21T09:40:14"/>
        <d v="2015-04-25T12:57:34"/>
        <d v="2014-12-14T22:16:44"/>
        <d v="2012-12-23T21:02:33"/>
        <d v="2013-08-10T16:28:16"/>
        <d v="2012-06-13T08:21:21"/>
        <d v="2012-11-10T00:12:52"/>
        <d v="2012-03-11T05:40:27"/>
        <d v="2017-05-08T03:55:56"/>
        <d v="2012-03-16T05:41:55"/>
        <d v="2010-09-11T09:44:31"/>
        <d v="2013-12-15T03:33:55"/>
        <d v="2012-12-25T17:31:19"/>
        <d v="2011-05-31T08:12:51"/>
        <d v="2015-11-03T09:30:58"/>
        <d v="2012-04-10T16:56:38"/>
        <d v="2013-07-23T06:24:53"/>
        <d v="2013-08-21T02:29:06"/>
        <d v="2014-08-10T00:50:03"/>
        <d v="2015-06-24T12:03:27"/>
        <d v="2013-04-04T13:36:38"/>
        <d v="2012-01-04T08:35:26"/>
        <d v="2015-03-18T16:46:54"/>
        <d v="2014-08-14T22:55:57"/>
        <d v="2012-02-07T06:14:49"/>
        <d v="2014-09-30T23:49:40"/>
        <d v="2012-02-08T05:08:01"/>
        <d v="2013-02-10T22:51:14"/>
        <d v="2013-01-28T13:47:34"/>
        <d v="2013-10-13T01:49:49"/>
        <d v="2013-03-19T14:34:21"/>
        <d v="2013-10-09T06:58:10"/>
        <d v="2014-10-25T22:23:20"/>
        <d v="2017-03-25T01:41:17"/>
        <d v="2016-11-26T21:54:34"/>
        <d v="2012-09-21T06:54:14"/>
        <d v="2015-12-17T17:54:10"/>
        <d v="2012-12-23T19:10:57"/>
        <d v="2011-12-06T16:56:23"/>
        <d v="2014-01-27T14:53:09"/>
        <d v="2015-01-20T21:38:41"/>
        <d v="2012-09-18T04:10:53"/>
        <d v="2017-03-27T07:23:51"/>
        <d v="2011-03-25T15:39:33"/>
        <d v="2017-06-28T22:01:05"/>
        <d v="2013-03-30T17:06:54"/>
        <d v="2016-01-21T07:44:33"/>
        <d v="2017-07-15T07:41:23"/>
        <d v="2012-08-05T20:31:19"/>
        <d v="2013-01-27T11:40:22"/>
        <d v="2017-02-08T20:42:09"/>
        <d v="2015-01-01T06:39:30"/>
        <d v="2012-05-16T11:53:57"/>
        <d v="2015-05-24T03:45:49"/>
        <d v="2018-02-09T04:30:22"/>
        <d v="2018-02-14T09:19:19"/>
        <d v="2018-03-16T14:03:12"/>
        <d v="2018-02-19T02:06:39"/>
        <d v="2018-02-23T14:48:54"/>
        <d v="2018-02-28T07:24:35"/>
        <d v="2018-03-09T16:58:38"/>
        <d v="2018-03-12T05:57:21"/>
        <d v="2018-02-16T03:41:47"/>
        <d v="2018-03-09T01:53:03"/>
        <d v="2018-03-03T05:26:57"/>
        <d v="2018-02-23T12:23:16"/>
        <d v="2018-03-11T14:53:49"/>
        <d v="2018-02-27T02:37:51"/>
        <d v="2018-03-08T16:05:21"/>
        <d v="2018-03-03T14:28:16"/>
        <d v="2018-03-12T18:10:11"/>
        <d v="2018-03-03T17:51:40"/>
        <d v="2018-03-14T15:02:54"/>
        <d v="2018-03-03T14:31:19"/>
        <d v="2015-12-01T00:57:57"/>
        <d v="2016-02-14T19:47:14"/>
        <d v="2016-06-19T20:41:29"/>
        <d v="2016-01-02T04:26:46"/>
        <d v="2016-08-17T19:48:52"/>
        <d v="2016-06-11T17:12:43"/>
        <d v="2017-02-20T10:00:46"/>
        <d v="2017-03-17T01:50:44"/>
        <d v="2015-07-02T18:55:33"/>
        <d v="2016-11-24T10:55:07"/>
        <d v="2015-07-14T02:33:46"/>
        <d v="2016-04-18T04:31:32"/>
        <d v="2015-08-19T00:13:49"/>
        <d v="2016-03-18T13:19:20"/>
        <d v="2016-02-15T04:18:28"/>
        <d v="2017-10-29T12:06:47"/>
        <d v="2017-03-26T09:15:32"/>
        <d v="2017-03-26T00:09:21"/>
        <d v="2015-07-31T08:30:29"/>
        <d v="2015-09-23T17:39:56"/>
        <d v="2016-11-01T20:30:01"/>
        <d v="2017-02-18T14:52:25"/>
        <d v="2016-04-22T04:24:05"/>
        <d v="2015-09-13T16:12:58"/>
        <d v="2015-07-07T06:52:45"/>
        <d v="2015-05-10T00:35:08"/>
        <d v="2016-01-26T11:30:40"/>
        <d v="2016-09-10T22:29:21"/>
        <d v="2017-04-05T16:05:13"/>
        <d v="2016-09-14T11:20:34"/>
        <d v="2016-05-15T18:08:33"/>
        <d v="2016-11-08T05:00:57"/>
        <d v="2017-08-30T08:23:23"/>
        <d v="2016-03-24T19:16:42"/>
        <d v="2017-07-05T07:42:03"/>
        <d v="2016-09-29T13:27:22"/>
        <d v="2016-06-08T06:55:11"/>
        <d v="2015-08-16T00:29:39"/>
        <d v="2017-02-28T17:51:11"/>
        <d v="2016-06-04T01:39:06"/>
        <d v="2016-04-12T18:58:14"/>
        <d v="2017-12-06T14:20:46"/>
        <d v="2017-08-02T00:13:11"/>
        <d v="2016-01-07T18:24:17"/>
        <d v="2017-11-15T13:00:13"/>
        <d v="2017-10-23T23:44:07"/>
        <d v="2016-10-05T06:04:46"/>
        <d v="2016-07-23T05:25:50"/>
        <d v="2018-01-24T17:16:57"/>
        <d v="2017-03-20T02:38:22"/>
        <d v="2016-02-03T12:00:23"/>
        <d v="2017-09-12T04:40:33"/>
        <d v="2017-02-13T07:08:23"/>
        <d v="2016-02-18T22:00:03"/>
        <d v="2016-08-25T18:18:55"/>
        <d v="2017-07-16T21:58:37"/>
        <d v="2017-12-30T00:52:29"/>
        <d v="2017-05-11T07:36:02"/>
        <d v="2016-02-19T21:20:30"/>
        <d v="2017-01-28T21:35:32"/>
        <d v="2016-07-12T14:56:20"/>
        <d v="2017-02-03T07:43:45"/>
        <d v="2017-09-22T00:21:06"/>
        <d v="2015-06-16T08:50:42"/>
        <d v="2015-06-26T01:33:49"/>
        <d v="2015-07-17T09:19:48"/>
        <d v="2015-06-15T12:33:46"/>
        <d v="2015-07-10T22:56:04"/>
        <d v="2015-11-29T03:43:59"/>
        <d v="2015-08-23T01:45:26"/>
        <d v="2015-09-06T13:47:55"/>
        <d v="2015-04-17T08:24:27"/>
        <d v="2015-11-19T21:42:06"/>
        <d v="2015-10-01T07:54:45"/>
        <d v="2015-08-23T06:34:13"/>
        <d v="2015-09-06T13:14:24"/>
        <d v="2016-01-06T11:48:59"/>
        <d v="2016-01-27T10:26:18"/>
        <d v="2017-07-31T17:58:49"/>
        <d v="2017-04-28T16:46:08"/>
        <d v="2017-08-12T22:16:56"/>
        <d v="2017-01-11T10:31:18"/>
        <d v="2016-04-08T00:18:21"/>
        <d v="2015-12-15T07:53:52"/>
        <d v="2015-08-28T13:00:31"/>
        <d v="2015-10-30T06:20:53"/>
        <d v="2016-02-19T17:05:19"/>
        <d v="2015-09-14T17:07:06"/>
        <d v="2015-10-27T21:57:30"/>
        <d v="2015-12-22T11:56:13"/>
        <d v="2015-11-14T18:39:24"/>
        <d v="2016-06-21T15:34:10"/>
        <d v="2015-10-12T05:30:54"/>
        <d v="2015-12-23T09:25:29"/>
        <d v="2017-09-13T06:03:15"/>
        <d v="2017-05-21T00:02:50"/>
        <d v="2017-11-14T20:04:55"/>
        <d v="2016-11-27T05:58:01"/>
        <d v="2015-10-06T01:15:02"/>
        <d v="2017-09-08T11:16:56"/>
        <d v="2016-11-04T02:24:08"/>
        <d v="2016-05-22T11:04:20"/>
        <d v="2015-12-30T01:14:35"/>
        <d v="2016-09-25T06:55:23"/>
        <d v="2016-08-20T16:07:48"/>
        <d v="2015-08-08T15:08:04"/>
        <d v="2015-08-11T02:41:55"/>
        <d v="2018-01-08T01:52:51"/>
        <d v="2016-01-11T03:21:31"/>
        <d v="2015-07-22T13:06:50"/>
        <d v="2015-08-07T09:36:31"/>
        <d v="2017-05-30T01:41:02"/>
        <d v="2015-06-20T20:46:10"/>
        <d v="2016-01-14T14:50:50"/>
        <d v="2016-06-05T04:21:03"/>
        <d v="2017-06-24T03:36:13"/>
        <d v="2017-12-01T06:31:37"/>
        <d v="2016-02-18T06:15:19"/>
        <d v="2015-06-11T12:49:18"/>
        <d v="2016-02-16T01:33:27"/>
        <d v="2012-12-10T01:41:34"/>
        <d v="2014-12-03T14:56:22"/>
        <d v="2013-08-22T18:19:10"/>
        <d v="2014-11-25T13:46:40"/>
        <d v="2014-05-22T14:19:38"/>
        <d v="2014-12-27T05:47:31"/>
        <d v="2011-11-27T04:24:52"/>
        <d v="2015-03-17T21:32:26"/>
        <d v="2011-10-18T02:39:30"/>
        <d v="2015-01-03T03:29:29"/>
        <d v="2013-03-22T21:21:04"/>
        <d v="2011-12-18T20:22:35"/>
        <d v="2013-12-29T19:27:43"/>
        <d v="2015-11-30T07:48:00"/>
        <d v="2017-02-23T11:05:02"/>
        <d v="2014-01-01T15:14:32"/>
        <d v="2012-12-09T19:02:43"/>
        <d v="2012-07-22T14:40:58"/>
        <d v="2017-08-30T09:31:37"/>
        <d v="2014-03-20T13:04:51"/>
        <d v="2015-03-27T00:48:26"/>
        <d v="2016-01-12T21:36:42"/>
        <d v="2011-12-07T01:24:19"/>
        <d v="2012-03-20T04:58:07"/>
        <d v="2017-05-29T01:31:53"/>
        <d v="2013-10-14T20:01:19"/>
        <d v="2016-03-16T20:05:39"/>
        <d v="2012-04-14T13:11:17"/>
        <d v="2013-08-15T18:41:00"/>
        <d v="2015-05-22T07:41:17"/>
        <d v="2015-06-18T20:10:52"/>
        <d v="2016-03-04T02:34:05"/>
        <d v="2013-08-23T03:31:21"/>
        <d v="2014-03-26T14:18:30"/>
        <d v="2014-10-29T15:14:43"/>
        <d v="2015-06-08T13:48:28"/>
        <d v="2015-07-26T11:41:30"/>
        <d v="2012-09-05T23:17:48"/>
        <d v="2012-07-12T09:10:17"/>
        <d v="2014-12-24T23:30:47"/>
        <d v="2015-12-11T21:39:25"/>
        <d v="2018-01-21T03:54:27"/>
        <d v="2015-04-23T13:24:51"/>
        <d v="2015-03-14T15:31:04"/>
        <d v="2017-09-30T16:39:57"/>
        <d v="2018-01-07T15:13:59"/>
        <d v="2017-10-05T08:22:20"/>
        <d v="2016-11-11T08:53:11"/>
        <d v="2017-12-04T16:24:40"/>
        <d v="2016-12-24T20:27:50"/>
        <d v="2015-09-24T18:11:05"/>
        <d v="2016-05-18T00:37:29"/>
        <d v="2016-05-27T17:08:15"/>
        <d v="2017-06-04T20:10:46"/>
        <d v="2017-06-03T17:57:35"/>
        <d v="2015-04-27T02:53:42"/>
        <d v="2016-01-16T08:53:11"/>
        <d v="2015-04-23T18:35:50"/>
        <d v="2017-02-06T01:06:53"/>
        <d v="2017-02-23T07:46:03"/>
        <d v="2016-01-24T15:59:49"/>
        <d v="2013-05-03T17:08:17"/>
        <d v="2013-01-31T19:09:04"/>
        <d v="2013-09-20T21:12:05"/>
        <d v="2013-06-04T12:30:49"/>
        <d v="2015-09-26T22:13:25"/>
        <d v="2016-11-06T06:50:45"/>
        <d v="2011-03-10T15:35:01"/>
        <d v="2013-12-26T11:47:10"/>
        <d v="2013-10-14T23:21:20"/>
        <d v="2011-04-16T23:38:47"/>
        <d v="2012-03-24T23:17:07"/>
        <d v="2012-02-14T10:49:57"/>
        <d v="2012-12-04T12:59:17"/>
        <d v="2016-09-10T00:56:33"/>
        <d v="2013-02-04T15:21:57"/>
        <d v="2015-01-19T09:11:35"/>
        <d v="2016-12-19T13:55:17"/>
        <d v="2016-02-09T18:59:51"/>
        <d v="2013-08-06T14:43:56"/>
        <d v="2016-04-08T14:50:42"/>
        <d v="2016-01-19T04:33:08"/>
        <d v="2017-11-28T07:39:25"/>
        <d v="2016-11-09T05:33:58"/>
        <d v="2015-07-21T12:59:28"/>
        <d v="2017-05-20T05:12:54"/>
        <d v="2015-04-18T05:42:33"/>
        <d v="2017-11-29T11:46:23"/>
        <d v="2015-09-06T00:18:22"/>
        <d v="2016-09-07T04:42:51"/>
        <d v="2015-06-21T00:19:18"/>
        <d v="2016-04-21T13:43:09"/>
        <d v="2015-08-21T18:39:38"/>
        <d v="2015-09-30T06:19:07"/>
        <d v="2015-07-25T18:02:56"/>
        <d v="2017-10-12T06:51:29"/>
        <d v="2018-01-11T17:51:12"/>
        <d v="2015-06-19T17:49:48"/>
        <d v="2016-04-05T21:27:39"/>
        <d v="2016-09-13T05:38:04"/>
        <d v="2013-05-10T02:52:39"/>
        <d v="2014-10-19T03:12:28"/>
        <d v="2012-07-06T08:02:15"/>
        <d v="2014-11-25T09:58:23"/>
        <d v="2014-08-24T14:56:49"/>
        <d v="2011-08-18T17:15:51"/>
        <d v="2013-01-14T08:21:05"/>
        <d v="2014-03-09T20:59:28"/>
        <d v="2012-04-09T16:21:33"/>
        <d v="2014-04-10T10:37:59"/>
        <d v="2013-04-03T00:25:41"/>
        <d v="2012-11-25T06:03:48"/>
        <d v="2015-08-10T03:43:06"/>
        <d v="2012-10-09T07:58:39"/>
        <d v="2015-04-24T17:14:24"/>
        <d v="2012-09-26T01:53:32"/>
        <d v="2013-04-24T16:42:14"/>
        <d v="2014-05-04T15:33:18"/>
        <d v="2014-01-09T23:38:01"/>
        <d v="2012-03-23T19:35:02"/>
        <d v="2015-03-25T10:42:14"/>
        <d v="2012-02-20T11:06:13"/>
        <d v="2017-06-23T12:44:32"/>
        <d v="2015-03-11T10:44:56"/>
        <d v="2016-05-20T04:38:26"/>
        <d v="2015-01-28T03:09:58"/>
        <d v="2010-08-22T03:36:31"/>
        <d v="2017-04-08T06:38:27"/>
        <d v="2015-05-21T18:32:21"/>
        <d v="2012-02-05T12:06:21"/>
        <d v="2017-10-06T21:01:54"/>
        <d v="2014-08-15T03:07:29"/>
        <d v="2012-12-25T06:25:47"/>
        <d v="2017-01-17T13:43:25"/>
        <d v="2013-03-16T00:32:01"/>
        <d v="2016-02-18T23:09:01"/>
        <d v="2013-08-25T05:28:44"/>
        <d v="2014-01-23T06:20:37"/>
        <d v="2015-08-02T17:09:06"/>
        <d v="2015-11-05T04:48:21"/>
        <d v="2013-07-24T16:00:17"/>
        <d v="2015-03-23T21:41:02"/>
        <d v="2015-07-25T02:52:30"/>
        <d v="2017-03-17T11:47:37"/>
        <d v="2012-11-11T05:45:42"/>
        <d v="2015-06-26T15:17:25"/>
        <d v="2015-03-11T12:41:21"/>
        <d v="2017-11-01T13:52:36"/>
        <d v="2017-07-03T06:08:49"/>
        <d v="2014-01-20T09:50:39"/>
        <d v="2014-09-19T18:24:01"/>
        <d v="2013-09-16T14:35:39"/>
        <d v="2017-06-25T00:21:31"/>
        <d v="2014-05-24T03:05:00"/>
        <d v="2014-01-09T18:00:01"/>
        <d v="2014-05-17T13:22:08"/>
        <d v="2016-10-24T10:25:22"/>
        <d v="2013-04-04T09:06:15"/>
        <d v="2016-10-03T05:39:30"/>
        <d v="2017-02-16T03:35:31"/>
        <d v="2015-05-21T01:26:13"/>
        <d v="2017-11-03T14:53:24"/>
        <d v="2017-08-08T05:23:43"/>
        <d v="2015-09-14T13:14:34"/>
        <d v="2017-07-01T02:49:43"/>
        <d v="2017-02-05T19:49:30"/>
        <d v="2016-01-15T23:20:27"/>
        <d v="2016-07-09T18:11:47"/>
        <d v="2017-11-10T20:46:06"/>
        <d v="2017-01-21T06:20:07"/>
        <d v="2016-05-31T01:28:16"/>
        <d v="2016-01-04T05:33:28"/>
        <d v="2016-11-12T04:43:11"/>
        <d v="2017-10-06T10:52:38"/>
        <d v="2016-06-14T08:49:58"/>
        <d v="2015-05-22T04:15:30"/>
        <d v="2015-07-09T06:58:56"/>
        <d v="2015-05-28T14:38:57"/>
        <d v="2015-09-27T12:20:34"/>
        <d v="2016-11-28T21:47:27"/>
        <d v="2016-04-28T16:53:02"/>
        <d v="2017-12-24T19:30:06"/>
        <d v="2011-04-28T13:17:29"/>
        <d v="2015-05-21T22:59:48"/>
        <d v="2014-08-24T12:46:16"/>
        <d v="2015-10-12T20:26:18"/>
        <d v="2011-04-29T06:44:52"/>
        <d v="2012-06-24T20:25:54"/>
        <d v="2017-10-16T23:45:25"/>
        <d v="2017-07-16T17:47:05"/>
        <d v="2016-11-30T08:16:34"/>
        <d v="2015-12-22T15:33:28"/>
        <d v="2017-05-05T04:39:23"/>
        <d v="2014-01-20T10:21:56"/>
        <d v="2012-06-29T05:09:09"/>
        <d v="2014-01-08T20:34:02"/>
        <d v="2013-01-14T13:09:01"/>
        <d v="2016-07-02T04:52:55"/>
        <d v="2017-08-21T04:36:06"/>
        <d v="2015-03-18T02:23:23"/>
        <d v="2015-07-22T17:02:56"/>
        <d v="2017-05-07T20:35:16"/>
        <d v="2016-04-28T22:03:27"/>
        <d v="2013-06-05T09:54:47"/>
        <d v="2016-04-28T16:16:06"/>
        <d v="2015-02-13T01:11:14"/>
        <d v="2016-01-30T10:45:26"/>
        <d v="2010-12-15T13:20:06"/>
        <d v="2015-07-09T09:12:52"/>
        <d v="2013-09-28T20:20:21"/>
        <d v="2015-11-16T09:36:13"/>
        <d v="2017-11-14T19:59:33"/>
        <d v="2015-03-05T19:53:30"/>
        <d v="2016-02-27T08:17:35"/>
        <d v="2016-10-24T20:25:39"/>
        <d v="2015-03-19T21:42:27"/>
        <d v="2014-10-06T19:57:30"/>
        <d v="2014-05-02T14:48:52"/>
        <d v="2017-10-31T09:44:15"/>
        <d v="2014-10-07T13:31:58"/>
        <d v="2017-10-10T01:08:33"/>
        <d v="2016-11-14T08:40:25"/>
        <d v="2017-10-16T20:09:49"/>
        <d v="2016-05-01T05:32:09"/>
        <d v="2013-05-04T21:03:47"/>
        <d v="2014-03-25T17:29:16"/>
        <d v="2016-03-04T05:48:26"/>
        <d v="2014-03-26T05:14:44"/>
        <d v="2014-10-04T02:12:08"/>
        <d v="2016-04-07T02:46:26"/>
        <d v="2014-11-02T04:38:05"/>
        <d v="2016-12-28T15:50:41"/>
        <d v="2016-10-16T16:09:23"/>
        <d v="2015-03-12T09:42:18"/>
        <d v="2015-10-18T03:14:46"/>
        <d v="2014-02-17T13:32:38"/>
        <d v="2017-01-19T12:37:59"/>
        <d v="2016-01-07T12:39:40"/>
        <d v="2016-12-14T21:24:19"/>
        <d v="2015-05-04T15:14:54"/>
        <d v="2017-12-01T09:02:12"/>
        <d v="2017-02-15T23:41:15"/>
        <d v="2017-04-07T09:16:37"/>
        <d v="2014-03-27T23:14:26"/>
        <d v="2014-11-01T11:45:10"/>
        <d v="2015-07-06T01:33:20"/>
        <d v="2016-04-07T21:57:02"/>
        <d v="2017-09-18T22:09:37"/>
        <d v="2016-11-23T19:44:32"/>
        <d v="2017-05-25T07:24:39"/>
        <d v="2017-08-15T15:30:47"/>
        <d v="2017-04-02T03:00:58"/>
        <d v="2016-03-10T03:05:50"/>
        <d v="2017-04-01T08:30:20"/>
        <d v="2014-05-29T14:09:09"/>
        <d v="2015-05-25T07:17:16"/>
        <d v="2016-03-25T19:56:11"/>
        <d v="2017-11-18T02:34:10"/>
        <d v="2016-05-13T12:18:36"/>
        <d v="2016-10-02T17:20:00"/>
        <d v="2013-02-27T13:32:51"/>
        <d v="2012-08-14T10:05:53"/>
        <d v="2013-03-30T18:43:19"/>
        <d v="2015-03-12T17:21:24"/>
        <d v="2013-05-11T18:26:10"/>
        <d v="2012-10-04T00:36:17"/>
        <d v="2012-06-27T12:09:30"/>
        <d v="2011-06-17T04:14:30"/>
        <d v="2014-06-01T00:50:58"/>
        <d v="2013-12-26T01:41:22"/>
        <d v="2011-11-27T04:20:03"/>
        <d v="2012-06-26T23:58:51"/>
        <d v="2013-09-21T13:17:08"/>
        <d v="2012-12-23T01:00:05"/>
        <d v="2012-06-21T22:03:48"/>
        <d v="2013-09-08T04:17:37"/>
        <d v="2012-08-22T01:03:34"/>
        <d v="2012-12-30T06:52:31"/>
        <d v="2016-06-06T00:55:54"/>
        <d v="2013-05-10T17:54:44"/>
        <d v="2012-11-05T04:10:27"/>
        <d v="2012-02-20T12:05:55"/>
        <d v="2013-09-08T04:12:22"/>
        <d v="2014-04-01T18:40:35"/>
        <d v="2015-10-23T08:36:39"/>
        <d v="2013-11-26T06:48:04"/>
        <d v="2015-10-05T22:00:44"/>
        <d v="2013-07-11T08:54:08"/>
        <d v="2016-05-23T17:21:59"/>
        <d v="2015-04-10T03:40:45"/>
        <d v="2012-04-26T04:49:47"/>
        <d v="2014-03-04T00:47:32"/>
        <d v="2015-08-01T17:07:41"/>
        <d v="2011-08-20T14:53:06"/>
        <d v="2011-12-06T03:00:27"/>
        <d v="2013-07-13T00:10:16"/>
        <d v="2016-10-02T19:50:37"/>
        <d v="2012-05-12T04:14:14"/>
        <d v="2013-06-12T17:29:17"/>
        <d v="2014-10-20T21:05:18"/>
        <d v="2017-12-12T14:06:46"/>
        <d v="2017-12-08T01:14:22"/>
        <d v="2010-11-27T16:32:28"/>
        <d v="2011-08-25T22:38:54"/>
        <d v="2016-06-23T16:24:23"/>
        <d v="2015-10-23T13:07:52"/>
        <d v="2016-01-27T01:39:48"/>
        <d v="2015-07-05T01:04:09"/>
        <d v="2017-02-01T07:44:41"/>
        <d v="2015-06-23T02:37:40"/>
        <d v="2016-05-30T08:39:00"/>
        <d v="2014-12-12T11:56:28"/>
        <d v="2012-01-31T07:29:21"/>
        <d v="2014-02-27T21:43:41"/>
        <d v="2013-08-02T14:55:53"/>
        <d v="2014-08-25T05:50:24"/>
        <d v="2015-10-20T06:38:47"/>
        <d v="2014-09-15T04:24:30"/>
        <d v="2017-10-03T03:03:58"/>
        <d v="2013-11-11T14:18:17"/>
        <d v="2015-09-28T06:47:49"/>
        <d v="2016-11-23T13:06:33"/>
        <d v="2011-04-14T00:17:14"/>
        <d v="2014-07-18T11:52:10"/>
        <d v="2014-10-03T19:05:46"/>
        <d v="2017-01-20T17:40:36"/>
        <d v="2015-09-28T08:16:08"/>
        <d v="2016-02-17T17:58:51"/>
        <d v="2011-05-06T14:54:34"/>
        <d v="2017-06-09T05:57:26"/>
        <d v="2017-05-26T12:35:59"/>
        <d v="2015-01-22T16:49:31"/>
        <d v="2015-11-15T23:21:09"/>
        <d v="2014-12-16T17:32:22"/>
        <d v="2017-02-23T12:11:40"/>
        <d v="2014-07-07T13:47:20"/>
        <d v="2017-11-20T08:43:58"/>
        <d v="2013-11-20T19:23:49"/>
        <d v="2012-05-03T21:29:46"/>
        <d v="2013-03-14T10:17:57"/>
        <d v="2016-08-13T13:44:50"/>
        <d v="2015-06-04T09:35:10"/>
        <d v="2016-04-03T21:01:37"/>
        <d v="2017-05-21T06:52:09"/>
        <d v="2017-03-03T14:18:28"/>
        <d v="2015-10-05T00:37:45"/>
        <d v="2013-07-29T15:24:53"/>
        <d v="2018-01-11T01:26:09"/>
        <d v="2018-03-01T04:24:42"/>
        <d v="2016-07-01T13:47:37"/>
        <d v="2016-05-04T13:45:27"/>
        <d v="2016-03-04T22:23:19"/>
        <d v="2014-07-14T13:24:08"/>
        <d v="2017-03-31T01:03:06"/>
        <d v="2017-07-10T15:01:53"/>
        <d v="2016-03-19T06:50:22"/>
        <d v="2017-05-07T12:47:06"/>
        <d v="2017-12-19T15:05:29"/>
        <d v="2016-02-26T08:47:31"/>
        <d v="2016-09-22T05:10:57"/>
        <d v="2018-02-08T01:08:59"/>
        <d v="2015-08-10T22:35:19"/>
        <d v="2018-01-10T19:40:53"/>
        <d v="2017-01-03T09:15:35"/>
        <d v="2014-01-15T11:07:54"/>
        <d v="2017-07-29T15:04:34"/>
        <d v="2016-02-19T06:08:47"/>
        <d v="2017-09-18T15:53:53"/>
        <d v="2017-04-02T08:05:06"/>
        <d v="2017-02-10T02:33:16"/>
        <d v="2018-02-03T18:54:05"/>
        <d v="2017-11-17T04:00:45"/>
        <d v="2017-10-20T03:18:40"/>
        <d v="2017-02-18T09:53:52"/>
        <d v="2016-06-30T13:48:56"/>
        <d v="2017-10-31T10:55:21"/>
        <d v="2016-01-14T21:27:49"/>
        <d v="2016-10-05T08:00:00"/>
        <d v="2016-09-04T14:17:50"/>
        <d v="2016-05-26T16:52:13"/>
        <d v="2013-12-03T01:21:06"/>
        <d v="2013-08-31T02:25:50"/>
        <d v="2016-08-14T14:26:05"/>
        <d v="2014-01-08T06:36:55"/>
        <d v="2013-03-27T19:37:41"/>
        <d v="2013-02-20T12:25:56"/>
        <d v="2014-09-22T12:25:04"/>
        <d v="2012-12-31T01:42:34"/>
        <d v="2015-03-13T09:12:14"/>
        <d v="2013-01-09T10:48:41"/>
        <d v="2015-02-25T08:31:04"/>
        <d v="2014-09-06T17:48:33"/>
        <d v="2016-04-01T18:12:25"/>
        <d v="2014-12-15T20:56:59"/>
        <d v="2013-01-12T03:47:37"/>
        <d v="2016-06-27T11:47:09"/>
        <d v="2016-10-12T18:01:04"/>
        <d v="2013-07-03T20:25:15"/>
        <d v="2016-07-08T16:35:57"/>
        <d v="2014-05-30T23:57:13"/>
        <d v="2017-03-17T21:26:58"/>
        <d v="2012-11-20T02:57:49"/>
        <d v="2016-05-15T11:37:20"/>
        <d v="2017-09-29T23:30:38"/>
        <d v="2015-08-04T16:51:19"/>
        <d v="2017-01-04T12:25:54"/>
        <d v="2014-09-20T01:54:59"/>
        <d v="2016-07-05T04:15:56"/>
        <d v="2014-07-03T07:05:23"/>
        <d v="2015-03-05T14:57:29"/>
        <d v="2014-05-02T05:59:10"/>
        <d v="2015-05-28T06:41:50"/>
        <d v="2016-11-14T00:36:25"/>
        <d v="2017-12-06T13:03:47"/>
        <d v="2016-02-12T22:29:58"/>
        <d v="2016-12-25T02:52:18"/>
        <d v="2015-09-15T18:58:26"/>
        <d v="2018-02-09T16:46:14"/>
        <d v="2014-10-01T11:14:17"/>
        <d v="2017-03-18T01:20:45"/>
        <d v="2018-02-01T17:43:50"/>
        <d v="2014-09-28T00:19:17"/>
        <d v="2018-03-08T09:13:01"/>
        <d v="2017-10-03T04:45:02"/>
        <d v="2014-12-30T02:02:51"/>
        <d v="2016-07-25T02:33:22"/>
        <d v="2016-07-03T12:45:22"/>
        <d v="2017-11-14T03:05:09"/>
        <d v="2014-02-02T04:28:20"/>
        <d v="2017-11-02T00:08:03"/>
        <d v="2015-07-07T16:08:07"/>
        <d v="2017-07-19T02:55:58"/>
        <d v="2016-10-09T12:55:16"/>
        <d v="2018-01-18T06:10:31"/>
        <d v="2017-04-02T12:05:58"/>
        <d v="2017-11-07T13:37:48"/>
        <d v="2017-05-11T07:07:44"/>
        <d v="2016-04-29T06:09:08"/>
        <d v="2017-11-28T08:29:33"/>
        <d v="2015-02-03T02:57:52"/>
        <d v="2018-01-25T11:38:13"/>
        <d v="2015-09-27T14:51:12"/>
        <d v="2015-12-26T17:50:52"/>
        <d v="2017-05-01T17:50:53"/>
        <d v="2017-11-15T03:02:15"/>
        <d v="2017-04-04T11:13:54"/>
        <d v="2015-11-09T18:17:49"/>
        <d v="2018-02-11T04:34:18"/>
        <d v="2018-02-11T19:49:09"/>
        <d v="2017-12-21T21:49:09"/>
        <d v="2017-11-09T03:34:32"/>
        <d v="2016-10-29T00:17:38"/>
        <d v="2018-02-16T18:33:54"/>
        <d v="2015-01-01T22:29:03"/>
        <d v="2015-11-06T11:32:25"/>
        <d v="2014-11-13T01:09:36"/>
        <d v="2012-12-20T15:36:34"/>
        <d v="2016-11-21T12:16:28"/>
        <d v="2016-01-01T20:17:00"/>
        <d v="2016-08-07T05:06:14"/>
        <d v="2012-04-09T22:50:10"/>
        <d v="2016-11-05T15:30:50"/>
        <d v="2013-01-31T23:29:26"/>
        <d v="2011-12-28T07:16:31"/>
        <d v="2013-04-24T18:20:18"/>
        <d v="2014-07-13T19:31:59"/>
        <d v="2015-05-13T20:26:33"/>
        <d v="2013-05-03T14:09:10"/>
        <d v="2014-09-30T11:42:18"/>
        <d v="2010-07-19T18:59:14"/>
        <d v="2013-02-11T00:58:11"/>
        <d v="2013-02-10T18:07:15"/>
        <d v="2013-07-28T06:07:39"/>
        <d v="2013-11-20T16:11:34"/>
        <d v="2013-11-27T00:55:25"/>
        <d v="2012-12-11T12:19:10"/>
        <d v="2013-01-01T06:08:30"/>
        <d v="2015-02-02T22:38:52"/>
        <d v="2011-12-07T02:19:44"/>
        <d v="2013-05-10T15:16:01"/>
        <d v="2014-04-24T07:41:13"/>
        <d v="2014-11-04T01:52:55"/>
        <d v="2012-09-23T05:47:10"/>
        <d v="2011-10-04T13:21:33"/>
        <d v="2015-06-25T18:34:25"/>
        <d v="2013-01-01T09:13:41"/>
        <d v="2013-02-28T05:22:16"/>
        <d v="2015-07-13T09:48:52"/>
        <d v="2014-01-03T20:38:05"/>
        <d v="2014-01-21T00:34:18"/>
        <d v="2015-03-16T23:35:59"/>
        <d v="2015-02-25T04:47:17"/>
        <d v="2013-02-26T08:10:39"/>
        <d v="2013-04-02T16:04:22"/>
        <d v="2013-02-28T03:30:06"/>
        <d v="2010-07-29T11:08:05"/>
        <d v="2010-11-21T16:21:16"/>
        <d v="2010-06-29T18:19:49"/>
        <d v="2014-10-22T00:28:41"/>
        <d v="2015-02-04T23:05:32"/>
        <d v="2018-03-06T20:40:52"/>
        <d v="2018-03-12T14:47:59"/>
        <d v="2018-03-15T12:53:34"/>
        <d v="2018-02-26T07:24:00"/>
        <d v="2018-03-01T12:17:33"/>
        <d v="2018-03-11T17:41:15"/>
        <d v="2015-07-04T04:05:47"/>
        <d v="2016-05-02T08:26:10"/>
        <d v="2015-05-29T03:02:55"/>
        <d v="2016-11-15T13:53:04"/>
        <d v="2015-06-30T04:13:27"/>
        <d v="2015-12-23T11:18:39"/>
        <d v="2015-04-18T07:15:34"/>
        <d v="2015-09-19T12:51:02"/>
        <d v="2015-04-22T07:23:17"/>
        <d v="2015-01-05T10:24:36"/>
        <d v="2015-05-07T16:43:17"/>
        <d v="2015-05-11T00:32:04"/>
        <d v="2017-11-18T03:15:54"/>
        <d v="2017-09-28T22:23:38"/>
        <d v="2016-05-30T23:31:08"/>
        <d v="2015-08-29T02:54:49"/>
        <d v="2016-11-10T09:30:18"/>
        <d v="2017-05-21T07:06:42"/>
        <d v="2016-02-10T20:58:50"/>
        <d v="2017-08-31T11:55:25"/>
        <d v="2017-07-23T11:49:23"/>
        <d v="2016-12-14T04:58:31"/>
        <d v="2016-07-01T14:25:09"/>
        <d v="2017-12-04T12:28:26"/>
        <d v="2016-03-16T16:46:37"/>
        <d v="2016-03-24T09:24:17"/>
        <d v="2016-03-26T11:28:02"/>
        <d v="2015-10-26T08:31:40"/>
        <d v="2016-03-19T13:49:33"/>
        <d v="2016-04-23T03:53:16"/>
        <d v="2016-09-06T20:18:21"/>
        <d v="2015-11-20T01:52:57"/>
        <d v="2016-05-22T15:24:40"/>
        <d v="2016-12-31T08:08:10"/>
        <d v="2017-04-01T09:18:26"/>
        <d v="2015-10-26T07:40:46"/>
        <d v="2016-11-04T11:00:26"/>
        <d v="2016-08-21T19:50:44"/>
        <d v="2016-11-29T17:01:42"/>
        <d v="2016-09-10T20:10:46"/>
        <d v="2017-02-18T15:05:48"/>
        <d v="2016-02-14T16:09:37"/>
        <d v="2017-01-03T12:15:30"/>
        <d v="2015-11-01T23:01:07"/>
        <d v="2016-05-13T13:57:23"/>
        <d v="2016-03-10T12:55:41"/>
        <d v="2016-07-18T20:19:08"/>
        <d v="2015-12-29T19:38:54"/>
        <d v="2017-08-08T01:05:19"/>
        <d v="2016-11-01T07:21:58"/>
        <d v="2017-10-25T17:14:36"/>
        <d v="2016-07-16T03:23:04"/>
        <d v="2016-08-09T15:43:15"/>
        <d v="2016-08-21T16:22:51"/>
        <d v="2016-02-26T03:01:15"/>
        <d v="2016-06-27T22:28:08"/>
        <d v="2016-01-08T05:28:38"/>
        <d v="2015-09-28T02:40:44"/>
        <d v="2016-06-24T09:01:49"/>
        <d v="2015-10-26T11:21:16"/>
        <d v="2017-06-03T11:16:26"/>
        <d v="2015-12-01T05:36:19"/>
        <d v="2016-06-12T01:43:01"/>
        <d v="2015-11-09T04:23:13"/>
        <d v="2016-02-15T18:27:08"/>
        <d v="2016-09-18T14:11:27"/>
        <d v="2016-06-27T09:15:11"/>
        <d v="2016-01-12T15:00:18"/>
        <d v="2017-12-12T23:24:02"/>
        <d v="2016-09-05T00:53:45"/>
        <d v="2015-11-17T23:43:56"/>
        <d v="2016-05-20T20:55:54"/>
        <d v="2015-10-28T12:44:21"/>
        <d v="2017-03-09T07:35:33"/>
        <d v="2016-12-28T09:26:44"/>
        <d v="2016-03-30T13:35:51"/>
        <d v="2017-01-22T23:40:34"/>
        <d v="2016-11-24T21:54:10"/>
        <d v="2017-08-10T20:28:31"/>
        <d v="2015-11-24T08:20:15"/>
        <d v="2016-03-04T22:16:39"/>
        <d v="2015-09-20T00:23:06"/>
        <d v="2016-07-07T19:56:10"/>
        <d v="2016-07-27T18:41:17"/>
        <d v="2016-07-14T19:59:42"/>
        <d v="2017-10-11T06:49:45"/>
        <d v="2015-04-10T14:26:05"/>
        <d v="2016-07-01T12:26:33"/>
        <d v="2017-06-11T21:08:52"/>
        <d v="2015-12-31T18:04:59"/>
        <d v="2015-06-22T21:40:12"/>
        <d v="2016-01-09T01:05:26"/>
        <d v="2015-12-05T04:49:10"/>
        <d v="2015-08-24T08:22:03"/>
        <d v="2016-01-07T20:25:28"/>
        <d v="2016-01-26T06:32:06"/>
        <d v="2015-11-15T18:17:42"/>
        <d v="2015-09-10T13:42:16"/>
        <d v="2017-05-08T05:02:07"/>
        <d v="2016-05-27T06:12:38"/>
        <d v="2017-02-04T16:29:30"/>
        <d v="2016-01-27T08:29:48"/>
        <d v="2017-12-31T02:39:25"/>
        <d v="2017-01-04T20:34:07"/>
        <d v="2017-04-24T02:26:36"/>
        <d v="2016-01-22T16:35:42"/>
        <d v="2017-01-20T23:04:34"/>
        <d v="2016-06-12T14:46:22"/>
        <d v="2016-08-25T05:47:00"/>
        <d v="2016-11-21T09:58:38"/>
        <d v="2016-01-13T05:47:02"/>
        <d v="2016-09-28T14:15:31"/>
        <d v="2016-09-08T01:40:55"/>
        <d v="2017-01-06T15:55:07"/>
        <d v="2016-06-19T16:51:59"/>
        <d v="2016-02-03T09:11:58"/>
        <d v="2015-06-27T17:52:43"/>
        <d v="2017-04-20T16:27:05"/>
        <d v="2016-08-15T23:02:29"/>
        <d v="2017-10-26T11:11:51"/>
        <d v="2017-10-09T23:46:16"/>
        <d v="2017-08-22T20:00:13"/>
        <d v="2015-10-14T12:41:06"/>
        <d v="2015-09-02T14:01:48"/>
        <d v="2018-02-15T02:21:06"/>
        <d v="2016-11-21T15:34:28"/>
        <d v="2018-01-04T00:06:58"/>
        <d v="2018-02-05T04:25:40"/>
        <d v="2017-03-18T00:16:10"/>
        <d v="2018-01-27T18:27:03"/>
        <d v="2017-02-16T05:03:56"/>
        <d v="2017-05-01T00:25:50"/>
        <d v="2017-01-30T21:45:17"/>
        <d v="2017-11-29T18:22:25"/>
        <d v="2012-07-17T17:40:22"/>
        <d v="2013-05-25T09:40:21"/>
        <d v="2014-02-06T16:31:04"/>
        <d v="2016-08-21T19:00:22"/>
        <d v="2013-07-22T03:19:58"/>
        <d v="2014-03-11T08:38:21"/>
        <d v="2013-03-21T17:51:10"/>
        <d v="2013-08-20T04:17:23"/>
        <d v="2011-11-29T07:58:47"/>
        <d v="2013-03-18T21:14:08"/>
        <d v="2012-11-07T01:21:34"/>
        <d v="2011-05-05T16:37:06"/>
        <d v="2013-09-09T04:33:31"/>
        <d v="2011-07-08T22:14:04"/>
        <d v="2011-03-21T22:22:13"/>
        <d v="2015-09-14T01:55:14"/>
        <d v="2013-05-24T21:32:41"/>
        <d v="2013-11-13T18:11:17"/>
        <d v="2013-06-13T08:06:42"/>
        <d v="2016-07-31T09:09:31"/>
        <d v="2013-02-22T22:58:52"/>
        <d v="2012-05-04T23:15:27"/>
        <d v="2013-01-24T10:43:27"/>
        <d v="2012-07-05T09:11:32"/>
        <d v="2012-07-27T22:26:02"/>
        <d v="2013-02-14T20:25:07"/>
        <d v="2013-03-21T22:58:40"/>
        <d v="2012-09-06T09:54:11"/>
        <d v="2014-03-11T23:02:47"/>
        <d v="2013-03-19T00:59:10"/>
        <d v="2011-11-14T10:21:31"/>
        <d v="2013-03-20T20:04:54"/>
        <d v="2014-02-13T21:29:11"/>
        <d v="2013-03-18T10:42:27"/>
        <d v="2013-04-02T01:14:28"/>
        <d v="2014-01-24T07:03:42"/>
        <d v="2012-05-24T11:19:48"/>
        <d v="2015-12-29T22:41:29"/>
        <d v="2013-10-12T18:57:39"/>
        <d v="2013-04-19T05:40:00"/>
        <d v="2016-08-17T13:55:49"/>
        <d v="2015-07-20T10:01:09"/>
        <d v="2017-05-04T02:38:26"/>
        <d v="2015-09-29T01:54:37"/>
        <d v="2016-01-28T15:39:51"/>
        <d v="2016-08-31T09:19:28"/>
        <d v="2016-03-27T21:42:12"/>
        <d v="2015-06-27T01:22:17"/>
        <d v="2016-02-09T15:45:31"/>
        <d v="2016-03-01T06:34:25"/>
        <d v="2016-12-24T22:41:55"/>
        <d v="2015-11-12T20:58:55"/>
        <d v="2017-12-28T04:15:08"/>
        <d v="2015-07-15T21:17:54"/>
        <d v="2016-01-09T00:40:03"/>
        <d v="2015-10-14T00:41:44"/>
        <d v="2016-02-03T12:31:09"/>
        <d v="2015-09-27T17:11:58"/>
        <d v="2015-05-30T16:34:07"/>
        <d v="2017-08-28T05:31:40"/>
        <d v="2016-09-12T07:22:55"/>
        <d v="2017-03-25T23:15:04"/>
        <d v="2015-10-02T02:27:57"/>
        <d v="2015-11-02T14:10:20"/>
        <d v="2013-04-24T09:58:39"/>
        <d v="2015-10-24T16:31:54"/>
        <d v="2014-09-04T16:52:37"/>
        <d v="2016-07-21T01:33:40"/>
        <d v="2013-01-01T07:05:06"/>
        <d v="2016-03-04T04:51:09"/>
        <d v="2016-07-11T17:10:42"/>
        <d v="2013-06-13T11:06:39"/>
        <d v="2013-12-31T13:18:29"/>
        <d v="2010-09-16T11:02:20"/>
        <d v="2015-10-15T04:34:49"/>
        <d v="2014-06-12T07:11:46"/>
        <d v="2012-04-19T12:19:40"/>
        <d v="2013-12-25T04:19:46"/>
        <d v="2015-11-19T00:40:02"/>
        <d v="2012-07-19T10:25:02"/>
        <d v="2014-07-02T01:18:36"/>
        <d v="2014-07-28T14:01:49"/>
        <d v="2011-10-16T02:07:38"/>
        <d v="2013-05-04T07:08:25"/>
        <d v="2016-01-08T07:28:18"/>
        <d v="2014-08-13T08:16:40"/>
        <d v="2013-01-27T12:49:25"/>
        <d v="2017-09-03T09:12:07"/>
        <d v="2014-03-29T09:22:54"/>
        <d v="2016-08-01T02:16:16"/>
        <d v="2013-01-14T17:55:29"/>
        <d v="2018-02-04T18:49:53"/>
        <d v="2013-06-18T22:14:35"/>
        <d v="2016-04-17T08:02:46"/>
        <d v="2013-03-22T12:59:27"/>
        <d v="2013-10-09T01:19:16"/>
        <d v="2015-03-25T21:50:24"/>
        <d v="2016-03-16T10:52:01"/>
        <d v="2012-09-02T13:45:16"/>
        <d v="2016-01-21T09:31:28"/>
        <d v="2016-09-02T16:01:31"/>
        <d v="2017-08-09T18:28:45"/>
        <d v="2016-05-18T00:51:56"/>
        <d v="2015-06-12T20:23:49"/>
        <d v="2017-03-05T14:55:08"/>
        <d v="2015-07-04T05:39:32"/>
        <d v="2016-03-10T08:15:58"/>
        <d v="2017-07-30T16:50:58"/>
        <d v="2016-08-06T16:22:20"/>
        <d v="2018-01-10T08:21:01"/>
        <d v="2017-03-14T11:56:57"/>
        <d v="2016-02-28T08:32:38"/>
        <d v="2015-06-20T13:29:21"/>
        <d v="2017-04-22T19:13:06"/>
        <d v="2015-11-27T09:48:50"/>
        <d v="2016-02-10T21:10:35"/>
        <d v="2015-06-21T19:36:07"/>
        <d v="2016-08-10T16:23:28"/>
        <d v="2015-06-28T23:24:18"/>
        <d v="2016-04-02T06:28:08"/>
        <d v="2016-10-07T11:49:45"/>
        <d v="2017-09-28T06:21:51"/>
        <d v="2015-12-31T18:51:34"/>
        <d v="2016-05-02T18:02:02"/>
        <d v="2015-05-17T05:13:44"/>
        <d v="2016-11-16T00:26:09"/>
        <d v="2016-11-21T11:26:52"/>
        <d v="2016-01-24T04:19:10"/>
        <d v="2017-02-15T02:55:47"/>
        <d v="2017-01-11T10:51:52"/>
        <d v="2017-01-05T15:34:53"/>
        <d v="2015-08-19T00:13:58"/>
        <d v="2016-03-12T08:27:41"/>
        <d v="2015-06-19T22:11:32"/>
        <d v="2018-01-26T00:22:08"/>
        <d v="2015-06-19T14:45:16"/>
        <d v="2017-05-15T19:05:49"/>
        <d v="2016-08-13T13:26:50"/>
        <d v="2015-05-31T07:14:51"/>
        <d v="2017-01-17T21:33:37"/>
        <d v="2013-07-27T10:22:07"/>
        <d v="2015-09-16T13:12:39"/>
        <d v="2014-11-16T09:05:36"/>
        <d v="2013-02-21T07:53:35"/>
        <d v="2017-05-13T22:58:33"/>
        <d v="2015-03-07T11:51:11"/>
        <d v="2016-06-17T09:41:39"/>
        <d v="2018-02-02T17:36:29"/>
        <d v="2013-05-11T03:47:15"/>
        <d v="2017-07-10T11:53:37"/>
        <d v="2017-11-29T22:01:05"/>
        <d v="2015-11-23T08:36:56"/>
        <d v="2013-07-20T04:44:09"/>
        <d v="2015-03-11T13:47:26"/>
        <d v="2017-03-18T17:48:19"/>
        <d v="2016-07-15T02:25:10"/>
        <d v="2015-09-03T09:41:18"/>
        <d v="2016-09-22T08:11:15"/>
        <d v="2016-09-16T07:22:37"/>
        <d v="2016-08-24T02:33:54"/>
        <d v="2016-04-07T19:20:39"/>
        <d v="2017-11-15T00:20:42"/>
        <d v="2017-11-17T13:56:52"/>
        <d v="2013-07-20T19:31:26"/>
        <d v="2017-10-14T10:09:30"/>
        <d v="2016-04-20T23:03:18"/>
        <d v="2016-10-17T21:51:41"/>
        <d v="2015-10-25T13:58:35"/>
        <d v="2016-03-31T10:38:40"/>
        <d v="2017-05-29T20:27:26"/>
        <d v="2016-07-21T09:45:59"/>
        <d v="2017-04-29T04:04:04"/>
        <d v="2015-01-06T08:26:05"/>
        <d v="2017-08-28T06:53:58"/>
        <d v="2016-01-19T08:29:58"/>
        <d v="2017-09-21T18:07:54"/>
        <d v="2017-09-24T18:03:50"/>
        <d v="2015-12-01T07:03:45"/>
        <d v="2016-01-05T23:45:30"/>
        <d v="2016-03-25T22:49:46"/>
        <d v="2015-08-11T21:17:40"/>
        <d v="2017-06-11T06:02:41"/>
        <d v="2017-11-14T20:24:05"/>
        <d v="2018-02-09T20:56:46"/>
        <d v="2015-09-22T18:36:39"/>
        <d v="2016-07-29T17:22:53"/>
        <d v="2016-07-03T02:50:32"/>
        <d v="2017-02-01T00:09:32"/>
        <d v="2016-11-24T20:51:46"/>
        <d v="2017-11-21T00:29:40"/>
        <d v="2016-11-10T09:01:26"/>
        <d v="2015-10-24T18:11:29"/>
        <d v="2015-04-22T09:20:28"/>
        <d v="2016-02-06T09:06:50"/>
        <d v="2017-01-04T14:05:03"/>
        <d v="2018-02-02T14:50:01"/>
        <d v="2017-06-27T06:25:35"/>
        <d v="2017-06-27T05:19:54"/>
        <d v="2016-03-04T09:52:31"/>
        <d v="2016-09-15T02:40:18"/>
        <d v="2014-08-31T19:55:04"/>
        <d v="2016-07-10T18:18:06"/>
        <d v="2016-07-25T22:55:26"/>
        <d v="2016-10-26T06:45:03"/>
        <d v="2016-03-06T06:37:51"/>
        <d v="2016-08-08T09:01:56"/>
        <d v="2017-01-03T15:02:24"/>
        <d v="2016-09-18T01:09:11"/>
        <d v="2016-11-01T10:04:11"/>
        <d v="2015-06-11T19:23:55"/>
        <d v="2015-11-03T13:15:10"/>
        <d v="2016-11-27T19:37:42"/>
        <d v="2015-09-13T06:38:17"/>
        <d v="2017-06-04T11:56:05"/>
        <d v="2015-09-24T19:59:49"/>
        <d v="2017-04-17T11:44:14"/>
        <d v="2015-05-14T05:19:02"/>
        <d v="2016-08-14T12:55:34"/>
        <d v="2016-01-14T07:10:32"/>
        <d v="2017-03-01T02:07:30"/>
        <d v="2015-05-27T08:40:00"/>
        <d v="2015-10-04T00:56:51"/>
        <d v="2016-01-16T02:10:03"/>
        <d v="2015-06-11T16:48:05"/>
        <d v="2016-02-12T14:30:18"/>
        <d v="2015-08-24T07:02:31"/>
        <d v="2016-05-17T12:37:45"/>
        <d v="2016-01-09T07:30:33"/>
        <d v="2017-06-27T07:13:52"/>
        <d v="2016-04-05T02:34:29"/>
        <d v="2016-03-12T05:29:29"/>
        <d v="2016-02-09T04:06:08"/>
        <d v="2015-06-25T04:55:35"/>
        <d v="2015-08-09T03:26:37"/>
        <d v="2016-01-29T19:16:03"/>
        <d v="2015-11-05T16:36:46"/>
        <d v="2016-06-20T12:49:45"/>
        <d v="2015-05-08T23:32:54"/>
        <d v="2015-06-20T20:57:15"/>
        <d v="2015-08-01T17:21:14"/>
        <d v="2018-03-09T10:18:27"/>
        <d v="2018-03-08T10:27:42"/>
        <d v="2018-01-22T09:15:24"/>
        <d v="2018-02-23T05:18:32"/>
        <d v="2018-02-08T23:28:39"/>
        <d v="2015-08-30T17:57:09"/>
        <d v="2014-03-30T10:30:31"/>
        <d v="2017-05-18T04:51:30"/>
        <d v="2017-08-27T18:28:47"/>
        <d v="2015-06-19T04:05:35"/>
        <d v="2015-05-01T16:13:27"/>
        <d v="2014-05-10T13:46:33"/>
        <d v="2016-11-05T02:44:50"/>
        <d v="2017-09-14T15:32:42"/>
        <d v="2017-01-10T05:40:54"/>
        <d v="2016-08-28T08:40:44"/>
        <d v="2015-10-06T03:01:16"/>
        <d v="2017-03-31T02:22:03"/>
        <d v="2017-02-10T12:30:32"/>
        <d v="2017-10-11T00:11:07"/>
        <d v="2014-07-12T08:44:13"/>
        <d v="2017-11-30T10:47:43"/>
        <d v="2015-10-16T06:15:58"/>
        <d v="2016-07-02T03:55:54"/>
        <d v="2018-01-11T04:58:28"/>
        <d v="2017-03-17T19:19:20"/>
        <d v="2016-07-01T11:59:22"/>
        <d v="2016-11-16T07:02:42"/>
        <d v="2016-03-17T20:42:30"/>
        <d v="2014-02-17T08:09:47"/>
        <d v="2015-08-03T09:49:19"/>
        <d v="2014-03-28T10:06:26"/>
        <d v="2016-01-25T19:27:13"/>
        <d v="2017-09-11T14:21:08"/>
        <d v="2014-01-12T03:59:09"/>
        <d v="2015-03-03T08:40:23"/>
        <d v="2014-11-10T06:09:08"/>
        <d v="2017-09-04T22:24:45"/>
        <d v="2015-02-28T12:34:20"/>
        <d v="2016-01-26T14:03:26"/>
        <d v="2015-09-12T08:57:54"/>
        <d v="2013-03-26T16:37:14"/>
        <d v="2017-09-17T09:04:48"/>
        <d v="2012-12-22T01:31:53"/>
        <d v="2013-04-10T06:20:44"/>
        <d v="2015-07-12T04:51:15"/>
        <d v="2013-04-09T22:00:48"/>
        <d v="2017-07-31T18:26:25"/>
        <d v="2016-02-19T20:36:22"/>
        <d v="2013-05-14T21:32:41"/>
        <d v="2015-03-29T02:50:56"/>
        <d v="2012-09-29T00:22:12"/>
        <d v="2013-06-23T17:28:54"/>
        <d v="2015-07-25T07:55:46"/>
        <d v="2016-02-23T22:26:51"/>
        <d v="2014-11-19T10:19:35"/>
        <d v="2017-07-19T10:59:16"/>
        <d v="2017-09-24T15:25:40"/>
        <d v="2017-05-30T02:51:20"/>
        <d v="2014-04-23T14:52:54"/>
        <d v="2013-11-02T15:20:44"/>
        <d v="2012-12-10T19:17:22"/>
        <d v="2014-03-11T20:20:09"/>
        <d v="2013-03-26T06:08:11"/>
        <d v="2013-09-10T00:54:57"/>
        <d v="2012-05-30T09:13:30"/>
        <d v="2016-06-05T05:37:52"/>
        <d v="2013-01-21T05:52:44"/>
        <d v="2015-03-27T00:20:15"/>
        <d v="2015-01-25T15:14:33"/>
        <d v="2013-11-13T07:55:34"/>
        <d v="2014-08-26T15:10:32"/>
        <d v="2017-04-09T13:32:16"/>
        <d v="2014-01-07T01:34:06"/>
        <d v="2012-10-06T10:01:46"/>
        <d v="2016-04-28T19:01:43"/>
        <d v="2016-06-04T22:31:33"/>
        <d v="2015-07-08T07:37:58"/>
        <d v="2016-10-13T13:51:00"/>
        <d v="2018-02-09T12:30:26"/>
        <d v="2015-12-30T22:34:07"/>
        <d v="2016-01-08T02:14:46"/>
        <d v="2016-03-26T08:00:47"/>
        <d v="2015-09-21T16:44:59"/>
        <d v="2017-07-03T15:52:38"/>
        <d v="2015-06-06T05:46:54"/>
        <d v="2015-05-29T17:07:16"/>
        <d v="2017-06-26T00:21:09"/>
        <d v="2016-02-06T19:12:55"/>
        <d v="2015-12-28T21:28:34"/>
        <d v="2017-08-07T02:08:40"/>
        <d v="2016-06-15T17:24:25"/>
        <d v="2016-06-08T18:26:28"/>
        <d v="2017-02-09T03:40:35"/>
        <d v="2015-05-01T10:50:55"/>
        <d v="2015-05-16T18:33:40"/>
        <d v="2015-05-20T06:11:45"/>
        <d v="2016-07-04T13:28:52"/>
        <d v="2017-05-12T15:40:46"/>
        <d v="2015-10-20T01:17:43"/>
        <d v="2015-08-31T17:11:39"/>
        <d v="2016-06-25T08:12:02"/>
        <d v="2016-05-21T00:35:20"/>
        <d v="2015-08-12T12:38:59"/>
        <d v="2016-07-16T15:27:12"/>
        <d v="2016-06-17T19:18:59"/>
        <d v="2016-05-17T18:20:13"/>
        <d v="2016-07-11T21:15:29"/>
        <d v="2017-03-16T16:46:23"/>
        <d v="2015-04-09T14:39:23"/>
        <d v="2016-01-09T16:46:01"/>
        <d v="2016-02-05T12:06:46"/>
        <d v="2017-11-19T02:22:19"/>
        <d v="2016-03-26T04:41:06"/>
        <d v="2017-07-05T06:46:58"/>
        <d v="2016-06-21T01:45:24"/>
        <d v="2016-01-04T17:36:22"/>
        <d v="2016-08-23T12:37:13"/>
        <d v="2016-05-02T02:09:31"/>
        <d v="2017-01-24T18:02:22"/>
        <d v="2015-08-06T21:05:17"/>
        <d v="2016-02-11T13:41:59"/>
        <d v="2016-02-18T00:47:46"/>
        <d v="2016-04-28T18:22:55"/>
        <d v="2016-10-26T01:02:44"/>
        <d v="2016-06-03T06:28:17"/>
        <d v="2017-04-29T19:18:34"/>
        <d v="2016-08-27T06:29:16"/>
        <d v="2017-04-30T13:42:26"/>
        <d v="2015-04-09T07:18:16"/>
        <d v="2016-06-04T01:50:08"/>
        <d v="2015-10-10T00:01:36"/>
        <d v="2016-09-10T10:16:44"/>
        <d v="2015-12-31T23:31:34"/>
        <d v="2016-10-26T23:22:51"/>
        <d v="2018-01-11T17:39:02"/>
        <d v="2016-10-21T01:19:44"/>
        <d v="2015-07-03T20:30:34"/>
        <d v="2015-07-14T17:07:18"/>
        <d v="2016-02-10T21:48:35"/>
        <d v="2016-10-04T13:01:14"/>
        <d v="2015-05-05T23:20:46"/>
        <d v="2017-04-27T19:37:01"/>
        <d v="2017-12-05T05:43:29"/>
        <d v="2016-03-25T19:18:01"/>
        <d v="2016-03-31T14:24:35"/>
        <d v="2017-03-19T01:22:49"/>
        <d v="2016-04-15T21:00:35"/>
        <d v="2017-03-18T16:06:49"/>
        <d v="2015-07-19T13:57:38"/>
        <d v="2017-01-12T21:30:42"/>
        <d v="2015-05-01T23:34:31"/>
        <d v="2015-06-27T07:13:59"/>
        <d v="2016-04-03T16:32:40"/>
        <d v="2016-12-23T11:25:28"/>
        <d v="2016-05-28T03:28:28"/>
        <d v="2017-12-22T23:34:23"/>
        <d v="2015-10-26T04:10:08"/>
        <d v="2016-08-05T22:09:26"/>
        <d v="2017-04-15T15:01:43"/>
        <d v="2016-08-30T16:00:49"/>
        <d v="2015-05-05T19:21:21"/>
        <d v="2015-06-22T16:32:44"/>
        <d v="2016-06-04T21:09:54"/>
        <d v="2015-10-21T15:33:46"/>
        <d v="2017-09-12T21:52:42"/>
        <d v="2017-06-06T02:13:59"/>
        <d v="2017-09-03T14:08:35"/>
        <d v="2017-06-15T16:35:25"/>
        <d v="2015-03-27T09:14:18"/>
        <d v="2015-11-15T19:07:27"/>
        <d v="2016-04-07T03:52:08"/>
        <d v="2015-12-14T11:21:23"/>
        <d v="2017-12-18T19:41:02"/>
        <d v="2017-03-30T14:53:30"/>
        <d v="2016-06-03T23:51:08"/>
        <d v="2017-10-28T20:51:28"/>
        <d v="2016-04-20T22:45:01"/>
        <d v="2016-12-12T23:23:35"/>
        <d v="2016-06-25T14:32:22"/>
        <d v="2015-09-17T10:03:10"/>
        <d v="2017-03-27T00:19:02"/>
        <d v="2016-12-24T09:22:20"/>
        <d v="2015-10-20T05:34:13"/>
        <d v="2016-01-28T16:10:14"/>
        <d v="2016-09-03T19:05:16"/>
        <d v="2015-11-26T17:06:47"/>
        <d v="2015-09-23T11:35:09"/>
        <d v="2015-07-12T06:51:40"/>
        <d v="2015-06-22T18:12:38"/>
        <d v="2017-02-08T07:51:58"/>
        <d v="2015-07-31T12:54:32"/>
        <d v="2015-10-25T09:14:49"/>
        <d v="2016-01-19T09:21:57"/>
        <d v="2015-06-02T03:24:07"/>
        <d v="2017-11-27T10:31:51"/>
        <d v="2016-08-31T17:53:20"/>
        <d v="2016-09-21T04:33:15"/>
        <d v="2017-05-20T15:11:38"/>
        <d v="2015-06-21T05:13:44"/>
        <d v="2015-11-24T03:16:25"/>
        <d v="2016-07-13T12:18:39"/>
        <d v="2016-06-28T22:28:23"/>
        <d v="2015-10-12T07:23:05"/>
        <d v="2017-08-21T13:08:18"/>
        <d v="2016-07-02T11:49:13"/>
        <d v="2017-03-09T22:32:07"/>
        <d v="2017-05-04T23:02:27"/>
        <d v="2015-09-30T08:34:04"/>
        <d v="2016-03-30T17:33:24"/>
        <d v="2016-05-05T09:39:10"/>
        <d v="2016-12-07T06:17:26"/>
        <d v="2015-06-19T21:05:21"/>
        <d v="2015-12-29T21:13:05"/>
        <d v="2017-02-07T19:58:08"/>
        <d v="2015-04-05T20:52:35"/>
        <d v="2016-08-18T01:08:53"/>
        <d v="2016-09-21T03:41:24"/>
        <d v="2015-06-17T12:37:56"/>
        <d v="2016-02-09T15:20:20"/>
        <d v="2015-08-08T21:13:16"/>
        <d v="2016-03-20T13:15:21"/>
        <d v="2015-12-25T00:40:30"/>
        <d v="2016-03-26T08:32:31"/>
        <d v="2015-07-25T06:39:27"/>
        <d v="2016-01-26T07:32:25"/>
        <d v="2015-05-28T03:38:22"/>
        <d v="2017-01-27T04:33:07"/>
        <d v="2015-04-04T22:30:46"/>
        <d v="2016-03-24T08:11:18"/>
        <d v="2015-08-03T04:04:29"/>
        <d v="2016-01-06T07:06:10"/>
        <d v="2017-05-01T02:30:41"/>
        <d v="2015-04-26T10:59:49"/>
        <d v="2017-06-28T22:58:52"/>
        <d v="2015-09-13T09:18:41"/>
        <d v="2015-05-24T20:54:41"/>
        <d v="2015-12-16T09:35:33"/>
        <d v="2015-07-07T02:58:56"/>
        <d v="2015-11-24T00:03:43"/>
        <d v="2016-01-16T07:11:34"/>
        <d v="2016-11-17T12:33:21"/>
        <d v="2016-02-28T08:47:19"/>
        <d v="2016-04-25T08:06:46"/>
        <d v="2016-04-10T05:58:28"/>
        <d v="2017-07-13T04:50:56"/>
        <d v="2017-10-04T23:28:48"/>
        <d v="2016-03-20T07:44:34"/>
        <d v="2016-10-10T18:07:57"/>
        <d v="2016-12-15T16:05:59"/>
        <d v="2015-08-03T16:36:59"/>
        <d v="2017-09-13T15:53:51"/>
        <d v="2016-08-28T19:55:15"/>
        <d v="2018-02-26T00:00:03"/>
        <d v="2016-05-04T08:28:04"/>
        <d v="2017-03-30T10:44:15"/>
        <d v="2016-01-12T06:24:12"/>
        <d v="2017-03-03T17:03:16"/>
        <d v="2017-05-03T04:48:05"/>
        <d v="2015-07-25T10:54:01"/>
        <d v="2016-02-12T02:39:18"/>
        <d v="2016-01-17T14:40:06"/>
        <d v="2016-05-20T09:59:33"/>
        <d v="2015-06-18T20:15:39"/>
        <d v="2016-05-25T18:54:11"/>
        <d v="2016-08-06T07:22:45"/>
        <d v="2016-01-23T16:35:37"/>
        <d v="2017-07-31T13:51:40"/>
        <d v="2016-03-20T11:06:26"/>
        <d v="2015-05-30T04:40:01"/>
        <d v="2015-07-14T02:51:32"/>
        <d v="2017-11-19T11:22:54"/>
        <d v="2016-11-24T16:29:04"/>
        <d v="2015-08-11T02:31:00"/>
        <d v="2015-10-13T00:55:56"/>
        <d v="2017-02-18T09:13:42"/>
        <d v="2016-01-08T01:10:22"/>
        <d v="2015-09-23T14:10:10"/>
        <d v="2015-12-05T06:55:43"/>
        <d v="2016-07-23T04:34:33"/>
        <d v="2016-07-28T22:54:34"/>
        <d v="2017-01-04T09:41:09"/>
        <d v="2015-08-25T23:40:11"/>
        <d v="2017-07-22T03:15:25"/>
        <d v="2017-10-10T12:07:17"/>
        <d v="2017-02-24T06:38:24"/>
        <d v="2017-09-12T06:00:01"/>
        <d v="2017-05-16T20:06:29"/>
        <d v="2016-11-19T18:52:58"/>
        <d v="2016-11-24T10:30:08"/>
        <d v="2018-01-06T04:41:22"/>
        <d v="2017-09-07T14:43:34"/>
        <d v="2017-01-13T18:00:17"/>
        <d v="2015-08-16T15:18:40"/>
        <d v="2017-12-20T16:18:14"/>
        <d v="2016-03-13T10:37:17"/>
        <d v="2018-02-10T20:01:35"/>
        <d v="2015-04-29T01:40:55"/>
        <d v="2018-02-15T22:44:26"/>
        <d v="2018-01-18T10:34:23"/>
        <d v="2017-06-09T20:55:52"/>
        <d v="2013-10-26T06:11:57"/>
        <d v="2017-01-21T22:20:52"/>
        <d v="2015-09-29T23:07:39"/>
        <d v="2015-08-19T21:38:49"/>
        <d v="2015-10-29T10:53:28"/>
        <d v="2016-03-20T21:38:26"/>
        <d v="2016-12-13T11:19:28"/>
        <d v="2015-10-10T21:07:04"/>
        <d v="2015-12-08T08:39:28"/>
        <d v="2016-11-17T04:20:42"/>
        <d v="2016-01-05T19:46:54"/>
        <d v="2016-05-09T13:20:50"/>
        <d v="2015-09-21T00:28:36"/>
        <d v="2015-05-06T18:20:13"/>
        <d v="2015-04-29T10:22:10"/>
        <d v="2015-07-03T01:56:29"/>
        <d v="2016-05-26T08:50:39"/>
        <d v="2015-04-09T07:09:17"/>
        <d v="2016-06-03T01:51:12"/>
        <d v="2017-10-16T06:29:16"/>
        <d v="2017-07-10T13:40:35"/>
        <d v="2016-04-13T20:38:55"/>
        <d v="2013-08-04T16:42:08"/>
        <d v="2015-04-12T00:44:29"/>
        <d v="2018-02-18T17:23:16"/>
        <d v="2016-02-04T10:37:28"/>
        <d v="2017-07-12T22:18:18"/>
        <d v="2015-10-03T20:56:58"/>
        <d v="2016-08-06T07:35:41"/>
        <d v="2017-08-13T04:46:45"/>
        <d v="2016-07-31T11:49:05"/>
        <d v="2017-07-15T20:03:50"/>
        <d v="2017-09-29T20:16:15"/>
        <d v="2014-03-06T17:18:27"/>
        <d v="2014-06-15T00:51:49"/>
        <d v="2011-05-30T23:56:08"/>
        <d v="2016-12-26T18:56:58"/>
        <d v="2014-11-09T02:37:15"/>
        <d v="2016-06-10T04:05:28"/>
        <d v="2016-12-13T02:54:26"/>
        <d v="2016-08-26T16:21:14"/>
        <d v="2016-03-05T10:24:40"/>
        <d v="2017-01-10T13:43:48"/>
        <d v="2015-07-04T09:56:41"/>
        <d v="2015-07-24T11:30:50"/>
        <d v="2017-03-09T00:45:10"/>
        <d v="2015-11-16T23:37:14"/>
        <d v="2016-05-01T13:37:57"/>
        <d v="2017-03-30T15:52:31"/>
        <d v="2018-01-09T20:24:36"/>
        <d v="2016-04-14T21:01:10"/>
        <d v="2015-07-24T10:30:01"/>
        <d v="2016-01-09T00:29:51"/>
        <d v="2015-10-25T13:47:04"/>
        <d v="2015-07-13T01:48:40"/>
        <d v="2017-02-26T11:21:02"/>
        <d v="2017-03-25T18:21:57"/>
        <d v="2015-06-20T21:54:50"/>
        <d v="2016-08-18T02:08:14"/>
        <d v="2015-06-25T20:45:04"/>
        <d v="2016-08-21T10:04:07"/>
        <d v="2017-09-15T22:37:15"/>
        <d v="2016-10-12T02:10:09"/>
        <d v="2015-06-15T22:17:24"/>
        <d v="2017-06-06T03:02:45"/>
        <d v="2016-07-30T08:42:12"/>
        <d v="2016-09-05T21:32:48"/>
        <d v="2015-10-29T12:46:32"/>
        <d v="2017-11-16T00:36:55"/>
        <d v="2016-03-20T09:46:55"/>
        <d v="2017-10-14T07:13:24"/>
        <d v="2016-04-03T15:44:41"/>
        <d v="2017-02-01T21:09:05"/>
        <d v="2017-06-26T10:10:03"/>
        <d v="2016-07-30T01:40:49"/>
        <d v="2018-02-01T20:54:06"/>
        <d v="2016-01-12T09:31:50"/>
        <d v="2016-02-06T11:52:05"/>
        <d v="2015-10-11T08:21:10"/>
        <d v="2016-08-09T19:46:14"/>
        <d v="2016-10-06T18:32:16"/>
        <d v="2015-07-15T01:02:36"/>
        <d v="2016-03-23T11:06:04"/>
        <d v="2016-08-19T17:34:37"/>
        <d v="2016-06-05T23:04:50"/>
        <d v="2017-10-20T21:33:27"/>
        <d v="2015-11-22T18:37:24"/>
        <d v="2017-06-03T09:12:54"/>
        <d v="2016-02-16T19:33:32"/>
        <d v="2017-07-12T14:33:55"/>
        <d v="2016-08-28T15:41:29"/>
        <d v="2015-04-11T10:01:33"/>
        <d v="2016-07-10T19:30:19"/>
        <d v="2017-05-28T17:58:49"/>
        <d v="2016-04-06T20:44:42"/>
        <d v="2017-09-14T11:49:48"/>
        <d v="2016-12-13T01:02:07"/>
        <d v="2017-01-04T22:00:42"/>
        <d v="2015-09-03T03:30:38"/>
        <d v="2016-06-03T15:01:03"/>
        <d v="2017-06-30T18:02:52"/>
        <d v="2016-03-30T00:46:04"/>
        <d v="2015-12-18T15:38:04"/>
        <d v="2015-08-07T16:36:01"/>
        <d v="2016-08-14T03:52:47"/>
        <d v="2016-04-21T03:37:02"/>
        <d v="2016-02-13T14:38:12"/>
        <d v="2015-07-05T09:42:18"/>
        <d v="2018-01-10T11:29:41"/>
        <d v="2015-08-16T18:09:42"/>
        <d v="2017-08-30T19:19:44"/>
        <d v="2016-03-04T01:35:01"/>
        <d v="2015-07-04T21:37:52"/>
        <d v="2017-05-01T14:31:57"/>
        <d v="2016-03-03T20:17:27"/>
        <d v="2017-05-14T19:23:34"/>
        <d v="2017-06-09T14:54:01"/>
        <d v="2016-02-10T22:03:06"/>
        <d v="2017-02-28T19:31:00"/>
        <d v="2015-07-10T01:20:36"/>
        <d v="2017-11-03T23:21:24"/>
        <d v="2017-06-05T21:16:34"/>
        <d v="2015-11-18T21:40:27"/>
        <d v="2016-11-29T04:02:56"/>
        <d v="2017-02-19T16:47:01"/>
        <d v="2016-01-16T04:39:39"/>
        <d v="2018-02-16T00:50:04"/>
        <d v="2018-03-11T12:59:54"/>
        <d v="2018-03-16T10:35:10"/>
        <d v="2018-03-11T06:32:15"/>
        <d v="2018-02-21T16:14:38"/>
        <d v="2018-02-23T22:32:04"/>
        <d v="2018-03-08T08:27:33"/>
        <d v="2018-03-14T22:06:19"/>
        <d v="2018-02-24T20:31:33"/>
        <d v="2018-03-15T16:04:35"/>
        <d v="2018-03-17T11:14:10"/>
        <d v="2018-02-20T13:46:33"/>
        <d v="2018-03-10T09:26:52"/>
        <d v="2018-03-08T09:16:23"/>
        <d v="2018-02-18T18:42:22"/>
        <d v="2018-03-16T03:40:32"/>
        <d v="2018-03-04T01:57:34"/>
        <d v="2018-01-27T20:24:25"/>
        <d v="2018-03-04T05:29:38"/>
        <d v="2015-09-10T15:35:24"/>
        <d v="2015-08-22T22:56:45"/>
        <d v="2013-10-12T03:29:22"/>
        <d v="2011-09-09T11:34:31"/>
        <d v="2015-07-24T12:25:05"/>
        <d v="2014-09-08T21:46:40"/>
        <d v="2012-02-14T16:02:20"/>
        <d v="2013-01-24T13:48:13"/>
        <d v="2013-10-19T18:52:20"/>
        <d v="2013-03-22T20:17:46"/>
        <d v="2015-06-20T18:17:57"/>
        <d v="2014-05-26T16:29:49"/>
        <d v="2012-10-27T22:03:35"/>
        <d v="2015-07-02T11:35:57"/>
        <d v="2015-08-28T22:50:35"/>
        <d v="2015-05-21T00:28:17"/>
        <d v="2015-04-26T13:52:46"/>
        <d v="2015-04-17T10:33:27"/>
        <d v="2012-02-25T21:46:33"/>
        <d v="2015-10-12T00:36:39"/>
        <d v="2015-06-30T08:23:30"/>
        <d v="2015-04-22T20:28:08"/>
        <d v="2014-10-20T15:32:06"/>
        <d v="2015-05-10T04:31:23"/>
        <d v="2017-04-01T03:09:55"/>
        <d v="2012-12-07T10:13:55"/>
        <d v="2015-08-09T21:31:47"/>
        <d v="2015-07-24T13:01:25"/>
        <d v="2011-11-03T05:54:30"/>
        <d v="2014-06-26T10:03:05"/>
        <d v="2015-05-02T14:48:40"/>
        <d v="2015-05-28T02:03:50"/>
        <d v="2014-03-14T00:21:38"/>
        <d v="2015-05-01T08:04:14"/>
        <d v="2015-04-30T05:02:45"/>
        <d v="2012-10-27T19:11:00"/>
        <d v="2014-07-10T13:51:49"/>
        <d v="2015-05-13T03:55:25"/>
        <d v="2015-06-20T22:56:01"/>
        <d v="2015-07-30T17:32:34"/>
        <d v="2015-06-26T18:22:31"/>
        <d v="2016-05-07T02:00:53"/>
        <d v="2016-04-10T11:02:40"/>
        <d v="2017-11-08T06:46:23"/>
        <d v="2017-06-13T19:32:14"/>
        <d v="2015-12-30T22:32:30"/>
        <d v="2015-12-22T19:08:11"/>
        <d v="2016-06-14T12:45:55"/>
        <d v="2015-12-29T13:32:38"/>
        <d v="2016-05-20T13:07:40"/>
        <d v="2015-12-21T06:59:02"/>
        <d v="2015-12-25T07:20:28"/>
        <d v="2015-07-20T08:27:32"/>
        <d v="2017-03-25T17:03:00"/>
        <d v="2015-07-23T10:07:16"/>
        <d v="2016-10-06T16:50:09"/>
        <d v="2016-08-15T18:06:20"/>
        <d v="2016-06-04T22:56:40"/>
        <d v="2016-03-17T23:59:31"/>
        <d v="2016-08-08T21:34:29"/>
        <d v="2016-02-08T02:12:53"/>
        <d v="2015-06-18T12:47:16"/>
        <d v="2015-04-29T12:33:20"/>
        <d v="2013-03-09T13:15:13"/>
        <d v="2015-06-25T15:54:33"/>
        <d v="2015-06-20T18:28:57"/>
        <d v="2016-06-04T00:19:44"/>
        <d v="2016-11-20T13:48:29"/>
        <d v="2016-07-22T22:25:53"/>
        <d v="2016-05-28T13:53:33"/>
        <d v="2017-10-03T22:34:37"/>
        <d v="2015-11-11T23:32:32"/>
        <d v="2016-02-01T15:55:42"/>
        <d v="2018-02-07T20:56:14"/>
        <d v="2016-05-18T14:31:32"/>
        <d v="2016-09-12T22:26:20"/>
        <d v="2016-07-09T19:57:53"/>
        <d v="2017-11-23T07:04:03"/>
        <d v="2017-05-08T20:51:43"/>
        <d v="2016-09-20T02:02:45"/>
        <d v="2017-12-18T20:36:21"/>
        <d v="2016-11-06T04:37:10"/>
        <d v="2015-10-04T11:14:01"/>
        <d v="2015-08-29T14:20:01"/>
        <d v="2017-03-12T01:10:35"/>
        <d v="2017-03-29T06:40:17"/>
        <d v="2018-02-01T17:10:43"/>
        <d v="2017-12-31T00:27:22"/>
        <d v="2017-05-28T01:22:34"/>
        <d v="2017-11-28T11:14:36"/>
        <d v="2016-08-25T10:36:19"/>
        <d v="2016-05-19T10:28:03"/>
        <d v="2016-09-20T14:26:16"/>
        <d v="2018-01-20T08:19:32"/>
        <d v="2015-08-24T15:37:22"/>
        <d v="2015-08-02T14:56:53"/>
        <d v="2016-09-04T06:27:26"/>
        <d v="2017-10-31T15:59:42"/>
        <d v="2016-04-28T01:56:44"/>
        <d v="2016-08-02T23:19:09"/>
        <d v="2016-05-30T14:12:58"/>
        <d v="2016-02-19T22:47:47"/>
        <d v="2016-05-08T10:38:32"/>
        <d v="2015-09-19T14:37:00"/>
        <d v="2016-05-09T10:46:14"/>
        <d v="2017-08-05T15:09:37"/>
        <d v="2017-08-17T23:50:16"/>
        <d v="2016-02-09T22:31:39"/>
        <d v="2015-08-21T00:26:49"/>
        <d v="2016-05-07T05:53:39"/>
        <d v="2018-01-24T07:04:43"/>
        <d v="2015-11-24T02:51:15"/>
        <d v="2017-08-30T10:28:51"/>
        <d v="2016-10-16T17:30:31"/>
        <d v="2016-06-03T23:23:51"/>
        <d v="2015-11-05T03:38:56"/>
        <d v="2016-09-27T03:58:06"/>
        <d v="2015-12-28T18:04:54"/>
        <d v="2016-10-24T22:33:27"/>
        <d v="2016-04-29T00:53:08"/>
        <d v="2016-06-05T00:41:52"/>
        <d v="2017-08-06T01:44:18"/>
        <d v="2016-04-29T21:57:24"/>
        <d v="2016-05-30T16:38:33"/>
        <d v="2015-09-16T05:36:36"/>
        <d v="2016-09-27T03:34:37"/>
        <d v="2017-08-27T09:56:28"/>
        <d v="2017-01-23T19:49:19"/>
        <d v="2015-12-29T20:33:33"/>
        <d v="2017-02-19T15:06:53"/>
        <d v="2015-10-02T19:48:11"/>
        <d v="2016-04-17T02:24:44"/>
        <d v="2017-02-23T20:53:46"/>
        <d v="2016-04-13T22:38:16"/>
        <d v="2016-07-22T06:36:41"/>
        <d v="2017-03-10T06:17:40"/>
        <d v="2017-01-02T10:04:13"/>
        <d v="2017-01-03T14:01:45"/>
        <d v="2018-01-28T18:30:14"/>
        <d v="2017-07-13T12:25:14"/>
        <d v="2016-10-24T23:29:50"/>
        <d v="2017-05-11T03:09:11"/>
        <d v="2018-01-24T02:23:01"/>
        <d v="2018-02-10T14:39:51"/>
        <d v="2016-08-05T05:59:09"/>
        <d v="2016-09-25T09:10:36"/>
        <d v="2018-02-03T08:53:39"/>
        <d v="2016-05-04T03:33:41"/>
        <d v="2017-08-25T00:07:18"/>
        <d v="2016-10-22T22:37:49"/>
        <d v="2016-06-26T11:45:38"/>
        <d v="2016-08-12T15:49:15"/>
        <d v="2016-09-04T02:03:38"/>
        <d v="2016-03-25T12:36:48"/>
        <d v="2017-06-13T19:03:25"/>
        <d v="2017-11-06T10:39:35"/>
        <d v="2016-02-07T10:51:39"/>
        <d v="2017-11-22T01:00:28"/>
        <d v="2016-06-19T10:15:17"/>
        <d v="2017-04-28T07:24:58"/>
        <d v="2017-04-09T18:15:08"/>
        <d v="2017-03-18T02:36:00"/>
        <d v="2017-09-13T14:54:57"/>
        <d v="2016-08-26T22:14:54"/>
        <d v="2016-09-06T12:15:29"/>
        <d v="2017-10-20T13:12:16"/>
        <d v="2017-01-04T23:21:08"/>
        <d v="2016-03-28T02:28:16"/>
        <d v="2017-03-31T19:41:58"/>
        <d v="2015-06-17T18:48:05"/>
        <d v="2017-05-04T06:04:40"/>
        <d v="2017-02-24T01:47:07"/>
        <d v="2015-12-01T23:32:32"/>
        <d v="2017-05-18T13:22:40"/>
        <d v="2015-09-14T20:50:28"/>
        <d v="2017-05-26T16:35:41"/>
        <d v="2017-08-23T21:43:58"/>
        <d v="2017-05-18T02:02:23"/>
        <d v="2016-02-15T18:14:05"/>
        <d v="2016-01-23T04:44:20"/>
        <d v="2017-04-02T22:27:30"/>
        <d v="2015-06-13T09:29:55"/>
        <d v="2015-06-28T10:58:52"/>
        <d v="2016-02-16T21:14:21"/>
        <d v="2016-08-21T14:02:19"/>
        <d v="2015-05-31T09:51:09"/>
        <d v="2016-05-11T10:27:45"/>
        <d v="2016-06-18T01:32:17"/>
        <d v="2015-06-18T14:28:52"/>
        <d v="2017-03-02T07:13:07"/>
        <d v="2015-09-01T18:39:26"/>
        <d v="2018-02-04T13:04:20"/>
        <d v="2017-06-24T22:57:20"/>
        <d v="2017-11-11T03:57:31"/>
        <d v="2017-05-16T06:18:14"/>
        <d v="2016-02-13T05:13:22"/>
        <d v="2017-03-18T03:34:12"/>
        <d v="2015-07-12T15:07:07"/>
        <d v="2016-02-03T19:57:45"/>
        <d v="2016-02-04T18:28:15"/>
        <d v="2017-04-19T10:57:56"/>
        <d v="2017-04-01T01:57:06"/>
        <d v="2017-05-18T14:58:15"/>
        <d v="2016-10-15T17:42:19"/>
        <d v="2015-05-27T20:55:34"/>
        <d v="2017-05-01T03:23:53"/>
        <d v="2017-04-14T05:29:22"/>
        <d v="2016-09-13T01:59:15"/>
        <d v="2017-04-24T15:11:06"/>
        <d v="2017-06-11T19:59:31"/>
        <d v="2015-06-13T05:38:54"/>
        <d v="2015-10-03T11:11:59"/>
        <d v="2018-01-11T12:38:02"/>
        <d v="2017-11-22T12:14:21"/>
        <d v="2015-07-27T18:29:37"/>
        <d v="2016-02-06T21:08:22"/>
        <d v="2015-07-13T05:07:09"/>
        <d v="2017-02-15T13:44:40"/>
        <d v="2016-11-03T12:42:25"/>
        <d v="2016-03-29T22:35:31"/>
        <d v="2016-06-25T15:13:56"/>
        <d v="2015-11-10T03:21:51"/>
        <d v="2017-11-15T07:39:14"/>
        <d v="2017-11-15T14:49:57"/>
        <d v="2016-10-26T03:03:14"/>
        <d v="2015-07-17T01:41:23"/>
        <d v="2016-06-12T06:38:59"/>
        <d v="2016-09-18T04:39:25"/>
        <d v="2015-04-16T05:16:08"/>
        <d v="2016-02-10T13:36:55"/>
        <d v="2016-02-04T11:19:08"/>
        <d v="2015-07-19T22:29:53"/>
        <d v="2016-07-28T21:47:14"/>
        <d v="2015-10-09T05:29:50"/>
        <d v="2016-01-25T17:18:01"/>
        <d v="2017-07-04T22:18:50"/>
        <d v="2017-05-30T13:03:19"/>
        <d v="2016-10-04T21:33:04"/>
        <d v="2015-10-25T11:33:39"/>
        <d v="2015-10-18T02:31:35"/>
        <d v="2015-10-19T05:55:32"/>
        <d v="2016-05-06T02:37:18"/>
        <d v="2017-04-29T16:21:49"/>
        <d v="2015-06-06T10:49:17"/>
        <d v="2015-06-21T12:51:53"/>
        <d v="2017-03-11T22:46:03"/>
        <d v="2015-09-24T21:34:08"/>
        <d v="2015-06-08T07:26:43"/>
        <d v="2016-05-03T07:14:47"/>
        <d v="2015-04-15T00:44:04"/>
        <d v="2017-01-01T03:02:37"/>
        <d v="2015-10-13T02:36:11"/>
        <d v="2016-01-08T02:08:05"/>
        <d v="2015-06-26T00:54:42"/>
        <d v="2016-06-26T10:35:41"/>
        <d v="2016-10-03T09:32:39"/>
        <d v="2016-05-13T06:13:10"/>
        <d v="2016-05-15T08:15:21"/>
        <d v="2017-02-02T08:04:52"/>
        <d v="2015-05-12T15:39:10"/>
        <d v="2015-05-17T16:28:45"/>
        <d v="2015-05-30T12:34:07"/>
        <d v="2017-06-20T00:02:41"/>
        <d v="2017-05-05T06:38:08"/>
        <d v="2016-09-07T06:10:35"/>
        <d v="2015-08-11T00:01:03"/>
        <d v="2016-02-04T11:19:48"/>
        <d v="2017-10-31T19:22:59"/>
        <d v="2017-04-01T16:17:58"/>
        <d v="2016-03-11T21:51:24"/>
        <d v="2015-08-26T06:34:01"/>
        <d v="2015-04-03T04:06:56"/>
        <d v="2017-03-13T23:12:05"/>
        <d v="2017-01-28T07:19:11"/>
        <d v="2016-01-19T04:35:07"/>
        <d v="2016-11-06T01:00:52"/>
        <d v="2016-03-11T09:34:19"/>
        <d v="2015-12-30T16:04:50"/>
        <d v="2015-08-15T18:11:41"/>
        <d v="2015-08-15T04:27:17"/>
        <d v="2015-05-13T19:54:05"/>
        <d v="2016-01-20T03:21:39"/>
        <d v="2017-10-17T16:52:06"/>
        <d v="2015-06-11T17:33:38"/>
        <d v="2015-06-30T22:00:03"/>
        <d v="2017-01-03T06:35:08"/>
        <d v="2015-04-26T21:27:45"/>
        <d v="2015-05-21T17:29:41"/>
        <d v="2017-07-18T09:30:06"/>
        <d v="2015-07-12T23:29:15"/>
        <d v="2016-07-08T16:24:10"/>
        <d v="2016-03-23T16:06:15"/>
        <d v="2016-12-28T11:36:41"/>
        <d v="2015-05-30T15:46:52"/>
        <d v="2016-10-07T06:57:23"/>
        <d v="2016-04-17T02:13:59"/>
        <d v="2015-07-23T04:11:00"/>
        <d v="2017-05-26T23:29:07"/>
        <d v="2016-09-14T22:11:41"/>
        <d v="2015-12-28T18:52:20"/>
        <d v="2017-01-26T01:21:54"/>
        <d v="2015-10-31T20:47:28"/>
        <d v="2017-06-06T23:14:41"/>
        <d v="2016-01-18T01:56:57"/>
        <d v="2016-03-11T04:58:20"/>
        <d v="2015-06-11T10:03:00"/>
        <d v="2017-06-10T23:28:37"/>
        <d v="2015-06-12T12:01:00"/>
        <d v="2017-09-11T16:20:53"/>
        <d v="2015-06-11T23:56:02"/>
        <d v="2015-12-28T15:47:21"/>
        <d v="2015-12-23T00:52:49"/>
        <d v="2017-04-15T07:09:57"/>
        <d v="2015-07-13T23:38:45"/>
        <d v="2017-09-28T22:09:00"/>
        <d v="2016-06-12T07:43:27"/>
        <d v="2017-08-28T13:19:45"/>
        <d v="2017-07-20T23:06:10"/>
        <d v="2016-07-03T11:45:54"/>
        <d v="2017-02-12T13:14:03"/>
        <d v="2016-02-04T09:49:29"/>
        <d v="2017-08-21T05:59:39"/>
        <d v="2017-03-23T23:53:57"/>
        <d v="2017-06-03T20:57:54"/>
        <d v="2015-07-03T01:13:01"/>
        <d v="2015-09-29T05:42:39"/>
        <d v="2016-02-13T18:24:37"/>
        <d v="2017-06-16T14:50:44"/>
        <d v="2015-09-19T18:00:55"/>
        <d v="2015-09-22T04:49:11"/>
        <d v="2016-04-21T01:42:52"/>
        <d v="2016-02-04T15:50:10"/>
        <d v="2015-05-02T19:25:37"/>
        <d v="2016-06-03T13:23:52"/>
        <d v="2015-11-30T14:44:54"/>
        <d v="2015-05-18T01:02:24"/>
        <d v="2015-05-14T20:59:15"/>
        <d v="2017-05-12T03:19:08"/>
        <d v="2016-12-26T05:14:33"/>
        <d v="2016-04-19T04:05:07"/>
        <d v="2016-05-12T17:25:59"/>
        <d v="2016-03-10T05:32:56"/>
        <d v="2015-04-03T23:45:13"/>
        <d v="2017-03-08T20:10:37"/>
        <d v="2016-04-13T10:12:30"/>
        <d v="2016-09-10T07:22:30"/>
        <d v="2015-07-10T05:54:39"/>
        <d v="2017-11-14T11:23:50"/>
        <d v="2015-09-16T13:35:28"/>
        <d v="2017-07-30T21:16:01"/>
        <d v="2017-05-17T05:25:10"/>
        <d v="2017-03-24T12:34:07"/>
        <d v="2016-04-24T10:35:19"/>
        <d v="2017-02-12T10:47:27"/>
        <d v="2016-08-06T07:59:55"/>
        <d v="2017-02-23T14:26:47"/>
        <d v="2017-06-20T16:19:12"/>
        <d v="2016-10-10T16:18:34"/>
        <d v="2015-04-11T10:40:46"/>
        <d v="2015-06-20T16:58:33"/>
        <d v="2017-04-26T23:38:30"/>
        <d v="2017-04-12T11:45:35"/>
        <d v="2015-10-22T09:50:04"/>
        <d v="2015-05-24T00:24:37"/>
        <d v="2015-09-28T22:26:18"/>
        <d v="2016-02-08T08:33:54"/>
        <d v="2015-05-02T00:49:34"/>
        <d v="2016-01-01T21:15:47"/>
        <d v="2016-04-18T01:04:11"/>
        <d v="2015-07-17T13:00:46"/>
        <d v="2015-05-16T01:08:40"/>
        <d v="2015-08-25T02:51:54"/>
        <d v="2016-01-18T23:52:20"/>
        <d v="2016-07-31T06:24:53"/>
        <d v="2015-08-12T10:23:19"/>
        <d v="2016-08-07T09:08:52"/>
        <d v="2017-07-27T08:43:22"/>
        <d v="2015-08-11T19:44:13"/>
        <d v="2016-07-17T20:37:33"/>
        <d v="2017-03-25T17:24:37"/>
        <d v="2016-05-30T04:08:36"/>
        <d v="2017-12-29T16:53:04"/>
        <d v="2016-06-10T03:21:09"/>
        <d v="2017-03-07T15:16:43"/>
        <d v="2017-05-27T08:22:42"/>
        <d v="2015-08-15T17:45:59"/>
        <d v="2016-10-02T12:31:47"/>
        <d v="2016-08-16T09:42:31"/>
        <d v="2016-08-21T12:37:37"/>
        <d v="2016-11-11T07:36:36"/>
        <d v="2015-09-24T07:39:51"/>
        <d v="2017-07-17T04:10:54"/>
        <d v="2017-08-16T03:12:43"/>
        <d v="2017-05-22T14:22:50"/>
        <d v="2016-07-26T01:33:11"/>
        <d v="2015-06-20T13:40:48"/>
        <d v="2016-05-13T13:24:25"/>
        <d v="2016-01-22T07:06:30"/>
        <d v="2016-02-27T00:23:08"/>
        <d v="2016-02-24T19:46:07"/>
        <d v="2017-04-14T21:20:01"/>
        <d v="2017-02-04T07:15:59"/>
        <d v="2016-07-26T17:50:11"/>
        <d v="2017-03-28T08:06:46"/>
        <d v="2015-04-03T20:48:51"/>
        <d v="2015-05-09T16:25:56"/>
        <d v="2016-06-28T19:05:11"/>
        <d v="2015-12-27T23:42:17"/>
        <d v="2017-10-17T02:39:54"/>
        <d v="2015-05-30T04:10:37"/>
        <d v="2015-03-11T03:12:32"/>
        <d v="2016-05-02T09:17:52"/>
        <d v="2016-06-26T19:43:07"/>
        <d v="2016-04-07T22:49:38"/>
        <d v="2016-07-06T14:37:55"/>
        <d v="2017-02-26T14:04:43"/>
        <d v="2017-07-01T02:10:19"/>
        <d v="2016-08-09T06:05:05"/>
        <d v="2015-11-15T19:14:11"/>
        <d v="2015-12-09T01:12:54"/>
        <d v="2016-04-28T07:06:17"/>
        <d v="2015-07-31T13:33:31"/>
        <d v="2015-11-23T21:59:05"/>
        <d v="2015-11-17T10:10:46"/>
        <d v="2015-09-13T14:24:54"/>
        <d v="2016-05-09T06:49:54"/>
        <d v="2015-09-22T07:09:43"/>
        <d v="2015-09-27T23:36:59"/>
        <d v="2017-07-07T07:58:45"/>
        <d v="2017-10-04T23:09:51"/>
        <d v="2016-03-16T09:04:23"/>
        <d v="2017-03-26T03:10:15"/>
        <d v="2017-02-23T12:33:18"/>
        <d v="2016-01-07T07:53:34"/>
        <d v="2015-06-27T14:06:08"/>
        <d v="2017-03-16T06:56:43"/>
        <d v="2017-02-10T22:11:09"/>
        <d v="2016-05-31T11:50:32"/>
        <d v="2015-11-05T13:28:20"/>
        <d v="2017-07-22T13:31:24"/>
        <d v="2017-05-08T20:23:03"/>
        <d v="2016-03-24T14:11:14"/>
        <d v="2016-04-17T21:59:57"/>
        <d v="2015-09-02T20:26:07"/>
        <d v="2015-12-15T15:04:35"/>
        <d v="2015-11-30T04:30:45"/>
        <d v="2015-11-15T23:02:47"/>
        <d v="2017-08-07T06:14:10"/>
        <d v="2016-01-31T16:02:06"/>
        <d v="2015-07-18T06:17:34"/>
        <d v="2017-02-10T01:35:09"/>
        <d v="2015-07-28T13:27:11"/>
        <d v="2016-07-24T02:07:16"/>
        <d v="2017-09-13T19:47:28"/>
        <d v="2015-12-02T09:40:07"/>
        <d v="2017-03-13T00:28:35"/>
        <d v="2016-09-26T11:59:40"/>
        <d v="2017-04-17T21:19:15"/>
        <d v="2017-01-06T13:18:44"/>
        <d v="2017-07-12T06:08:38"/>
        <d v="2016-11-21T18:31:11"/>
        <d v="2017-05-12T02:04:05"/>
        <d v="2017-02-22T17:40:10"/>
        <d v="2016-07-06T08:32:57"/>
        <d v="2016-02-23T12:08:32"/>
        <d v="2015-05-10T20:22:19"/>
        <d v="2015-05-09T16:30:12"/>
        <d v="2016-05-06T16:51:20"/>
        <d v="2016-10-31T23:13:58"/>
        <d v="2016-02-03T16:07:54"/>
        <d v="2018-02-14T19:02:37"/>
        <d v="2016-04-20T23:02:59"/>
        <d v="2017-10-16T19:04:16"/>
        <d v="2016-01-19T08:11:15"/>
        <d v="2017-09-04T17:19:03"/>
        <d v="2015-08-08T04:55:41"/>
        <d v="2015-06-19T16:31:50"/>
        <d v="2017-06-20T23:34:18"/>
        <d v="2016-05-20T14:27:42"/>
        <d v="2015-07-08T00:00:58"/>
        <d v="2017-03-26T03:22:20"/>
        <d v="2016-10-04T15:19:05"/>
        <d v="2017-03-01T23:45:46"/>
        <d v="2015-10-14T05:26:38"/>
        <d v="2015-08-11T19:29:19"/>
        <d v="2015-10-18T09:41:16"/>
        <d v="2017-10-05T00:59:01"/>
        <d v="2017-11-26T16:19:59"/>
        <d v="2017-03-16T01:43:25"/>
        <d v="2016-07-30T02:43:54"/>
        <d v="2015-11-16T18:42:18"/>
        <d v="2016-02-04T09:51:11"/>
        <d v="2017-08-05T20:10:19"/>
        <d v="2016-03-27T14:33:42"/>
        <d v="2015-08-31T02:05:36"/>
        <d v="2016-10-10T17:57:54"/>
        <d v="2016-09-27T19:21:31"/>
        <d v="2017-02-01T13:04:28"/>
        <d v="2017-10-21T17:39:22"/>
        <d v="2016-05-03T00:06:51"/>
        <d v="2017-08-14T02:01:19"/>
        <d v="2015-08-18T11:45:27"/>
        <d v="2015-05-01T15:25:51"/>
        <d v="2017-01-04T04:35:28"/>
        <d v="2015-06-19T14:18:35"/>
        <d v="2017-08-11T22:26:25"/>
        <d v="2016-06-24T00:44:22"/>
        <d v="2017-03-05T09:11:15"/>
        <d v="2016-06-06T02:19:32"/>
        <d v="2018-01-03T04:56:47"/>
        <d v="2017-05-04T20:32:40"/>
        <d v="2015-04-26T16:26:54"/>
        <d v="2016-02-06T01:10:38"/>
        <d v="2015-11-12T21:05:06"/>
        <d v="2017-03-13T00:31:52"/>
        <d v="2016-02-15T04:22:22"/>
        <d v="2017-10-21T04:56:41"/>
        <d v="2017-05-28T23:27:28"/>
        <d v="2016-10-07T16:13:59"/>
        <d v="2015-06-13T17:35:01"/>
        <d v="2016-06-06T06:25:00"/>
        <d v="2016-06-18T02:23:52"/>
        <d v="2016-04-29T04:17:39"/>
        <d v="2016-05-05T03:24:27"/>
        <d v="2015-06-11T09:46:40"/>
        <d v="2015-08-09T23:12:04"/>
        <d v="2015-09-15T01:36:58"/>
        <d v="2017-07-02T07:36:40"/>
        <d v="2017-04-28T16:40:33"/>
        <d v="2015-08-07T18:58:27"/>
        <d v="2015-05-23T23:16:03"/>
        <d v="2016-04-12T16:35:43"/>
        <d v="2015-05-07T19:40:57"/>
        <d v="2017-09-12T09:35:54"/>
        <d v="2016-12-28T05:14:43"/>
        <d v="2015-04-23T10:40:18"/>
        <d v="2017-09-18T04:23:46"/>
        <d v="2016-07-22T10:32:57"/>
        <d v="2015-04-03T22:42:42"/>
        <d v="2016-08-03T03:59:19"/>
        <d v="2015-05-08T06:52:51"/>
        <d v="2015-06-20T18:16:14"/>
        <d v="2016-05-10T13:37:41"/>
        <d v="2015-10-11T22:19:17"/>
        <d v="2016-01-01T17:40:55"/>
        <d v="2015-08-23T06:17:31"/>
        <d v="2016-10-22T08:46:27"/>
        <d v="2017-04-25T03:47:31"/>
        <d v="2015-12-07T09:04:51"/>
        <d v="2015-11-29T23:17:43"/>
        <d v="2017-04-14T06:18:41"/>
        <d v="2017-01-24T22:49:59"/>
        <d v="2015-08-29T00:27:30"/>
        <d v="2015-08-13T16:23:50"/>
        <d v="2016-04-21T21:26:41"/>
        <d v="2017-05-30T07:03:33"/>
        <d v="2017-07-01T22:34:41"/>
        <d v="2017-03-27T02:36:30"/>
        <d v="2015-05-13T17:23:39"/>
        <d v="2015-08-10T22:54:27"/>
        <d v="2017-06-27T09:21:20"/>
        <d v="2015-05-31T16:45:43"/>
        <d v="2015-05-06T17:51:25"/>
        <d v="2016-02-23T17:11:17"/>
        <d v="2015-04-30T15:11:53"/>
        <d v="2016-04-26T14:56:28"/>
        <d v="2017-05-11T02:15:35"/>
        <d v="2016-04-10T16:11:21"/>
        <d v="2016-01-18T09:05:00"/>
        <d v="2016-12-14T03:53:21"/>
        <d v="2016-03-25T15:37:00"/>
        <d v="2016-01-14T00:11:29"/>
        <d v="2016-05-10T11:15:10"/>
        <d v="2016-05-29T02:53:43"/>
        <d v="2015-09-28T23:58:02"/>
        <d v="2017-01-04T09:19:06"/>
        <d v="2015-10-15T03:38:56"/>
        <d v="2017-03-30T23:47:24"/>
        <d v="2017-01-25T02:13:54"/>
        <d v="2017-03-27T13:39:56"/>
        <d v="2017-09-17T09:33:31"/>
        <d v="2016-07-08T03:10:14"/>
        <d v="2016-01-22T16:15:31"/>
        <d v="2016-07-06T14:34:12"/>
        <d v="2015-11-25T00:04:11"/>
        <d v="2015-11-09T14:33:45"/>
        <d v="2016-03-25T19:29:30"/>
        <d v="2016-03-12T09:50:34"/>
        <d v="2016-04-14T21:35:08"/>
        <d v="2016-01-30T08:15:12"/>
        <d v="2016-10-10T14:53:40"/>
        <d v="2015-06-04T13:49:01"/>
        <d v="2017-06-23T17:09:15"/>
        <d v="2015-06-24T03:13:17"/>
        <d v="2016-11-08T10:49:22"/>
        <d v="2015-07-19T19:02:53"/>
        <d v="2015-05-14T22:00:14"/>
        <d v="2015-05-15T00:33:14"/>
        <d v="2015-06-22T17:06:25"/>
        <d v="2017-09-06T04:56:50"/>
        <d v="2016-05-27T09:23:20"/>
        <d v="2017-01-18T17:18:55"/>
        <d v="2017-03-23T11:17:15"/>
        <d v="2015-12-28T22:31:38"/>
        <d v="2017-01-26T04:57:25"/>
        <d v="2017-09-04T14:03:09"/>
        <d v="2016-04-21T03:51:29"/>
        <d v="2015-05-30T09:51:16"/>
        <d v="2017-03-10T22:46:56"/>
        <d v="2015-04-22T13:19:58"/>
        <d v="2015-10-26T11:39:50"/>
        <d v="2015-03-28T16:39:48"/>
        <d v="2016-06-14T13:53:15"/>
        <d v="2015-03-20T13:53:48"/>
        <d v="2016-06-05T18:04:53"/>
        <d v="2016-06-26T12:47:28"/>
        <d v="2016-02-16T17:52:47"/>
        <d v="2017-05-05T01:46:05"/>
        <d v="2015-06-11T13:24:48"/>
        <d v="2015-05-09T06:08:26"/>
        <d v="2016-01-31T16:18:40"/>
        <d v="2015-04-23T11:42:49"/>
        <d v="2017-03-10T16:11:33"/>
        <d v="2016-05-01T11:34:38"/>
        <d v="2017-04-28T23:03:01"/>
        <d v="2017-11-07T17:40:32"/>
        <d v="2017-10-11T13:24:12"/>
        <d v="2016-03-10T06:08:36"/>
        <d v="2016-02-27T03:42:01"/>
        <d v="2015-06-05T00:20:03"/>
        <d v="2015-08-18T07:19:30"/>
        <d v="2015-12-01T04:45:37"/>
        <d v="2017-02-18T09:20:41"/>
        <d v="2016-05-29T08:26:59"/>
        <d v="2015-07-27T15:00:10"/>
        <d v="2017-06-22T02:14:25"/>
        <d v="2017-02-12T16:12:15"/>
        <d v="2017-06-06T21:29:03"/>
        <d v="2017-06-23T21:46:42"/>
        <d v="2017-04-21T23:54:28"/>
        <d v="2016-05-30T16:40:57"/>
        <d v="2016-11-16T09:23:44"/>
        <d v="2016-05-01T08:20:44"/>
        <d v="2017-10-22T10:43:48"/>
        <d v="2015-04-17T07:46:15"/>
        <d v="2016-06-02T16:03:47"/>
        <d v="2015-11-09T20:58:22"/>
        <d v="2016-04-24T23:55:49"/>
        <d v="2016-07-04T07:37:42"/>
        <d v="2017-11-14T06:51:10"/>
        <d v="2016-03-07T06:47:55"/>
        <d v="2015-06-22T17:42:57"/>
        <d v="2017-02-03T06:28:49"/>
        <d v="2015-11-23T23:10:21"/>
        <d v="2015-11-16T18:06:14"/>
        <d v="2016-09-11T10:45:13"/>
        <d v="2017-01-27T03:54:21"/>
        <d v="2017-06-01T19:38:17"/>
        <d v="2015-07-11T06:56:00"/>
        <d v="2015-05-20T14:00:32"/>
        <d v="2016-03-13T10:32:09"/>
        <d v="2016-02-10T07:33:05"/>
        <d v="2015-05-21T21:04:48"/>
        <d v="2016-02-05T14:40:59"/>
        <d v="2017-04-22T14:20:49"/>
        <d v="2016-04-01T16:22:16"/>
        <d v="2017-05-02T10:50:34"/>
        <d v="2016-02-09T18:04:28"/>
        <d v="2016-07-10T06:22:15"/>
        <d v="2015-05-29T04:39:32"/>
        <d v="2016-09-27T08:24:06"/>
        <d v="2016-01-27T09:55:26"/>
        <d v="2016-06-16T17:23:28"/>
        <d v="2016-05-23T15:58:35"/>
        <d v="2016-11-24T00:51:11"/>
        <d v="2016-11-12T10:50:30"/>
        <d v="2016-06-03T03:25:00"/>
        <d v="2017-07-17T09:13:15"/>
        <d v="2016-05-13T21:06:37"/>
        <d v="2016-03-24T04:15:13"/>
        <d v="2016-01-16T06:24:42"/>
        <d v="2015-10-15T22:38:05"/>
        <d v="2017-08-09T02:19:05"/>
        <d v="2017-05-09T01:18:29"/>
        <d v="2015-09-28T21:49:42"/>
        <d v="2016-12-28T16:36:20"/>
        <d v="2015-11-04T16:47:11"/>
        <d v="2016-05-06T02:13:54"/>
        <d v="2017-03-26T08:17:09"/>
        <d v="2017-06-29T07:23:26"/>
        <d v="2016-05-15T14:40:59"/>
        <d v="2016-04-08T18:57:10"/>
        <d v="2016-05-18T00:56:35"/>
        <d v="2017-02-25T12:05:36"/>
        <d v="2015-05-01T17:12:58"/>
        <d v="2015-03-21T13:37:54"/>
        <d v="2015-04-16T16:35:08"/>
        <d v="2015-04-17T05:56:19"/>
        <d v="2016-08-21T12:18:17"/>
        <d v="2015-08-16T09:00:17"/>
        <d v="2016-05-22T04:59:25"/>
        <d v="2016-09-08T01:38:32"/>
        <d v="2016-04-29T06:32:55"/>
        <d v="2015-11-16T04:34:46"/>
        <d v="2016-06-04T16:54:07"/>
        <d v="2016-02-16T04:09:48"/>
        <d v="2015-07-10T05:16:13"/>
        <d v="2016-03-26T16:35:02"/>
        <d v="2016-02-10T20:13:07"/>
        <d v="2016-01-23T05:26:52"/>
        <d v="2015-06-20T17:02:49"/>
        <d v="2016-04-20T18:13:31"/>
        <d v="2015-05-11T00:27:21"/>
        <d v="2015-06-24T17:13:22"/>
        <d v="2015-09-15T08:50:40"/>
        <d v="2017-08-26T20:41:48"/>
        <d v="2016-08-26T15:00:31"/>
        <d v="2016-10-08T18:47:44"/>
        <d v="2015-07-02T21:04:39"/>
        <d v="2017-01-26T02:47:10"/>
        <d v="2017-05-15T06:10:02"/>
        <d v="2015-07-27T09:32:00"/>
        <d v="2016-01-29T08:03:16"/>
        <d v="2015-05-14T08:48:59"/>
        <d v="2018-01-29T15:02:59"/>
        <d v="2016-06-12T13:47:10"/>
        <d v="2016-08-28T17:34:13"/>
        <d v="2015-12-18T18:16:33"/>
        <d v="2017-08-31T00:50:28"/>
        <d v="2016-12-26T03:33:15"/>
        <d v="2017-11-07T19:09:49"/>
        <d v="2016-05-17T17:00:21"/>
        <d v="2015-12-11T10:53:33"/>
        <d v="2015-06-06T11:48:26"/>
        <d v="2018-01-21T16:47:39"/>
        <d v="2016-12-27T12:52:15"/>
        <d v="2015-07-16T02:30:58"/>
        <d v="2016-02-16T18:53:29"/>
        <d v="2017-04-04T13:06:14"/>
        <d v="2015-10-25T20:23:52"/>
        <d v="2016-03-02T03:40:04"/>
        <d v="2018-01-28T08:46:57"/>
        <d v="2015-11-18T02:40:31"/>
        <d v="2016-06-04T00:12:40"/>
        <d v="2016-02-06T22:08:25"/>
        <d v="2015-07-29T10:22:15"/>
        <d v="2015-04-30T13:34:18"/>
        <d v="2017-11-05T00:30:51"/>
        <d v="2016-01-13T12:46:16"/>
        <d v="2015-05-14T09:17:55"/>
        <d v="2015-11-24T02:31:12"/>
        <d v="2016-06-26T04:40:20"/>
        <d v="2015-07-05T01:07:25"/>
        <d v="2016-04-28T14:00:42"/>
        <d v="2016-10-31T04:25:31"/>
        <d v="2017-10-19T04:19:26"/>
        <d v="2016-06-18T13:33:01"/>
        <d v="2016-03-17T20:25:32"/>
        <d v="2016-04-16T20:54:31"/>
        <d v="2016-05-06T13:48:49"/>
        <d v="2015-09-07T10:23:05"/>
        <d v="2015-06-25T04:51:00"/>
        <d v="2015-07-25T01:08:48"/>
        <d v="2016-07-28T03:13:59"/>
        <d v="2015-10-11T03:03:26"/>
        <d v="2016-02-10T03:02:38"/>
        <d v="2016-10-21T08:45:05"/>
        <d v="2016-04-06T20:35:00"/>
        <d v="2017-04-28T01:40:35"/>
        <d v="2017-04-29T14:06:51"/>
        <d v="2015-07-25T05:15:56"/>
        <d v="2015-07-04T22:25:04"/>
        <d v="2016-12-11T21:53:35"/>
        <d v="2017-10-12T23:16:46"/>
        <d v="2015-09-27T13:48:10"/>
        <d v="2016-01-01T19:21:01"/>
        <d v="2016-02-27T04:36:57"/>
        <d v="2015-05-08T00:32:43"/>
        <d v="2015-06-11T15:43:39"/>
        <d v="2015-11-11T01:03:48"/>
        <d v="2015-06-21T06:02:37"/>
        <d v="2016-09-07T22:21:44"/>
        <d v="2017-08-17T05:27:55"/>
        <d v="2017-02-26T03:42:26"/>
        <d v="2016-07-31T14:26:30"/>
        <d v="2017-02-07T14:20:40"/>
        <d v="2017-06-14T00:45:19"/>
        <d v="2016-08-06T05:44:30"/>
        <d v="2016-07-24T23:14:50"/>
        <d v="2017-10-31T05:25:27"/>
        <d v="2017-06-09T14:27:24"/>
        <d v="2016-05-14T17:36:14"/>
        <d v="2015-09-16T04:42:12"/>
        <d v="2015-11-02T06:27:15"/>
        <d v="2015-10-11T22:03:11"/>
        <d v="2016-04-03T21:08:19"/>
        <d v="2016-09-22T07:50:57"/>
        <d v="2016-07-16T19:18:43"/>
        <d v="2016-04-01T17:36:29"/>
        <d v="2016-01-13T02:33:34"/>
        <d v="2017-08-30T19:50:32"/>
        <d v="2015-06-20T06:57:25"/>
        <d v="2015-12-28T01:25:28"/>
        <d v="2017-03-04T15:40:56"/>
        <d v="2017-02-26T15:38:35"/>
        <d v="2016-08-16T13:45:22"/>
        <d v="2017-06-25T08:20:11"/>
        <d v="2015-04-25T10:51:18"/>
        <d v="2016-10-19T23:21:33"/>
        <d v="2017-03-23T06:30:15"/>
        <d v="2017-05-19T12:11:08"/>
        <d v="2015-06-07T15:38:05"/>
        <d v="2015-08-11T20:21:23"/>
        <d v="2016-11-25T17:39:41"/>
        <d v="2015-03-27T01:55:55"/>
        <d v="2016-10-24T20:20:19"/>
        <d v="2016-10-09T01:13:29"/>
        <d v="2016-02-04T11:03:35"/>
        <d v="2017-02-06T15:29:01"/>
        <d v="2015-05-23T02:07:17"/>
        <d v="2018-02-05T06:36:43"/>
        <d v="2017-03-18T01:05:55"/>
        <d v="2017-08-17T06:08:27"/>
        <d v="2017-03-12T23:43:10"/>
        <d v="2015-06-02T02:55:46"/>
        <d v="2015-11-22T06:15:03"/>
        <d v="2017-04-04T06:33:22"/>
        <d v="2017-04-28T15:26:46"/>
        <d v="2017-06-09T20:13:35"/>
        <d v="2015-06-21T20:31:41"/>
        <d v="2017-06-18T22:54:10"/>
        <d v="2015-11-16T17:17:30"/>
        <d v="2016-02-20T23:40:33"/>
        <d v="2015-05-16T20:17:49"/>
        <d v="2017-05-13T14:06:47"/>
        <d v="2016-04-25T05:33:17"/>
        <d v="2015-03-29T02:25:38"/>
        <d v="2015-09-21T21:03:44"/>
        <d v="2017-01-22T19:22:54"/>
        <d v="2017-04-02T02:12:40"/>
        <d v="2015-04-16T12:57:42"/>
        <d v="2016-08-02T13:44:03"/>
        <d v="2016-09-29T10:43:05"/>
        <d v="2017-01-24T19:32:39"/>
        <d v="2016-04-17T21:55:26"/>
        <d v="2016-10-02T16:55:28"/>
        <d v="2016-03-30T18:07:52"/>
        <d v="2015-05-30T22:19:24"/>
        <d v="2015-12-31T16:45:34"/>
        <d v="2015-10-21T19:18:32"/>
        <d v="2016-02-20T11:07:35"/>
        <d v="2016-02-12T21:03:25"/>
        <d v="2015-07-04T01:55:43"/>
        <d v="2017-03-02T13:15:53"/>
        <d v="2018-02-11T01:40:34"/>
        <d v="2015-08-10T01:34:39"/>
        <d v="2016-01-01T14:54:25"/>
        <d v="2015-08-21T10:06:56"/>
        <d v="2015-08-03T16:44:00"/>
        <d v="2017-01-14T16:54:15"/>
        <d v="2015-07-10T03:37:33"/>
        <d v="2016-06-10T08:18:51"/>
        <d v="2015-07-13T03:23:34"/>
        <d v="2015-09-22T16:50:29"/>
        <d v="2015-12-14T04:40:29"/>
        <d v="2016-03-19T04:39:59"/>
        <d v="2016-01-02T08:24:13"/>
        <d v="2017-02-11T18:17:21"/>
        <d v="2016-06-07T02:17:15"/>
        <d v="2015-07-31T16:47:40"/>
        <d v="2015-07-18T05:14:27"/>
        <d v="2017-09-05T17:13:20"/>
        <d v="2017-02-10T03:48:01"/>
        <d v="2016-02-08T00:05:05"/>
        <d v="2015-08-09T22:20:34"/>
        <d v="2015-12-01T23:30:30"/>
        <d v="2017-02-01T07:08:18"/>
        <d v="2016-07-20T21:31:52"/>
        <d v="2016-05-14T01:13:48"/>
        <d v="2016-09-25T06:21:56"/>
        <d v="2018-02-03T22:15:51"/>
        <d v="2015-04-16T13:18:18"/>
        <d v="2016-11-04T11:20:20"/>
        <d v="2016-12-28T05:19:59"/>
        <d v="2015-10-12T22:30:53"/>
        <d v="2016-10-06T15:44:57"/>
        <d v="2017-08-29T22:25:05"/>
        <d v="2016-02-18T23:43:50"/>
        <d v="2015-09-04T10:24:28"/>
        <d v="2015-05-26T09:10:53"/>
        <d v="2017-05-02T05:49:11"/>
        <d v="2015-07-31T14:58:54"/>
        <d v="2016-10-18T18:29:14"/>
        <d v="2016-05-06T21:30:17"/>
        <d v="2017-07-04T23:21:46"/>
        <d v="2015-12-06T13:48:19"/>
        <d v="2015-10-20T11:12:46"/>
        <d v="2016-02-25T09:28:12"/>
        <d v="2015-07-03T10:33:00"/>
        <d v="2015-09-05T05:13:22"/>
        <d v="2015-12-02T10:15:12"/>
        <d v="2017-03-01T09:24:53"/>
        <d v="2016-06-02T04:05:22"/>
        <d v="2015-09-06T05:23:15"/>
        <d v="2015-04-12T08:06:45"/>
        <d v="2015-07-27T14:53:53"/>
        <d v="2015-09-29T18:26:52"/>
        <d v="2017-08-29T11:56:20"/>
        <d v="2015-04-30T13:20:32"/>
        <d v="2017-06-09T21:51:18"/>
        <d v="2016-10-24T04:20:05"/>
        <d v="2017-03-11T03:31:49"/>
        <d v="2015-07-28T09:34:30"/>
        <d v="2015-04-30T14:29:02"/>
        <d v="2017-02-13T16:44:39"/>
        <d v="2017-05-29T11:28:49"/>
        <d v="2015-05-08T18:14:12"/>
        <d v="2016-03-16T04:12:21"/>
        <d v="2015-06-25T00:20:37"/>
        <d v="2017-04-13T19:51:17"/>
        <d v="2016-08-07T17:10:38"/>
        <d v="2017-12-14T20:33:17"/>
        <d v="2016-01-03T17:44:47"/>
        <d v="2016-01-12T22:28:26"/>
        <d v="2017-11-26T07:28:11"/>
        <d v="2015-06-03T09:16:47"/>
        <d v="2016-02-29T14:35:20"/>
        <d v="2016-09-26T04:21:42"/>
        <d v="2015-04-29T22:34:22"/>
        <d v="2015-09-06T09:17:26"/>
        <d v="2017-11-21T02:36:30"/>
        <d v="2017-12-28T23:23:16"/>
        <d v="2017-05-16T09:44:11"/>
        <d v="2017-05-17T04:20:42"/>
        <d v="2016-01-23T01:28:56"/>
        <d v="2016-10-20T07:42:11"/>
        <d v="2016-12-06T21:13:28"/>
        <d v="2017-09-07T06:36:42"/>
        <d v="2016-02-09T10:42:59"/>
        <d v="2016-10-18T00:35:44"/>
        <d v="2017-06-13T19:13:48"/>
        <d v="2015-12-02T00:12:19"/>
        <d v="2016-04-14T22:32:59"/>
        <d v="2016-07-12T17:30:51"/>
        <d v="2015-12-01T21:36:11"/>
        <d v="2016-01-20T14:59:31"/>
        <d v="2016-06-11T05:11:22"/>
        <d v="2015-08-21T08:15:19"/>
        <d v="2017-11-18T08:57:01"/>
        <d v="2018-01-16T02:16:30"/>
        <d v="2016-11-27T18:09:59"/>
        <d v="2017-04-30T20:45:54"/>
        <d v="2017-07-16T14:12:18"/>
        <d v="2015-09-28T04:04:56"/>
        <d v="2017-12-27T01:12:53"/>
        <d v="2017-04-10T13:38:16"/>
        <d v="2016-06-21T10:42:50"/>
        <d v="2017-09-25T11:55:28"/>
        <d v="2017-11-22T10:28:14"/>
        <d v="2016-02-03T18:34:19"/>
        <d v="2015-08-15T01:01:18"/>
        <d v="2018-02-01T22:44:02"/>
        <d v="2016-10-20T16:17:05"/>
        <d v="2017-05-18T03:06:24"/>
        <d v="2016-01-10T08:26:13"/>
        <d v="2017-01-24T01:45:18"/>
        <d v="2016-12-11T19:09:20"/>
      </sharedItems>
      <fieldGroup par="20"/>
    </cacheField>
    <cacheField name="Date Ended Conversion" numFmtId="14">
      <sharedItems containsSemiMixedTypes="0" containsNonDate="0" containsDate="1" containsString="0" minDate="2010-06-14T14:44:26" maxDate="2018-05-06T16:02:03"/>
    </cacheField>
    <cacheField name="Months (Date Created Conversion)" numFmtId="0" databaseField="0">
      <fieldGroup base="16">
        <rangePr groupBy="months" startDate="2010-03-19T03:29:35" endDate="2018-03-17T11:14:10"/>
        <groupItems count="14">
          <s v="&lt;3/1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8"/>
        </groupItems>
      </fieldGroup>
    </cacheField>
    <cacheField name="Quarters (Date Created Conversion)" numFmtId="0" databaseField="0">
      <fieldGroup base="16">
        <rangePr groupBy="quarters" startDate="2010-03-19T03:29:35" endDate="2018-03-17T11:14:10"/>
        <groupItems count="6">
          <s v="&lt;3/19/2010"/>
          <s v="Qtr1"/>
          <s v="Qtr2"/>
          <s v="Qtr3"/>
          <s v="Qtr4"/>
          <s v="&gt;3/17/2018"/>
        </groupItems>
      </fieldGroup>
    </cacheField>
    <cacheField name="Years (Date Created Conversion)" numFmtId="0" databaseField="0">
      <fieldGroup base="16">
        <rangePr groupBy="years" startDate="2010-03-19T03:29:35" endDate="2018-03-17T11:14:10"/>
        <groupItems count="11">
          <s v="&lt;3/19/2010"/>
          <s v="2010"/>
          <s v="2011"/>
          <s v="2012"/>
          <s v="2013"/>
          <s v="2014"/>
          <s v="2015"/>
          <s v="2016"/>
          <s v="2017"/>
          <s v="2018"/>
          <s v="&gt;3/1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36.905094212962" createdVersion="8" refreshedVersion="8" minRefreshableVersion="3" recordCount="4117" xr:uid="{82F9C93D-57C1-42BE-A4E9-65D3E01D9A10}">
  <cacheSource type="worksheet">
    <worksheetSource ref="A1:V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10-03-19T03:29:35" maxDate="2018-03-17T11:14:10"/>
    </cacheField>
    <cacheField name="Date Ended Conversion" numFmtId="0">
      <sharedItems containsNonDate="0" containsDate="1" containsString="0" containsBlank="1" minDate="2010-06-14T14:44:26" maxDate="2018-05-06T16:02:03"/>
    </cacheField>
    <cacheField name="Duration" numFmtId="0">
      <sharedItems containsString="0" containsBlank="1" containsNumber="1" containsInteger="1" minValue="2" maxValue="91"/>
    </cacheField>
    <cacheField name="Years" numFmtId="0">
      <sharedItems containsSemiMixedTypes="0" containsString="0" containsNumber="1" containsInteger="1" minValue="1900" maxValue="2018" count="10">
        <n v="2016"/>
        <n v="2018"/>
        <n v="2017"/>
        <n v="2015"/>
        <n v="2014"/>
        <n v="2013"/>
        <n v="2012"/>
        <n v="2011"/>
        <n v="2010"/>
        <n v="1900"/>
      </sharedItems>
    </cacheField>
    <cacheField name="MonthEnd" numFmtId="0">
      <sharedItems containsBlank="1"/>
    </cacheField>
    <cacheField name="MonthStart" numFmtId="0">
      <sharedItems containsBlank="1" count="13">
        <m/>
        <s v="Nov"/>
        <s v="Oct"/>
        <s v="Feb"/>
        <s v="Aug"/>
        <s v="Apr"/>
        <s v="Jul"/>
        <s v="Jun"/>
        <s v="Jan"/>
        <s v="May"/>
        <s v="Dec"/>
        <s v="Sep"/>
        <s v="M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6-07-11T03:34:28"/>
    <n v="1434931811"/>
    <x v="0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8-03-04T03:29:04"/>
    <n v="1485872683"/>
    <x v="1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7-02-08T03:25:40"/>
    <n v="1454691083"/>
    <x v="2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5-07-20T02:24:48"/>
    <n v="1404822107"/>
    <x v="3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12-11T01:02:37"/>
    <n v="1447963279"/>
    <x v="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7-07-26T04:10:13"/>
    <n v="1468362207"/>
    <x v="5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5-05-25T11:59:09"/>
    <n v="1401846250"/>
    <x v="6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7-07-01T11:21:59"/>
    <n v="1464224867"/>
    <x v="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7-04-10T14:17:52"/>
    <n v="1460155212"/>
    <x v="8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7-04-11T20:24:35"/>
    <n v="1458268144"/>
    <x v="9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6-05T17:29:51"/>
    <n v="1400636279"/>
    <x v="10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7-08-19T13:47:14"/>
    <n v="1469126462"/>
    <x v="11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5-06-27T05:37:01"/>
    <n v="1401642425"/>
    <x v="12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7-06-20T00:58:13"/>
    <n v="1463588109"/>
    <x v="13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5-06-24T15:18:08"/>
    <n v="1403051888"/>
    <x v="14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6-09-17T06:52:36"/>
    <n v="1441790658"/>
    <x v="15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5-05-27T16:51:04"/>
    <n v="1398971211"/>
    <x v="16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10-19T06:11:26"/>
    <n v="1412530422"/>
    <x v="17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8-31T00:00:57"/>
    <n v="1408366856"/>
    <x v="18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6-07-08T18:59:18"/>
    <n v="1434828934"/>
    <x v="19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6-09-02T21:38:56"/>
    <n v="1436983912"/>
    <x v="20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5-09-09T06:41:31"/>
    <n v="1409151789"/>
    <x v="2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12-17T01:00:15"/>
    <n v="1418766740"/>
    <x v="22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6-04-16T21:16:36"/>
    <n v="1428086501"/>
    <x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6-09-05T00:09:11"/>
    <n v="1439494863"/>
    <x v="2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12-31T15:55:56"/>
    <n v="1447115761"/>
    <x v="25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5-07-30T07:31:49"/>
    <n v="1404822144"/>
    <x v="10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5-10-30T22:25:15"/>
    <n v="1413518233"/>
    <x v="3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6-12-08T02:41:26"/>
    <n v="1447715284"/>
    <x v="26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5-07-03T22:07:07"/>
    <n v="1403453368"/>
    <x v="2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8-03T04:07:04"/>
    <n v="1406012515"/>
    <x v="28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7-01-17T18:54:12"/>
    <n v="1452193234"/>
    <x v="29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7-05-08T11:13:01"/>
    <n v="1459523017"/>
    <x v="30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6-10-30T00:52:47"/>
    <n v="1444405901"/>
    <x v="31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5-07-17T20:39:10"/>
    <n v="1405928601"/>
    <x v="32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6-04-14T04:35:45"/>
    <n v="1428130814"/>
    <x v="33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6-03-20T22:50:38"/>
    <n v="1425540125"/>
    <x v="3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6-02-13T14:56:40"/>
    <n v="1422463079"/>
    <x v="35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04-12T23:52:14"/>
    <n v="1365643344"/>
    <x v="3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5-05-05T23:28:20"/>
    <n v="1398388068"/>
    <x v="3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5-05-30T16:51:04"/>
    <n v="1401426488"/>
    <x v="38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09-18T09:51:33"/>
    <n v="1409924354"/>
    <x v="10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5-12-13T06:28:32"/>
    <n v="1417188026"/>
    <x v="3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6-24T01:01:17"/>
    <n v="1402599486"/>
    <x v="40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09-19T23:21:29"/>
    <n v="1408760537"/>
    <x v="41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7-04-22T14:16:17"/>
    <n v="1459177107"/>
    <x v="42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6-12-07T02:12:19"/>
    <n v="1447628974"/>
    <x v="43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5-12-04T07:19:16"/>
    <n v="1413834007"/>
    <x v="16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6-02-15T11:14:03"/>
    <n v="1422534260"/>
    <x v="44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6-10-14T04:19:29"/>
    <n v="1443068045"/>
    <x v="45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6-01-16T01:01:17"/>
    <n v="1419271458"/>
    <x v="19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6-07-30T08:27:52"/>
    <n v="1436653037"/>
    <x v="46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6-28T20:16:06"/>
    <n v="1403023846"/>
    <x v="47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5-03-14T20:25:32"/>
    <n v="1395407445"/>
    <x v="2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6-12-17T01:08:27"/>
    <n v="1448471221"/>
    <x v="47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7-05-23T14:02:50"/>
    <n v="1462576516"/>
    <x v="48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6-05-26T17:52:20"/>
    <n v="1432559424"/>
    <x v="49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6-04-11T23:28:43"/>
    <n v="1427399962"/>
    <x v="50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5-11-03T14:10:35"/>
    <n v="1413827572"/>
    <x v="11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6-09-04T01:01:17"/>
    <n v="1439530776"/>
    <x v="51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5-03-01T15:49:47"/>
    <n v="1393882717"/>
    <x v="52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4-05-10T07:42:15"/>
    <n v="1368646357"/>
    <x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4-02-02T06:49:50"/>
    <n v="1360177878"/>
    <x v="53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12-05T01:30:54"/>
    <n v="1386194013"/>
    <x v="31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4-06-11T04:32:01"/>
    <n v="1370651181"/>
    <x v="5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5-07-23T21:56:26"/>
    <n v="1405453354"/>
    <x v="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7-07-15T13:40:46"/>
    <n v="1466281420"/>
    <x v="55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3-06-11T03:34:32"/>
    <n v="1339768804"/>
    <x v="9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5-02-01T15:29:13"/>
    <n v="1390570791"/>
    <x v="17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2-08-21T17:51:19"/>
    <n v="1314765025"/>
    <x v="56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2-07-24T18:23:45"/>
    <n v="1309987845"/>
    <x v="5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3-04-22T19:25:14"/>
    <n v="1333002657"/>
    <x v="58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3-10-14T04:05:06"/>
    <n v="1351210481"/>
    <x v="14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2-03-19T09:10:28"/>
    <n v="1297620584"/>
    <x v="59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7-01-13T09:23:19"/>
    <n v="1450784495"/>
    <x v="60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4-03-25T18:24:12"/>
    <n v="1364101272"/>
    <x v="5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11-18T00:36:44"/>
    <n v="1319819758"/>
    <x v="41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3-04-15T12:14:18"/>
    <n v="1332991717"/>
    <x v="55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7-08-30T09:44:11"/>
    <n v="1471887121"/>
    <x v="2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5-04-05T03:42:52"/>
    <n v="1395859093"/>
    <x v="14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4-11-16T13:17:33"/>
    <n v="1383616856"/>
    <x v="5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3-06-09T15:51:50"/>
    <n v="1341892127"/>
    <x v="33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2-08-29T10:24:01"/>
    <n v="1315597261"/>
    <x v="61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6-02-08T07:08:56"/>
    <n v="1423320389"/>
    <x v="62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2-04-01T05:48:42"/>
    <n v="1302891086"/>
    <x v="63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2-08-12T09:12:07"/>
    <n v="1314154837"/>
    <x v="64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6-12-18T23:19:55"/>
    <n v="1444828845"/>
    <x v="5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1-04-13T04:16:20"/>
    <n v="1274705803"/>
    <x v="20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5-06-03T06:26:55"/>
    <n v="1401205731"/>
    <x v="65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4-05-06T04:08:22"/>
    <n v="1368036192"/>
    <x v="6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2-05-30T00:08:30"/>
    <n v="1307862499"/>
    <x v="38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2-04-02T22:07:03"/>
    <n v="1300354764"/>
    <x v="67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8-02-02T06:07:40"/>
    <n v="1481949983"/>
    <x v="68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3-05-30T04:35:45"/>
    <n v="1338928537"/>
    <x v="41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5-03-17T17:05:03"/>
    <n v="1395162822"/>
    <x v="8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3-01-18T13:54:44"/>
    <n v="1327622841"/>
    <x v="64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1-06-12T11:44:41"/>
    <n v="1274889241"/>
    <x v="69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2-05-29T20:09:54"/>
    <n v="1307848482"/>
    <x v="22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3-11-06T15:19:09"/>
    <n v="1351796674"/>
    <x v="65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12-31T07:19:08"/>
    <n v="1387834799"/>
    <x v="70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3-10-03T17:57:13"/>
    <n v="1350324286"/>
    <x v="55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12-25T10:52:05"/>
    <n v="1356979110"/>
    <x v="2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11-06T13:25:40"/>
    <n v="1290481733"/>
    <x v="71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5-02-14T03:24:46"/>
    <n v="1392232830"/>
    <x v="72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2-02-17T14:48:31"/>
    <n v="1299775266"/>
    <x v="73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7-05-09T07:39:34"/>
    <n v="1461605020"/>
    <x v="65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3-02-25T03:12:21"/>
    <n v="1332182301"/>
    <x v="74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2-03-11T00:35:31"/>
    <n v="1301787287"/>
    <x v="50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4-05-03T23:42:28"/>
    <n v="1364827370"/>
    <x v="5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2-01-11T20:02:13"/>
    <n v="1296088630"/>
    <x v="5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4-10-21T04:04:05"/>
    <n v="1381445253"/>
    <x v="55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6-05-18T05:36:48"/>
    <n v="1430467187"/>
    <x v="28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5-03-23T04:35:45"/>
    <n v="1395277318"/>
    <x v="75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2-06-24T20:56:10"/>
    <n v="1311963128"/>
    <x v="76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12-04T22:02:21"/>
    <n v="1321252488"/>
    <x v="2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12-27T20:39:54"/>
    <n v="1326217444"/>
    <x v="19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2-02-23T03:30:18"/>
    <n v="1298289355"/>
    <x v="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1-04-20T01:01:17"/>
    <n v="1268337744"/>
    <x v="74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2-06-16T02:50:50"/>
    <n v="1309310236"/>
    <x v="70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2-07-02T08:40:51"/>
    <n v="1310693986"/>
    <x v="7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7-10-01T09:23:31"/>
    <n v="1472865107"/>
    <x v="29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6-04-04T09:58:28"/>
    <n v="1427993710"/>
    <x v="29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7-10-08T22:19:42"/>
    <n v="1470910907"/>
    <x v="78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5-10-12T06:07:40"/>
    <n v="1411411564"/>
    <x v="79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6-05-02T12:02:25"/>
    <n v="1429568242"/>
    <x v="78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8-02-04T23:20:31"/>
    <n v="1480981880"/>
    <x v="79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6-05-29T05:06:23"/>
    <n v="1431353337"/>
    <x v="62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6-03-20T06:06:39"/>
    <n v="1425481141"/>
    <x v="80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7-10-18T22:26:16"/>
    <n v="1473917293"/>
    <x v="79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10-14T07:39:17"/>
    <n v="1409524183"/>
    <x v="78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5-05-28T07:55:55"/>
    <n v="1400536692"/>
    <x v="78"/>
    <b v="0"/>
    <x v="0"/>
    <x v="2"/>
    <n v="0"/>
    <n v="0"/>
  </r>
  <r>
    <n v="131"/>
    <s v="I (Canceled)"/>
    <s v="I"/>
    <n v="1200"/>
    <n v="0"/>
    <x v="1"/>
    <x v="0"/>
    <s v="USD"/>
    <n v="1467763200"/>
    <d v="2017-07-02T10:43:24"/>
    <n v="1466453161"/>
    <x v="78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10-22T09:42:15"/>
    <n v="1411500607"/>
    <x v="75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7-05-27T10:13:47"/>
    <n v="1462130584"/>
    <x v="78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6-08-24T15:49:47"/>
    <n v="1438811418"/>
    <x v="78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6-12T14:17:52"/>
    <n v="1401354597"/>
    <x v="81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6-05-03T00:16:20"/>
    <n v="1427968234"/>
    <x v="78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6-10-02T07:56:29"/>
    <n v="1440337593"/>
    <x v="78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6-07-20T10:11:45"/>
    <n v="1435731041"/>
    <x v="6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6-06-30T17:28:02"/>
    <n v="1435874772"/>
    <x v="29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6-03-05T12:31:11"/>
    <n v="1424234732"/>
    <x v="78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6-05-18T01:11:53"/>
    <n v="1429155623"/>
    <x v="33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10-31T16:16:39"/>
    <n v="1414358778"/>
    <x v="29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7-08-31T22:53:37"/>
    <n v="1467941542"/>
    <x v="78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6-03-30T14:36:07"/>
    <n v="1423765072"/>
    <x v="7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6-07-30T23:30:15"/>
    <n v="1436965252"/>
    <x v="82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8-01-18T15:12:18"/>
    <n v="1479514998"/>
    <x v="8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12-24T15:06:54"/>
    <n v="1417026340"/>
    <x v="78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7-02-19T23:14:39"/>
    <n v="1453963536"/>
    <x v="84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12-09T21:26:49"/>
    <n v="1416888470"/>
    <x v="79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6-05-12T22:51:37"/>
    <n v="1427428382"/>
    <x v="85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6-06-05T20:08:21"/>
    <n v="1429449191"/>
    <x v="81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5-09-05T15:41:17"/>
    <n v="1408845100"/>
    <x v="84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5-11-16T16:55:13"/>
    <n v="1413900244"/>
    <x v="73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6-05-21T12:23:45"/>
    <n v="1429621695"/>
    <x v="8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6-07-11T14:13:22"/>
    <n v="1434201935"/>
    <x v="80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5-07-15T14:48:27"/>
    <n v="1401850796"/>
    <x v="41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7-02-19T14:10:35"/>
    <n v="1453931572"/>
    <x v="84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10-05T06:28:34"/>
    <n v="1411350628"/>
    <x v="78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7-06-29T19:50:33"/>
    <n v="1464085545"/>
    <x v="29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6-08-04T10:38:09"/>
    <n v="1434491691"/>
    <x v="78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5-06-13T12:15:14"/>
    <n v="1401726595"/>
    <x v="29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7-29T18:35:14"/>
    <n v="1405393356"/>
    <x v="73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6-09-20T12:15:19"/>
    <n v="1440716654"/>
    <x v="78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5-09-02T06:26:24"/>
    <n v="1405966701"/>
    <x v="63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7-01-04T08:59:59"/>
    <n v="1450021724"/>
    <x v="78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8-01-16T15:38:56"/>
    <n v="1481939362"/>
    <x v="29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6-07-24T05:22:18"/>
    <n v="1433542535"/>
    <x v="84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6-03-05T03:37:22"/>
    <n v="1424203370"/>
    <x v="8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10-01T14:56:19"/>
    <n v="1411042059"/>
    <x v="73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6-08-19T01:29:52"/>
    <n v="1438385283"/>
    <x v="73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7-08-09T10:02:47"/>
    <n v="1465791614"/>
    <x v="29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6-03-04T16:49:45"/>
    <n v="1423733323"/>
    <x v="78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6-02-14T12:30:46"/>
    <n v="1422539108"/>
    <x v="78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6-04-25T04:18:19"/>
    <n v="1425924776"/>
    <x v="78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8-11T20:05:18"/>
    <n v="1407177611"/>
    <x v="55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6-07-25T03:20:50"/>
    <n v="1436211999"/>
    <x v="78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6-03-09T10:52:21"/>
    <n v="1425690526"/>
    <x v="63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6-11-17T17:17:22"/>
    <n v="1445986545"/>
    <x v="78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7-02-25T21:22:38"/>
    <n v="1454464555"/>
    <x v="84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6-03-30T16:20:26"/>
    <n v="1425512843"/>
    <x v="62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6-06-10T02:51:50"/>
    <n v="1432403295"/>
    <x v="80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8-01-07T09:29:03"/>
    <n v="1481156232"/>
    <x v="78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5-11-10T19:21:01"/>
    <n v="1414438010"/>
    <x v="8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5-08-14T06:37:17"/>
    <n v="1404586762"/>
    <x v="84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7-08-16T07:01:05"/>
    <n v="1468965139"/>
    <x v="73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8-03-05T09:42:08"/>
    <n v="1485977434"/>
    <x v="78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6-07-09T06:37:17"/>
    <n v="1435383457"/>
    <x v="81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5-08-18T09:04:56"/>
    <n v="1407299015"/>
    <x v="78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7-09-01T09:46:51"/>
    <n v="1467736477"/>
    <x v="81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7-06-12T16:28:01"/>
    <n v="1465227446"/>
    <x v="29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6-09-21T23:35:07"/>
    <n v="1440326138"/>
    <x v="8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5-09-30T21:27:21"/>
    <n v="1410980432"/>
    <x v="8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5-11-12T23:25:23"/>
    <n v="1412029566"/>
    <x v="78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7-02-28T20:51:35"/>
    <n v="1452124531"/>
    <x v="8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6-06-28T10:18:25"/>
    <n v="1431360332"/>
    <x v="78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6-09-30T14:17:52"/>
    <n v="1442062898"/>
    <x v="10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8-02-19T03:34:28"/>
    <n v="1483734100"/>
    <x v="22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9-18T05:18:40"/>
    <n v="1409908322"/>
    <x v="79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7-08-29T18:51:57"/>
    <n v="1470106702"/>
    <x v="78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08-28T11:44:44"/>
    <n v="1408154403"/>
    <x v="59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6-01-25T08:19:13"/>
    <n v="1421696329"/>
    <x v="63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6-09-28T13:15:34"/>
    <n v="1441750564"/>
    <x v="78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6-01-15T03:55:59"/>
    <n v="1417378864"/>
    <x v="22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7-08-01T15:49:50"/>
    <n v="1467727203"/>
    <x v="86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6-09-26T06:18:15"/>
    <n v="1441120222"/>
    <x v="5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7-08-03T02:39:43"/>
    <n v="1468627583"/>
    <x v="78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12-19T23:12:59"/>
    <n v="1417754638"/>
    <x v="62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11-30T17:44:58"/>
    <n v="1416127967"/>
    <x v="78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6-06-28T16:29:32"/>
    <n v="1433974135"/>
    <x v="78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6-09-20T17:21:42"/>
    <n v="1441157592"/>
    <x v="51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6-09-08T10:02:51"/>
    <n v="1440042617"/>
    <x v="8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7-04-11T13:56:05"/>
    <n v="1455656920"/>
    <x v="29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6-08-05T03:10:39"/>
    <n v="1437142547"/>
    <x v="29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6-02-20T17:14:02"/>
    <n v="1420471349"/>
    <x v="29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7-02-10T11:43:40"/>
    <n v="1452058282"/>
    <x v="29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6-04-09T00:00:38"/>
    <n v="1425423637"/>
    <x v="87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d v="2015-12-13T06:30:37"/>
    <n v="1417101749"/>
    <x v="44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6-05-02T04:40:40"/>
    <n v="1426518289"/>
    <x v="29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7-03-26T16:50:03"/>
    <n v="1456732225"/>
    <x v="88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6-08-09T11:20:10"/>
    <n v="1436542030"/>
    <x v="8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6-03-14T08:16:25"/>
    <n v="1422389164"/>
    <x v="78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6-03-12T14:57:42"/>
    <n v="1422383318"/>
    <x v="84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7-05-17T12:51:04"/>
    <n v="1461287350"/>
    <x v="78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6-06-27T23:38:19"/>
    <n v="1431322726"/>
    <x v="78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7-04-03T11:49:00"/>
    <n v="1457564654"/>
    <x v="78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6-05-18T07:07:55"/>
    <n v="1428854344"/>
    <x v="84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6-06-27T15:16:27"/>
    <n v="1433885241"/>
    <x v="78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6-05-19T14:46:54"/>
    <n v="1427992105"/>
    <x v="78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7-02-06T08:05:03"/>
    <n v="1452810297"/>
    <x v="78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6-05-22T18:32:21"/>
    <n v="1430851151"/>
    <x v="84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12-25T11:14:55"/>
    <n v="1449183651"/>
    <x v="78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6-02-13T18:11:51"/>
    <n v="1422474546"/>
    <x v="63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7-09-28T04:28:28"/>
    <n v="1472593972"/>
    <x v="78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6-06-08T09:02:17"/>
    <n v="1431391859"/>
    <x v="81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6-06-27T15:37:49"/>
    <n v="1433886497"/>
    <x v="78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12-27T13:16:36"/>
    <n v="1447380099"/>
    <x v="78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7-03-02T11:35:39"/>
    <n v="1452261069"/>
    <x v="29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7-12-30T14:17:52"/>
    <n v="1481324760"/>
    <x v="78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6-10-29T19:54:54"/>
    <n v="1445308730"/>
    <x v="81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4-04-07T12:46:09"/>
    <n v="1363885211"/>
    <x v="89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5-12-06T04:20:30"/>
    <n v="1415292304"/>
    <x v="90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2-11-10T15:08:46"/>
    <n v="1321357790"/>
    <x v="91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5-01-31T02:11:08"/>
    <n v="1390439304"/>
    <x v="92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1-01-22T17:27:50"/>
    <n v="1265269559"/>
    <x v="87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3-07-13T06:55:04"/>
    <n v="1342487785"/>
    <x v="93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1-11-01T17:35:24"/>
    <n v="1288341805"/>
    <x v="94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1-08-29T03:13:01"/>
    <n v="1284042614"/>
    <x v="95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11-29T07:14:12"/>
    <n v="1322073309"/>
    <x v="9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1-07-04T13:26:49"/>
    <n v="1275603020"/>
    <x v="97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4-05-10T01:36:52"/>
    <n v="1367933691"/>
    <x v="98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3-04-11T02:02:33"/>
    <n v="1334429646"/>
    <x v="99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1-04-11T05:36:00"/>
    <n v="1269878058"/>
    <x v="52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3-01-08T00:07:24"/>
    <n v="1326728235"/>
    <x v="63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6-10-06T22:28:05"/>
    <n v="1442443910"/>
    <x v="100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2-01-30T16:28:38"/>
    <n v="1297687082"/>
    <x v="101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4-02-15T12:43:42"/>
    <n v="1360866467"/>
    <x v="102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7-05-15T01:34:40"/>
    <n v="1461078162"/>
    <x v="103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2-05-05T05:51:46"/>
    <n v="1305767666"/>
    <x v="104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6-03-25T12:28:25"/>
    <n v="1425922969"/>
    <x v="105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1-05-28T11:13:01"/>
    <n v="1275415679"/>
    <x v="106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3-05-03T09:06:23"/>
    <n v="1334783704"/>
    <x v="107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2-01-12T01:28:59"/>
    <n v="1294811828"/>
    <x v="108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3-08-26T02:27:59"/>
    <n v="1346194494"/>
    <x v="109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3-04-05T19:17:22"/>
    <n v="1334155995"/>
    <x v="110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1-03-20T10:59:45"/>
    <n v="1269928430"/>
    <x v="6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1-03-02T09:32:56"/>
    <n v="1264565507"/>
    <x v="17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5-06-06T02:55:18"/>
    <n v="1401101499"/>
    <x v="111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2-09-27T09:51:58"/>
    <n v="1316749178"/>
    <x v="112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8-02-23T13:30:35"/>
    <n v="1485146622"/>
    <x v="113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2-04-10T20:25:32"/>
    <n v="1301950070"/>
    <x v="42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12-10T07:08:56"/>
    <n v="1386123861"/>
    <x v="114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1-03-08T03:23:14"/>
    <n v="1267220191"/>
    <x v="71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2-05-21T00:28:21"/>
    <n v="1307102266"/>
    <x v="115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3-02-27T16:50:03"/>
    <n v="1330638829"/>
    <x v="116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3-10-09T03:20:16"/>
    <n v="1349916366"/>
    <x v="117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3-03-22T22:25:56"/>
    <n v="1330394274"/>
    <x v="95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6-05-10T15:12:40"/>
    <n v="1429824219"/>
    <x v="118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3-09-09T11:43:39"/>
    <n v="1347411539"/>
    <x v="119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8-02-28T13:17:37"/>
    <n v="1485237096"/>
    <x v="120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5-05-10T17:01:52"/>
    <n v="1397571035"/>
    <x v="121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0-06-14T14:44:26"/>
    <n v="1242532513"/>
    <x v="1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12-31T21:26:49"/>
    <n v="1263679492"/>
    <x v="122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2-04-18T01:00:15"/>
    <n v="1305219744"/>
    <x v="91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12-13T13:29:52"/>
    <n v="1325007780"/>
    <x v="123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4-08-25T11:53:40"/>
    <n v="1377022128"/>
    <x v="124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4-02-24T17:27:13"/>
    <n v="1360352124"/>
    <x v="12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3-10-01T01:31:55"/>
    <n v="1349160018"/>
    <x v="126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3-05-22T07:42:52"/>
    <n v="1337659393"/>
    <x v="12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4-10-09T03:01:00"/>
    <n v="1380797834"/>
    <x v="128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12-18T15:18:08"/>
    <n v="1292316697"/>
    <x v="129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4-04-02T17:22:43"/>
    <n v="1365791246"/>
    <x v="130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2-09-18T04:34:43"/>
    <n v="1317064599"/>
    <x v="131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5-03-30T22:30:02"/>
    <n v="1395417714"/>
    <x v="132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1-05-30T18:22:59"/>
    <n v="1276480894"/>
    <x v="133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4-10-07T15:19:09"/>
    <n v="1378080409"/>
    <x v="134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3-08-05T04:30:21"/>
    <n v="1344857083"/>
    <x v="135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6-04-17T10:11:45"/>
    <n v="1427390901"/>
    <x v="136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5-04-19T13:16:36"/>
    <n v="1394536048"/>
    <x v="137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1-09-30T22:22:18"/>
    <n v="1287379460"/>
    <x v="138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2-03-11T00:02:21"/>
    <n v="1301007738"/>
    <x v="139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4-02-18T12:27:50"/>
    <n v="1360258935"/>
    <x v="140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3-01-17T09:46:11"/>
    <n v="1327523638"/>
    <x v="52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3-04-27T17:03:46"/>
    <n v="1336009346"/>
    <x v="141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3-07-29T15:49:47"/>
    <n v="1343096197"/>
    <x v="142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3-02-01T11:52:19"/>
    <n v="1328800049"/>
    <x v="143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4-02-19T15:24:49"/>
    <n v="1362081933"/>
    <x v="144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4-01-08T22:07:41"/>
    <n v="1357684801"/>
    <x v="145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2-01-24T18:33:22"/>
    <n v="1295887210"/>
    <x v="91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3-08-01T09:13:46"/>
    <n v="1344880934"/>
    <x v="146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2-09-08T21:57:27"/>
    <n v="1317788623"/>
    <x v="17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11-22T17:20:41"/>
    <n v="1321852592"/>
    <x v="3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4-03-17T06:11:37"/>
    <n v="1363381432"/>
    <x v="9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1-06-23T06:06:38"/>
    <n v="1277702894"/>
    <x v="147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4-01-31T06:38:06"/>
    <n v="1359575988"/>
    <x v="148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3-07-20T03:36:45"/>
    <n v="1343068334"/>
    <x v="149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5-11-25T11:13:01"/>
    <n v="1415398197"/>
    <x v="150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4-11-18T04:20:08"/>
    <n v="1384186483"/>
    <x v="151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4-02-25T23:25:07"/>
    <n v="1361753751"/>
    <x v="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12-10T20:55:09"/>
    <n v="1257538029"/>
    <x v="13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12-14T05:37:01"/>
    <n v="1448284433"/>
    <x v="150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7-11-07T14:31:15"/>
    <n v="1475577786"/>
    <x v="152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7-05-08T21:07:12"/>
    <n v="1460554848"/>
    <x v="153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7-12-21T08:39:50"/>
    <n v="1479886966"/>
    <x v="6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6-07-20T20:27:22"/>
    <n v="1435590108"/>
    <x v="141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7-12-20T04:36:18"/>
    <n v="1479184233"/>
    <x v="154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8-03-16T18:19:55"/>
    <n v="1486625606"/>
    <x v="155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6-03-07T17:52:20"/>
    <n v="1424669929"/>
    <x v="69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6-10-22T08:10:13"/>
    <n v="1443739388"/>
    <x v="156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6-10-28T11:14:03"/>
    <n v="1444821127"/>
    <x v="15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4-04-19T05:36:00"/>
    <n v="1366028563"/>
    <x v="158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7-06-13T15:16:19"/>
    <n v="1463493434"/>
    <x v="159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6-10-18T10:12:46"/>
    <n v="1442420377"/>
    <x v="160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7-04-02T03:20:42"/>
    <n v="1457450191"/>
    <x v="161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6-05-02T08:40:51"/>
    <n v="1428423757"/>
    <x v="50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6-04-25T08:10:13"/>
    <n v="1428428515"/>
    <x v="144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6-11-04T01:50:57"/>
    <n v="1444832318"/>
    <x v="131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6-02-28T07:44:49"/>
    <n v="1423710308"/>
    <x v="162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7-08-31T17:52:20"/>
    <n v="1468001290"/>
    <x v="163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6-04-15T23:44:08"/>
    <n v="1427739268"/>
    <x v="30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8-03-10T13:16:36"/>
    <n v="1486397007"/>
    <x v="164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09-13T21:56:26"/>
    <n v="1410555998"/>
    <x v="16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7-04-24T19:08:20"/>
    <n v="1459363465"/>
    <x v="166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10-28T19:24:15"/>
    <n v="1413308545"/>
    <x v="167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6-05-19T00:20:26"/>
    <n v="1429312694"/>
    <x v="168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6-05-07T14:58:33"/>
    <n v="1429569590"/>
    <x v="122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6-10-04T07:09:18"/>
    <n v="1442232021"/>
    <x v="101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6-11-04T23:53:21"/>
    <n v="1444910009"/>
    <x v="16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6-08-10T05:42:24"/>
    <n v="1437573916"/>
    <x v="46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8-02-25T21:55:53"/>
    <n v="1485345508"/>
    <x v="15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7-09-09T01:00:15"/>
    <n v="1470274509"/>
    <x v="170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7-04-02T11:23:28"/>
    <n v="1456614554"/>
    <x v="171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9-21T01:33:04"/>
    <n v="1410148868"/>
    <x v="172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6-11-10T09:42:27"/>
    <n v="1445367619"/>
    <x v="17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7-04-03T08:32:42"/>
    <n v="1457553121"/>
    <x v="60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11-15T09:14:47"/>
    <n v="1414738994"/>
    <x v="111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7-03-10T20:11:48"/>
    <n v="1455563793"/>
    <x v="174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6-04-10T07:59:57"/>
    <n v="1426396797"/>
    <x v="175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7-06-11T15:19:09"/>
    <n v="1463517521"/>
    <x v="176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5-10-28T21:39:04"/>
    <n v="1414028490"/>
    <x v="177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6-07-11T03:45:42"/>
    <n v="1433799180"/>
    <x v="45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5-11-06T21:59:15"/>
    <n v="1414108906"/>
    <x v="178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5-07-20T14:17:52"/>
    <n v="1405573391"/>
    <x v="48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1-03-12T05:59:29"/>
    <n v="1268934736"/>
    <x v="55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5-06-01T17:51:19"/>
    <n v="1400704672"/>
    <x v="116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5-02-06T18:57:00"/>
    <n v="1391005999"/>
    <x v="71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3-04-15T04:07:07"/>
    <n v="1334948518"/>
    <x v="179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4-04-02T22:27:04"/>
    <n v="1363960278"/>
    <x v="46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6-02-29T19:56:58"/>
    <n v="1423405922"/>
    <x v="180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12-07T05:51:49"/>
    <n v="1324041269"/>
    <x v="15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8-01-07T04:10:13"/>
    <n v="1481137500"/>
    <x v="68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4-01-02T14:44:04"/>
    <n v="1355855139"/>
    <x v="181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7-03-31T04:05:06"/>
    <n v="1456408244"/>
    <x v="82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3-06-14T13:09:45"/>
    <n v="1340056398"/>
    <x v="30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2-08-06T00:20:57"/>
    <n v="1312320031"/>
    <x v="49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5-02-07T22:15:50"/>
    <n v="1390088311"/>
    <x v="25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7-08-22T23:21:07"/>
    <n v="1469443916"/>
    <x v="53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6-11-04T17:53:22"/>
    <n v="1444888868"/>
    <x v="182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7-01-17T23:51:50"/>
    <n v="1451655808"/>
    <x v="1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3-03-28T16:52:17"/>
    <n v="1332174672"/>
    <x v="184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7-01-15T16:06:40"/>
    <n v="1451409392"/>
    <x v="72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3-06-26T02:02:33"/>
    <n v="1340642717"/>
    <x v="140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3-08-04T09:43:50"/>
    <n v="1345741300"/>
    <x v="19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5-04-28T23:49:05"/>
    <n v="1398480559"/>
    <x v="53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12-22T14:33:59"/>
    <n v="1417977947"/>
    <x v="185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11-05T11:15:46"/>
    <n v="1413986501"/>
    <x v="186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6-07-30T09:01:07"/>
    <n v="1437950991"/>
    <x v="62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6-08-03T18:22:59"/>
    <n v="1436976858"/>
    <x v="187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7-07-24T23:49:27"/>
    <n v="1467078580"/>
    <x v="26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5-02-14T07:07:55"/>
    <n v="1391477450"/>
    <x v="188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6-04-24T10:36:07"/>
    <n v="1429318372"/>
    <x v="25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11-08T03:02:49"/>
    <n v="1321578051"/>
    <x v="189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2-07-28T01:31:55"/>
    <n v="1312823571"/>
    <x v="190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4-09-15T21:27:42"/>
    <n v="1378746052"/>
    <x v="19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7-04-12T12:54:10"/>
    <n v="1455737882"/>
    <x v="133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3-03-22T18:55:40"/>
    <n v="1332452960"/>
    <x v="192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3-06-02T23:02:14"/>
    <n v="1340372006"/>
    <x v="193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1-07-14T04:19:24"/>
    <n v="1279651084"/>
    <x v="194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6-04-16T00:32:47"/>
    <n v="1426446126"/>
    <x v="85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7-12-14T09:11:29"/>
    <n v="1479070867"/>
    <x v="1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5-04-26T23:29:22"/>
    <n v="1397661347"/>
    <x v="95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2-06-26T02:46:18"/>
    <n v="1310155970"/>
    <x v="196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6-10-26T20:22:25"/>
    <n v="1444913817"/>
    <x v="68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2-06-28T14:56:41"/>
    <n v="1308900441"/>
    <x v="16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5-01-14T15:53:52"/>
    <n v="1389107062"/>
    <x v="197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2-12T09:13:51"/>
    <n v="1391479339"/>
    <x v="16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2-03-25T14:16:51"/>
    <n v="1301975637"/>
    <x v="2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2-10-10T09:36:10"/>
    <n v="1316552050"/>
    <x v="19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4-10-12T12:25:22"/>
    <n v="1380217190"/>
    <x v="44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7-07-19T16:02:27"/>
    <n v="1466628144"/>
    <x v="41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6-06-06T06:41:39"/>
    <n v="1429486397"/>
    <x v="63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11-28T22:28:05"/>
    <n v="1384920804"/>
    <x v="198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06-21T12:35:22"/>
    <n v="1341856178"/>
    <x v="16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3-06-15T12:49:33"/>
    <n v="1340139811"/>
    <x v="199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4-09-17T06:39:24"/>
    <n v="1378949465"/>
    <x v="200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5-09-30T14:17:52"/>
    <n v="1411417602"/>
    <x v="64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1-17T03:35:00"/>
    <n v="1389259831"/>
    <x v="20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03-10T10:15:50"/>
    <n v="1364426260"/>
    <x v="47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6-07-11T07:25:54"/>
    <n v="1435041997"/>
    <x v="201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4-06-02T20:08:17"/>
    <n v="1367352787"/>
    <x v="196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02-20T16:00:32"/>
    <n v="1392183631"/>
    <x v="8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6-08-10T03:21:48"/>
    <n v="1434973656"/>
    <x v="79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08-24T14:02:30"/>
    <n v="1407824097"/>
    <x v="8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4-05-09T09:56:15"/>
    <n v="1367878430"/>
    <x v="62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3-02-17T12:47:39"/>
    <n v="1327568499"/>
    <x v="81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6-11-18T15:29:26"/>
    <n v="1443472804"/>
    <x v="84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7-02-23T11:19:23"/>
    <n v="1454259914"/>
    <x v="22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6-10-12T18:21:57"/>
    <n v="1444340940"/>
    <x v="78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05-28T09:42:08"/>
    <n v="1400523845"/>
    <x v="62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0-10-03T07:38:33"/>
    <n v="1252964282"/>
    <x v="78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4-08-16T15:54:20"/>
    <n v="1377570867"/>
    <x v="81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7-07-02T07:34:11"/>
    <n v="1465160083"/>
    <x v="22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6-10-11T16:16:42"/>
    <n v="1440264381"/>
    <x v="22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6-10-01T08:48:02"/>
    <n v="1439392022"/>
    <x v="78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4-11-08T04:06:51"/>
    <n v="1383076902"/>
    <x v="84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4-08-19T08:37:06"/>
    <n v="1376502980"/>
    <x v="8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4-07-05T00:42:46"/>
    <n v="1372668113"/>
    <x v="78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7-10-06T18:31:56"/>
    <n v="1470728326"/>
    <x v="78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6-11-08T20:11:12"/>
    <n v="1445235358"/>
    <x v="202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5-09-30T20:42:52"/>
    <n v="1412705818"/>
    <x v="78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7-03-19T04:45:09"/>
    <n v="1456270753"/>
    <x v="29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4-10-09T11:17:23"/>
    <n v="1380826996"/>
    <x v="78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d v="2016-02-05T15:39:17"/>
    <n v="1421788783"/>
    <x v="5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5-01-18T19:15:46"/>
    <n v="1389399701"/>
    <x v="84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3-01-08T06:24:01"/>
    <n v="1324158361"/>
    <x v="29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6-05-08T00:33:37"/>
    <n v="1430899375"/>
    <x v="84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6-02-18T02:33:32"/>
    <n v="1422842420"/>
    <x v="38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4-02-22T10:01:55"/>
    <n v="1361884763"/>
    <x v="29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4-24T12:57:47"/>
    <n v="1398363095"/>
    <x v="80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4-09-22T21:35:04"/>
    <n v="1379425085"/>
    <x v="81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5-01-23T20:08:31"/>
    <n v="1389825800"/>
    <x v="63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5-01-03T04:15:10"/>
    <n v="1388077791"/>
    <x v="78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6-04-30T05:30:28"/>
    <n v="1428944015"/>
    <x v="8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6-02-05T14:05:36"/>
    <n v="1422992879"/>
    <x v="84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5-11-10T11:58:59"/>
    <n v="1414343571"/>
    <x v="81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3-03-11T16:21:27"/>
    <n v="1330733022"/>
    <x v="84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4-09-27T14:16:51"/>
    <n v="1380559201"/>
    <x v="8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5-07-29T13:11:42"/>
    <n v="1405621512"/>
    <x v="78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4-04-16T17:09:06"/>
    <n v="1365958060"/>
    <x v="72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2-10-04T00:53:14"/>
    <n v="1316013727"/>
    <x v="29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5-05-12T07:39:34"/>
    <n v="1398862875"/>
    <x v="84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4-05-06T06:27:31"/>
    <n v="1368476367"/>
    <x v="78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2-06-28T10:45:48"/>
    <n v="1307761341"/>
    <x v="78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2-08-14T00:02:36"/>
    <n v="1311699753"/>
    <x v="202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7-05-14T06:30:23"/>
    <n v="1461874935"/>
    <x v="29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5-06-07T19:47:39"/>
    <n v="1402455174"/>
    <x v="22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3-08-05T15:57:41"/>
    <n v="1344465464"/>
    <x v="81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3-08-26T20:14:12"/>
    <n v="1344961134"/>
    <x v="70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3-06-06T15:10:03"/>
    <n v="1336795283"/>
    <x v="78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5-08-19T04:51:28"/>
    <n v="1404776724"/>
    <x v="78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12-24T10:12:46"/>
    <n v="1385524889"/>
    <x v="84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5-03-29T22:17:31"/>
    <n v="1394039979"/>
    <x v="203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5-08-05T20:34:21"/>
    <n v="1406239718"/>
    <x v="81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8-31T03:50:07"/>
    <n v="1408380319"/>
    <x v="25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8-02-18T14:11:33"/>
    <n v="1484726029"/>
    <x v="29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6-04-22T10:47:32"/>
    <n v="1428285843"/>
    <x v="78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5-05-14T08:39:50"/>
    <n v="1398727441"/>
    <x v="20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3-04-13T04:07:23"/>
    <n v="1332187334"/>
    <x v="78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6-03-18T12:06:58"/>
    <n v="1425333109"/>
    <x v="78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11-05T06:55:55"/>
    <n v="1411379235"/>
    <x v="16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4-07-14T08:41:06"/>
    <n v="1373457615"/>
    <x v="205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3-09-08T02:10:53"/>
    <n v="1347293289"/>
    <x v="64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7-04-09T07:13:01"/>
    <n v="1458336690"/>
    <x v="29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12-29T23:13:34"/>
    <n v="1354250672"/>
    <x v="206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6-10-27T06:10:35"/>
    <n v="1443220372"/>
    <x v="202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4-04-19T13:55:44"/>
    <n v="1366200499"/>
    <x v="207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5-05-13T02:40:40"/>
    <n v="1399070239"/>
    <x v="29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7-12-25T18:09:16"/>
    <n v="1477491394"/>
    <x v="78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8-01-09T11:32:46"/>
    <n v="1481332700"/>
    <x v="78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11-26T23:01:47"/>
    <n v="1323084816"/>
    <x v="8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d v="2013-07-20T08:25:17"/>
    <n v="1343085285"/>
    <x v="78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7-01-20T00:35:44"/>
    <n v="1451345699"/>
    <x v="78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7-10-11T14:08:10"/>
    <n v="1471135830"/>
    <x v="78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6-05-07T09:37:40"/>
    <n v="1429550738"/>
    <x v="78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5-06-13T22:58:43"/>
    <n v="1402343765"/>
    <x v="8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6-07-04T17:13:17"/>
    <n v="1434484305"/>
    <x v="78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5-01-19T17:43:23"/>
    <n v="1386886874"/>
    <x v="29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5-12-09T18:22:59"/>
    <n v="1414889665"/>
    <x v="8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2-11-13T23:16:35"/>
    <n v="1321035449"/>
    <x v="19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0-08-18T00:29:37"/>
    <n v="1250630968"/>
    <x v="55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1-03-18T12:01:01"/>
    <n v="1268255751"/>
    <x v="80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2-05-26T21:03:51"/>
    <n v="1307597851"/>
    <x v="78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3-02-09T13:03:24"/>
    <n v="1329484625"/>
    <x v="80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6-01-02T13:55:48"/>
    <n v="1418906303"/>
    <x v="82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3-03-05T11:20:38"/>
    <n v="1328916987"/>
    <x v="81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12-16T10:04:01"/>
    <n v="1447122086"/>
    <x v="25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4-07-15T10:28:26"/>
    <n v="1373548520"/>
    <x v="29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3-09-17T13:48:12"/>
    <n v="1346799657"/>
    <x v="73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3-04-20T01:46:13"/>
    <n v="1332808501"/>
    <x v="8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6-06-16T03:13:32"/>
    <n v="1432912170"/>
    <x v="29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7-02-22T22:11:44"/>
    <n v="1454213639"/>
    <x v="78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4-03-08T11:00:07"/>
    <n v="1362640582"/>
    <x v="81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7-11-20T03:53:39"/>
    <n v="1475776127"/>
    <x v="84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7-08-12T14:17:52"/>
    <n v="1467387705"/>
    <x v="32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5-07-22T05:51:26"/>
    <n v="1405003447"/>
    <x v="8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6-12-20T21:43:51"/>
    <n v="1447933601"/>
    <x v="69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6-05-14T14:29:27"/>
    <n v="1427568080"/>
    <x v="78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8-02-03T13:32:57"/>
    <n v="1483454761"/>
    <x v="8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6-08-26T14:34:13"/>
    <n v="1438958824"/>
    <x v="78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3-11-03T23:53:33"/>
    <n v="1352107421"/>
    <x v="16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6-12-01T17:12:32"/>
    <n v="1447174261"/>
    <x v="69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7-10-31T04:04:05"/>
    <n v="1475460819"/>
    <x v="6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7-03-15T04:03:50"/>
    <n v="1456793925"/>
    <x v="162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6-09-10T10:24:16"/>
    <n v="1440213076"/>
    <x v="87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7-05-28T10:25:51"/>
    <n v="1462209169"/>
    <x v="208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8-26T18:30:29"/>
    <n v="1406713041"/>
    <x v="8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6-07-27T01:31:55"/>
    <n v="1436278344"/>
    <x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8-02-18T22:33:11"/>
    <n v="1484715366"/>
    <x v="150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6-06-09T05:57:27"/>
    <n v="1433109907"/>
    <x v="209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8-01-11T16:20:26"/>
    <n v="1482281094"/>
    <x v="59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6-06-11T11:44:41"/>
    <n v="1433254268"/>
    <x v="60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7-12-17T05:36:00"/>
    <n v="1478050429"/>
    <x v="162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7-05-08T07:19:17"/>
    <n v="1460506208"/>
    <x v="210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7-05-11T19:20:15"/>
    <n v="1461320765"/>
    <x v="5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6-10-23T03:34:28"/>
    <n v="1443036470"/>
    <x v="53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8-01-06T22:02:38"/>
    <n v="1481115905"/>
    <x v="211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6-07-23T00:30:38"/>
    <n v="1435133807"/>
    <x v="70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6-10-26T01:28:21"/>
    <n v="1444069591"/>
    <x v="211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7-05-09T02:37:40"/>
    <n v="1460574263"/>
    <x v="65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7-07-01T11:26:05"/>
    <n v="1465866707"/>
    <x v="9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6-01-21T06:14:34"/>
    <n v="1420486606"/>
    <x v="29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6-10-19T03:41:51"/>
    <n v="1443488834"/>
    <x v="29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7-04-28T19:05:48"/>
    <n v="1457113316"/>
    <x v="29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10-15T11:57:39"/>
    <n v="1412215962"/>
    <x v="84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7-07-01T01:48:15"/>
    <n v="1465055160"/>
    <x v="84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6-11-06T02:46:37"/>
    <n v="1444140789"/>
    <x v="69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6-10-07T12:47:55"/>
    <n v="1441209715"/>
    <x v="84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7-02-03T00:43:39"/>
    <n v="1452530564"/>
    <x v="78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6-10-20T00:41:40"/>
    <n v="1443562848"/>
    <x v="29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6-06-26T08:27:37"/>
    <n v="1433776622"/>
    <x v="22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8-02-01T02:33:11"/>
    <n v="1484756245"/>
    <x v="80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6-07-20T23:22:13"/>
    <n v="1434609424"/>
    <x v="33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7-01-01T06:26:19"/>
    <n v="1447166896"/>
    <x v="78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10-29T11:00:16"/>
    <n v="1413393391"/>
    <x v="79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10-02T19:51:01"/>
    <n v="1411143972"/>
    <x v="19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7-06-08T07:07:58"/>
    <n v="1463128143"/>
    <x v="78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12-29T10:52:12"/>
    <n v="1449520717"/>
    <x v="29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7-12-02T14:55:22"/>
    <n v="1478126203"/>
    <x v="9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6-03-10T07:20:56"/>
    <n v="1424639505"/>
    <x v="78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12-04T08:28:15"/>
    <n v="1447397260"/>
    <x v="29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12-02T04:05:52"/>
    <n v="1416249045"/>
    <x v="8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6-10-16T17:10:01"/>
    <n v="1442850513"/>
    <x v="84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7-12-18T08:30:54"/>
    <n v="1479460815"/>
    <x v="78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6-02-02T18:33:59"/>
    <n v="1421545247"/>
    <x v="84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7-03-06T22:36:10"/>
    <n v="1455230275"/>
    <x v="29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6-06-28T13:07:13"/>
    <n v="1433962249"/>
    <x v="78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7-07-11T07:35:02"/>
    <n v="1465921533"/>
    <x v="29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12-17T13:30:07"/>
    <n v="1417551194"/>
    <x v="78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7-01-08T06:07:40"/>
    <n v="1449785223"/>
    <x v="81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12-24T08:00:12"/>
    <n v="1449087612"/>
    <x v="29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7-02-11T07:18:37"/>
    <n v="1453230569"/>
    <x v="29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6-07-15T06:37:17"/>
    <n v="1436297723"/>
    <x v="84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6-10-26T00:11:43"/>
    <n v="1444065088"/>
    <x v="78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6-01-03T02:45:27"/>
    <n v="1416445931"/>
    <x v="82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7-10-18T03:12:28"/>
    <n v="1474281507"/>
    <x v="80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6-05-31T21:03:43"/>
    <n v="1431621443"/>
    <x v="80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6-03-13T23:18:20"/>
    <n v="1422357552"/>
    <x v="29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7-05-16T01:09:49"/>
    <n v="1458569302"/>
    <x v="29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6-08-27T14:10:57"/>
    <n v="1439560393"/>
    <x v="63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12-10T10:09:45"/>
    <n v="1416947223"/>
    <x v="81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7-09-21T00:48:48"/>
    <n v="1471988867"/>
    <x v="29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6-07-21T05:55:49"/>
    <n v="1435882704"/>
    <x v="78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6-03-01T00:30:38"/>
    <n v="1424454319"/>
    <x v="78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6-03-05T06:09:08"/>
    <n v="1424212287"/>
    <x v="29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6-03-01T23:10:55"/>
    <n v="1423933916"/>
    <x v="84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6-11-21T19:24:15"/>
    <n v="1444123377"/>
    <x v="78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6-02-01T12:46:05"/>
    <n v="1421440207"/>
    <x v="80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6-04-02T17:01:50"/>
    <n v="1426615833"/>
    <x v="63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7-11-17T03:01:53"/>
    <n v="1474223286"/>
    <x v="84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6-06-26T07:54:53"/>
    <n v="1435070699"/>
    <x v="29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7-01-31T19:55:55"/>
    <n v="1452259131"/>
    <x v="82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6-07-10T13:18:49"/>
    <n v="1434978130"/>
    <x v="84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5-11-17T07:44:00"/>
    <n v="1414992860"/>
    <x v="29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6-03-23T08:56:56"/>
    <n v="1425744945"/>
    <x v="63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7-04-11T12:29:02"/>
    <n v="1458240206"/>
    <x v="84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6-04-20T09:22:21"/>
    <n v="1426815638"/>
    <x v="22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7-11-01T21:28:22"/>
    <n v="1475530292"/>
    <x v="84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7-07-28T15:49:47"/>
    <n v="1466787335"/>
    <x v="84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5-11-19T03:06:55"/>
    <n v="1415145781"/>
    <x v="63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6-02-22T18:08:41"/>
    <n v="1423769402"/>
    <x v="84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6-04-26T05:46:35"/>
    <n v="1426014562"/>
    <x v="29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12-11T10:49:10"/>
    <n v="1417034139"/>
    <x v="79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6-06-06T02:06:13"/>
    <n v="1432062215"/>
    <x v="78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7-27T09:01:40"/>
    <n v="1405437623"/>
    <x v="62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08-10T01:22:39"/>
    <n v="1406595056"/>
    <x v="78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6-08-12T01:06:31"/>
    <n v="1436430908"/>
    <x v="22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6-05-11T09:11:29"/>
    <n v="1428507409"/>
    <x v="29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6-11-13T12:04:01"/>
    <n v="1445629736"/>
    <x v="78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6-06-03T03:40:56"/>
    <n v="1431813980"/>
    <x v="81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6-11-19T20:14:22"/>
    <n v="1446166144"/>
    <x v="29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6-04-08T21:53:48"/>
    <n v="1427140586"/>
    <x v="78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7-01-11T10:09:59"/>
    <n v="1448026037"/>
    <x v="78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7-08-30T17:07:10"/>
    <n v="1470185146"/>
    <x v="78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6-09-20T17:20:41"/>
    <n v="1441022120"/>
    <x v="212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7-06-20T06:06:38"/>
    <n v="1464139740"/>
    <x v="78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6-09-14T12:11:13"/>
    <n v="1440557759"/>
    <x v="78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8-02-26T19:26:05"/>
    <n v="1485421307"/>
    <x v="78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6-04-24T18:06:41"/>
    <n v="1427184843"/>
    <x v="8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6-11-30T19:20:54"/>
    <n v="1447097203"/>
    <x v="78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5-11-09T14:55:09"/>
    <n v="1411745790"/>
    <x v="29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5-08-07T16:32:59"/>
    <n v="1405098738"/>
    <x v="29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7-07-04T11:26:35"/>
    <n v="1465342937"/>
    <x v="8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7-06-28T03:09:35"/>
    <n v="1465670138"/>
    <x v="82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6-05-14T20:08:28"/>
    <n v="1430179997"/>
    <x v="78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6-05-01T13:00:16"/>
    <n v="1429055041"/>
    <x v="78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8-03-28T21:57:03"/>
    <n v="1487971777"/>
    <x v="78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6-08-04T01:54:23"/>
    <n v="1436793939"/>
    <x v="70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7-03-09T00:00:00"/>
    <n v="1452842511"/>
    <x v="29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5-06-24T18:00:07"/>
    <n v="1402677457"/>
    <x v="78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7-05-09T23:17:35"/>
    <n v="1460647108"/>
    <x v="8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6-08-26T04:45:57"/>
    <n v="1438959121"/>
    <x v="29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7-05-24T09:44:19"/>
    <n v="1461954729"/>
    <x v="82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6-11-16T09:31:19"/>
    <n v="1445874565"/>
    <x v="78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7-06-14T00:30:38"/>
    <n v="1463469062"/>
    <x v="20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6-02-12T20:12:25"/>
    <n v="1422397029"/>
    <x v="29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6-03-28T22:41:03"/>
    <n v="1426212762"/>
    <x v="29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6-05-24T11:31:24"/>
    <n v="1430996150"/>
    <x v="29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8-02-27T09:46:13"/>
    <n v="1485558318"/>
    <x v="78"/>
    <b v="0"/>
    <x v="2"/>
    <x v="7"/>
    <n v="0"/>
    <n v="0"/>
  </r>
  <r>
    <n v="638"/>
    <s v="W (Canceled)"/>
    <s v="O0"/>
    <n v="200000"/>
    <n v="18"/>
    <x v="1"/>
    <x v="12"/>
    <s v="EUR"/>
    <n v="1490447662"/>
    <d v="2018-03-27T14:01:54"/>
    <n v="1485267262"/>
    <x v="79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5-09-26T14:17:47"/>
    <n v="1408024795"/>
    <x v="29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7-11-24T10:12:46"/>
    <n v="1478685915"/>
    <x v="84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6-08-02T01:12:18"/>
    <n v="1436881248"/>
    <x v="213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6-08-08T06:15:44"/>
    <n v="1436888274"/>
    <x v="21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6-05-18T13:11:04"/>
    <n v="1428333875"/>
    <x v="215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5-10-12T09:11:29"/>
    <n v="1410883139"/>
    <x v="216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7-08-09T06:15:44"/>
    <n v="1468370274"/>
    <x v="186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5-07-24T12:43:42"/>
    <n v="1405196867"/>
    <x v="74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7-03-11T19:50:37"/>
    <n v="1455647149"/>
    <x v="5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5-09-27T17:30:21"/>
    <n v="1410280708"/>
    <x v="74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8-30T08:34:16"/>
    <n v="1409090013"/>
    <x v="141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12-03T12:08:14"/>
    <n v="1413766384"/>
    <x v="53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11-27T07:34:39"/>
    <n v="1415838311"/>
    <x v="217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7-12-01T08:14:28"/>
    <n v="1478018050"/>
    <x v="33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6-08-09T05:58:08"/>
    <n v="1436885440"/>
    <x v="218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6-06-26T16:18:57"/>
    <n v="1433804313"/>
    <x v="219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6-02-27T03:02:20"/>
    <n v="1423609112"/>
    <x v="220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7-04-12T12:34:22"/>
    <n v="1455736719"/>
    <x v="45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6-12-15T03:22:05"/>
    <n v="1448309872"/>
    <x v="221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6-07-14T20:25:32"/>
    <n v="1435117889"/>
    <x v="222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6-08-12T06:53:32"/>
    <n v="1437747295"/>
    <x v="64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5-10-24T08:59:13"/>
    <n v="1412963279"/>
    <x v="59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7-10-22T10:12:04"/>
    <n v="1474644559"/>
    <x v="82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6-01-01T11:14:51"/>
    <n v="1418812247"/>
    <x v="80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6-07-06T18:37:33"/>
    <n v="1434658456"/>
    <x v="63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6-03-30T13:16:10"/>
    <n v="1426348775"/>
    <x v="60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8-01-14T05:41:28"/>
    <n v="1479143061"/>
    <x v="8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7-30T15:17:25"/>
    <n v="1405713498"/>
    <x v="80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7-10-28T06:35:58"/>
    <n v="1474275463"/>
    <x v="33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6-04-28T07:36:33"/>
    <n v="1427486222"/>
    <x v="20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7-07-03T02:03:32"/>
    <n v="1465225258"/>
    <x v="33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7-06-15T10:22:59"/>
    <n v="1463418120"/>
    <x v="223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12-30T03:34:28"/>
    <n v="1418315852"/>
    <x v="41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12-16T21:56:26"/>
    <n v="1417410964"/>
    <x v="224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5-08-14T23:09:14"/>
    <n v="1405714217"/>
    <x v="8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5-07-24T19:11:06"/>
    <n v="1402627627"/>
    <x v="84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12-16T23:58:59"/>
    <n v="1417558804"/>
    <x v="55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6-01-24T06:34:34"/>
    <n v="1420741581"/>
    <x v="5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7-06-24T16:32:15"/>
    <n v="1463218895"/>
    <x v="93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7-05-16T20:27:53"/>
    <n v="1461229338"/>
    <x v="5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7-09-01T09:54:12"/>
    <n v="1467736909"/>
    <x v="225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8-30T23:00:57"/>
    <n v="1407931331"/>
    <x v="135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7-10-25T15:39:39"/>
    <n v="1474917604"/>
    <x v="29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8-03-16T12:37:49"/>
    <n v="1486923722"/>
    <x v="80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7-10-30T20:31:44"/>
    <n v="1474493764"/>
    <x v="8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5-07-06T10:12:46"/>
    <n v="1403176891"/>
    <x v="12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12-28T19:42:30"/>
    <n v="1417207672"/>
    <x v="73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6-07-22T22:37:47"/>
    <n v="1436026170"/>
    <x v="78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8-02-06T18:23:53"/>
    <n v="1481133653"/>
    <x v="79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6-10-04T21:58:21"/>
    <n v="1442284253"/>
    <x v="17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7-12-07T22:57:42"/>
    <n v="1478016097"/>
    <x v="22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7-09-07T02:02:33"/>
    <n v="1469718841"/>
    <x v="69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6-06-18T13:58:14"/>
    <n v="1433292046"/>
    <x v="73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7-12-22T10:13:50"/>
    <n v="1479805263"/>
    <x v="227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6-04-17T01:25:34"/>
    <n v="1427829827"/>
    <x v="228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8-02-02T14:13:46"/>
    <n v="1483372559"/>
    <x v="63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5-10-14T21:57:47"/>
    <n v="1412166620"/>
    <x v="63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5-07-07T05:52:22"/>
    <n v="1403734502"/>
    <x v="29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7-01-26T16:54:17"/>
    <n v="1453206789"/>
    <x v="229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5-08-31T13:16:36"/>
    <n v="1408141245"/>
    <x v="60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4-10-29T18:22:59"/>
    <n v="1381923548"/>
    <x v="23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8-01-11T03:35:51"/>
    <n v="1481473881"/>
    <x v="162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5-07-04T22:22:38"/>
    <n v="1403538880"/>
    <x v="64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7-11-24T05:33:24"/>
    <n v="1477416387"/>
    <x v="7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8-02-01T21:28:51"/>
    <n v="1481150949"/>
    <x v="63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8-02-21T12:23:17"/>
    <n v="1482381468"/>
    <x v="80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8-01-22T04:23:27"/>
    <n v="1482407278"/>
    <x v="81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7-12-14T15:58:59"/>
    <n v="1478130783"/>
    <x v="78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8-01-01T22:23:26"/>
    <n v="1479830127"/>
    <x v="231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5-08-26T22:55:19"/>
    <n v="1405432600"/>
    <x v="232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5-11-19T04:04:25"/>
    <n v="1415149159"/>
    <x v="84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08-01T21:10:28"/>
    <n v="1405640302"/>
    <x v="78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7-12-14T09:12:39"/>
    <n v="1478257268"/>
    <x v="233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7-02-07T02:23:31"/>
    <n v="1452874832"/>
    <x v="80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7-06-01T07:52:02"/>
    <n v="1462538532"/>
    <x v="29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8-03-02T07:03:31"/>
    <n v="1483124082"/>
    <x v="33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6-10-26T09:22:23"/>
    <n v="1443233440"/>
    <x v="8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5-11-15T01:01:17"/>
    <n v="1414511307"/>
    <x v="38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5-08-19T01:31:57"/>
    <n v="1407357002"/>
    <x v="80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8-02-19T12:44:56"/>
    <n v="1484684247"/>
    <x v="80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7-02-15T15:17:02"/>
    <n v="1454979476"/>
    <x v="73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12-21T15:24:06"/>
    <n v="1325432091"/>
    <x v="14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5-07-14T00:44:22"/>
    <n v="1403012607"/>
    <x v="46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3-03-03T05:57:04"/>
    <n v="1331320778"/>
    <x v="234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6-07-18T08:09:11"/>
    <n v="1435606549"/>
    <x v="61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2-05-18T02:22:21"/>
    <n v="1306855163"/>
    <x v="235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6-12-04T16:52:58"/>
    <n v="1447426912"/>
    <x v="205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4-03-14T08:42:20"/>
    <n v="1363136487"/>
    <x v="2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12-15T08:30:38"/>
    <n v="1354580949"/>
    <x v="184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2-07-10T09:48:12"/>
    <n v="1310069157"/>
    <x v="208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3-08-17T03:32:06"/>
    <n v="1342844861"/>
    <x v="148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2-10-28T14:41:33"/>
    <n v="1320688391"/>
    <x v="236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12-14T02:02:33"/>
    <n v="1322852747"/>
    <x v="26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4-09-04T08:52:06"/>
    <n v="1375265461"/>
    <x v="62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11-27T02:38:10"/>
    <n v="1384941892"/>
    <x v="3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6-04-25T15:19:09"/>
    <n v="1428465420"/>
    <x v="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11-18T03:13:01"/>
    <n v="1414975346"/>
    <x v="194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4-10-28T06:37:17"/>
    <n v="1383327440"/>
    <x v="52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5-01-23T17:21:42"/>
    <n v="1390890987"/>
    <x v="52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5-11-15T06:06:38"/>
    <n v="1414765794"/>
    <x v="14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5-07-24T04:09:00"/>
    <n v="1404907429"/>
    <x v="237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6-06-08T11:46:05"/>
    <n v="1433647882"/>
    <x v="10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4-05-15T06:11:10"/>
    <n v="1367940806"/>
    <x v="225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2-28T12:17:14"/>
    <n v="1392847312"/>
    <x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3-03-11T12:45:57"/>
    <n v="1332435685"/>
    <x v="41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3-11-12T17:50:41"/>
    <n v="1352847503"/>
    <x v="95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4-04-05T08:24:36"/>
    <n v="1364996645"/>
    <x v="142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3-08-21T05:05:22"/>
    <n v="1346806909"/>
    <x v="174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12-31T11:07:55"/>
    <n v="1418649019"/>
    <x v="16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7-23T12:04:32"/>
    <n v="1405109966"/>
    <x v="3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8-01-29T18:59:14"/>
    <n v="1483050930"/>
    <x v="238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4-01-26T05:11:01"/>
    <n v="1359147872"/>
    <x v="211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2-06-22T20:02:59"/>
    <n v="1308496075"/>
    <x v="95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7-10-15T02:02:33"/>
    <n v="1474884417"/>
    <x v="217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6-01-31T05:47:05"/>
    <n v="1421330991"/>
    <x v="55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12-06T00:29:18"/>
    <n v="1354816721"/>
    <x v="72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4-04-22T03:45:42"/>
    <n v="1366381877"/>
    <x v="32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2-03-04T15:13:21"/>
    <n v="1297880659"/>
    <x v="19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3-11-04T16:08:45"/>
    <n v="1353547114"/>
    <x v="59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1-08-21T15:54:21"/>
    <n v="1283976268"/>
    <x v="10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6-20T07:04:30"/>
    <n v="1401436539"/>
    <x v="221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7-11-26T07:29:35"/>
    <n v="1477592413"/>
    <x v="78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1-11T09:13:38"/>
    <n v="1388772126"/>
    <x v="79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7-12-03T21:57:27"/>
    <n v="1479328570"/>
    <x v="78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4-07-20T10:26:31"/>
    <n v="1373971408"/>
    <x v="29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6-08-30T05:46:34"/>
    <n v="1439266161"/>
    <x v="78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5-10-02T16:21:51"/>
    <n v="1411131684"/>
    <x v="3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6-02-02T11:32:29"/>
    <n v="1421520483"/>
    <x v="78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6-05-07T19:51:40"/>
    <n v="1429586810"/>
    <x v="8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4-11-22T19:22:23"/>
    <n v="1384577890"/>
    <x v="78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12-03T19:49:41"/>
    <n v="1385510094"/>
    <x v="47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4-01-26T08:09:41"/>
    <n v="1358294369"/>
    <x v="78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7-01-22T22:14:30"/>
    <n v="1449863202"/>
    <x v="29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0-09-06T17:20:41"/>
    <n v="1252718519"/>
    <x v="29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6-04-27T10:13:47"/>
    <n v="1428341985"/>
    <x v="84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5-02-01T20:39:27"/>
    <n v="1390589018"/>
    <x v="82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2-11-06T02:29:42"/>
    <n v="1321406795"/>
    <x v="81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6-09-30T22:28:05"/>
    <n v="1441297645"/>
    <x v="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4-07-05T15:52:48"/>
    <n v="1372721577"/>
    <x v="8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5-04-10T04:26:54"/>
    <n v="1396284680"/>
    <x v="29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1-08-28T03:03:50"/>
    <n v="1284567905"/>
    <x v="79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2-03-19T21:37:27"/>
    <n v="1301847025"/>
    <x v="74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4-05-11T12:47:13"/>
    <n v="1368057674"/>
    <x v="20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3-07-23T04:47:42"/>
    <n v="1343326302"/>
    <x v="25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3-03-22T19:24:15"/>
    <n v="1332182049"/>
    <x v="2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5-02-23T15:24:35"/>
    <n v="1391571319"/>
    <x v="73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4-01-30T00:15:34"/>
    <n v="1359468915"/>
    <x v="60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3-04-05T20:12:15"/>
    <n v="1331774434"/>
    <x v="3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4-10-08T06:42:09"/>
    <n v="1380726226"/>
    <x v="5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3-06-02T13:15:34"/>
    <n v="1338336588"/>
    <x v="69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12-21T22:27:04"/>
    <n v="1357187280"/>
    <x v="25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4-01-01T21:05:21"/>
    <n v="1357088939"/>
    <x v="239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4-10-20T03:33:27"/>
    <n v="1381430646"/>
    <x v="130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4-10-14T16:49:04"/>
    <n v="1381265883"/>
    <x v="65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4-06-06T06:37:17"/>
    <n v="1371491244"/>
    <x v="58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2-07-25T14:24:00"/>
    <n v="1310438737"/>
    <x v="28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3-03-01T15:48:46"/>
    <n v="1330094566"/>
    <x v="192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4-08-21T12:56:10"/>
    <n v="1376687485"/>
    <x v="24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3-03-24T02:02:33"/>
    <n v="1332978688"/>
    <x v="26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5-09-13T07:49:34"/>
    <n v="1409494187"/>
    <x v="45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3-03-22T13:17:23"/>
    <n v="1332950446"/>
    <x v="33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5-08-24T18:17:05"/>
    <n v="1407839054"/>
    <x v="6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2-05-19T06:43:45"/>
    <n v="1306955120"/>
    <x v="13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3-08-15T02:07:40"/>
    <n v="1343867524"/>
    <x v="11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2-04-14T19:24:15"/>
    <n v="1304376478"/>
    <x v="44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2-06-10T02:32:10"/>
    <n v="1309919526"/>
    <x v="59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2-06-03T18:22:59"/>
    <n v="1306525512"/>
    <x v="241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2-07-27T14:54:17"/>
    <n v="1312821339"/>
    <x v="26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8-03-02T14:17:52"/>
    <n v="1485270311"/>
    <x v="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5-12-06T16:50:03"/>
    <n v="1416363886"/>
    <x v="68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12-28T04:05:37"/>
    <n v="1387569630"/>
    <x v="47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3-07-29T15:09:59"/>
    <n v="1343870462"/>
    <x v="74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4-06-13T22:19:55"/>
    <n v="1371569202"/>
    <x v="8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4-01-31T00:28:36"/>
    <n v="1357604752"/>
    <x v="51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3-06-16T15:21:57"/>
    <n v="1340233365"/>
    <x v="93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2-04-17T13:51:19"/>
    <n v="1305568201"/>
    <x v="33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5-10-16T08:11:58"/>
    <n v="1412287303"/>
    <x v="68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4-03-11T12:45:57"/>
    <n v="1362776043"/>
    <x v="242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3-02-02T02:01:32"/>
    <n v="1326810211"/>
    <x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3-07-04T18:24:00"/>
    <n v="1343682681"/>
    <x v="10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4-11-27T21:41:06"/>
    <n v="1386806254"/>
    <x v="25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5-05-20T12:45:57"/>
    <n v="1399666342"/>
    <x v="44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6-04-20T11:45:42"/>
    <n v="1427753265"/>
    <x v="76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3-09-03T06:22:08"/>
    <n v="1346885050"/>
    <x v="50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6-03-08T08:31:31"/>
    <n v="1424474452"/>
    <x v="51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1-02-25T10:11:45"/>
    <n v="1268459318"/>
    <x v="241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3-09-27T02:55:03"/>
    <n v="1349335284"/>
    <x v="221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3-02-17T04:31:09"/>
    <n v="1330908930"/>
    <x v="72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3-01-07T03:53:52"/>
    <n v="1326972107"/>
    <x v="202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3-05-21T19:48:46"/>
    <n v="1339549982"/>
    <x v="44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7-07-10T09:56:26"/>
    <n v="1463253240"/>
    <x v="38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4-02-21T08:48:05"/>
    <n v="1361363825"/>
    <x v="58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3-03-22T12:47:33"/>
    <n v="1332948694"/>
    <x v="9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12-13T03:47:45"/>
    <n v="1321978335"/>
    <x v="243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5-03-30T03:08:31"/>
    <n v="1395349475"/>
    <x v="14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4-06-04T04:34:43"/>
    <n v="1369770292"/>
    <x v="11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3-04-13T11:14:03"/>
    <n v="1333709958"/>
    <x v="244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4-09-12T03:56:54"/>
    <n v="1378516918"/>
    <x v="67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5-04-11T12:12:58"/>
    <n v="1396396662"/>
    <x v="95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12-09T15:22:18"/>
    <n v="1324243985"/>
    <x v="42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3-08-20T19:13:18"/>
    <n v="1345745956"/>
    <x v="93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7-09-22T09:07:52"/>
    <n v="1472102787"/>
    <x v="245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5-10-25T11:52:34"/>
    <n v="1413058063"/>
    <x v="225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4-09-19T10:11:45"/>
    <n v="1378735983"/>
    <x v="70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7-12-08T02:02:33"/>
    <n v="1479708680"/>
    <x v="246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10-15T14:47:29"/>
    <n v="1411489552"/>
    <x v="180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7-09-02T21:56:26"/>
    <n v="1469595396"/>
    <x v="24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5-02-16T23:29:22"/>
    <n v="1393233855"/>
    <x v="5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6-06-28T13:26:24"/>
    <n v="1433963376"/>
    <x v="29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6-03-31T16:51:38"/>
    <n v="1426446033"/>
    <x v="38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03-01T09:15:59"/>
    <n v="1424057664"/>
    <x v="248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7-04-20T03:02:49"/>
    <n v="1458762717"/>
    <x v="182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7-07-28T19:39:34"/>
    <n v="1464815253"/>
    <x v="16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7-10-23T16:20:26"/>
    <n v="1476386395"/>
    <x v="95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6-02-02T12:44:25"/>
    <n v="1421524709"/>
    <x v="73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7-12-28T09:17:23"/>
    <n v="1480309546"/>
    <x v="24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7-07-20T22:59:01"/>
    <n v="1466737217"/>
    <x v="5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7-10-24T14:48:31"/>
    <n v="1472282956"/>
    <x v="33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6-11-16T07:36:42"/>
    <n v="1444831031"/>
    <x v="5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6-04-01T21:25:47"/>
    <n v="1426528418"/>
    <x v="88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6-05-21T23:29:22"/>
    <n v="1430768468"/>
    <x v="15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4-10-29T14:53:50"/>
    <n v="1382528113"/>
    <x v="53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7-09-14T23:09:00"/>
    <n v="1471475404"/>
    <x v="84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4-10-18T11:02:57"/>
    <n v="1381583948"/>
    <x v="80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3-01-04T09:31:20"/>
    <n v="1326422966"/>
    <x v="81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4-09-21T17:20:41"/>
    <n v="1379990038"/>
    <x v="1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12-17T06:41:39"/>
    <n v="1353177197"/>
    <x v="84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6-02-14T13:57:27"/>
    <n v="1421853518"/>
    <x v="202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0-10-07T09:41:06"/>
    <n v="1254450706"/>
    <x v="202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12-15T02:12:44"/>
    <n v="1386463198"/>
    <x v="29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4-03-11T01:19:16"/>
    <n v="1362860257"/>
    <x v="8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4-08-06T08:42:57"/>
    <n v="1375403523"/>
    <x v="81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4-11-05T20:23:45"/>
    <n v="1383139695"/>
    <x v="8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2-01-24T21:45:59"/>
    <n v="1295898527"/>
    <x v="84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3-10-10T07:09:37"/>
    <n v="1349150440"/>
    <x v="81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4-04-06T09:12:04"/>
    <n v="1365084034"/>
    <x v="64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6-09-11T00:53:18"/>
    <n v="1441128131"/>
    <x v="78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4-01-05T09:37:29"/>
    <n v="1357127727"/>
    <x v="43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4-11-26T11:09:57"/>
    <n v="1384887360"/>
    <x v="60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1-11-06T15:55:18"/>
    <n v="1290490524"/>
    <x v="84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3-04-24T09:37:06"/>
    <n v="1336506905"/>
    <x v="209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3-09-28T03:47:02"/>
    <n v="1348731738"/>
    <x v="22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12-05T21:58:55"/>
    <n v="1322632886"/>
    <x v="29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2-07-26T18:32:20"/>
    <n v="1312490350"/>
    <x v="25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7-02-24T17:18:54"/>
    <n v="1451773635"/>
    <x v="5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3-04-06T07:09:57"/>
    <n v="1331666146"/>
    <x v="84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7-12-31T04:10:24"/>
    <n v="1481322911"/>
    <x v="64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7-09-13T20:18:57"/>
    <n v="1471812813"/>
    <x v="63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3-04-22T11:45:37"/>
    <n v="1335567655"/>
    <x v="78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2-07-21T01:01:17"/>
    <n v="1311789885"/>
    <x v="80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5-09-18T15:07:58"/>
    <n v="1409942943"/>
    <x v="58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4-10-28T19:40:55"/>
    <n v="1382460379"/>
    <x v="80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8-02T21:42:38"/>
    <n v="1405989930"/>
    <x v="82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1-06-12T12:45:57"/>
    <n v="1273121283"/>
    <x v="5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6-03-18T11:47:27"/>
    <n v="1425331963"/>
    <x v="81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7-06-01T18:57:11"/>
    <n v="1462577610"/>
    <x v="28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1-09-07T07:12:50"/>
    <n v="1284087829"/>
    <x v="63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6-08-16T22:58:43"/>
    <n v="1438549026"/>
    <x v="250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3-10-28T04:37:35"/>
    <n v="1351528308"/>
    <x v="78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12-07T10:55:29"/>
    <n v="1322763110"/>
    <x v="84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2-04-13T20:18:05"/>
    <n v="1302661362"/>
    <x v="22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7-03-25T04:28:58"/>
    <n v="1456777402"/>
    <x v="84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1-04-19T00:41:52"/>
    <n v="1272050914"/>
    <x v="78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5-08-12T17:21:42"/>
    <n v="1404947422"/>
    <x v="8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3-08-21T03:29:22"/>
    <n v="1346180780"/>
    <x v="80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12-25T14:13:24"/>
    <n v="1449194137"/>
    <x v="8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12-09T08:25:58"/>
    <n v="1290663926"/>
    <x v="79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5-02-19T14:21:06"/>
    <n v="1392093190"/>
    <x v="78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2-07-31T04:42:57"/>
    <n v="1313123823"/>
    <x v="78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1-06-07T11:13:01"/>
    <n v="1276283655"/>
    <x v="78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3-06-18T21:26:49"/>
    <n v="1340296440"/>
    <x v="22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8-03-05T02:38:37"/>
    <n v="1483362319"/>
    <x v="81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5-01-01T10:20:20"/>
    <n v="1388707645"/>
    <x v="78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3-11-09T21:03:47"/>
    <n v="1350009447"/>
    <x v="84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3-03-30T04:25:51"/>
    <n v="1333596019"/>
    <x v="5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3-07-23T04:55:16"/>
    <n v="1343326747"/>
    <x v="78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3-01-22T20:55:09"/>
    <n v="1327853914"/>
    <x v="82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1-09-04T07:39:34"/>
    <n v="1284409734"/>
    <x v="78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5-06-25T04:05:06"/>
    <n v="1402612730"/>
    <x v="29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5-11-16T00:29:58"/>
    <n v="1414879161"/>
    <x v="73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3-11-18T13:10:33"/>
    <n v="1352906645"/>
    <x v="29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4-10-21T15:26:20"/>
    <n v="1381853222"/>
    <x v="78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2-11-02T04:11:30"/>
    <n v="1320033976"/>
    <x v="9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5-09-14T06:51:48"/>
    <n v="1409143393"/>
    <x v="209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5-11-05T20:27:38"/>
    <n v="1414018923"/>
    <x v="79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4-01-15T01:09:16"/>
    <n v="1358203069"/>
    <x v="41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4-11-04T03:12:32"/>
    <n v="1382994511"/>
    <x v="81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1-05-19T19:34:28"/>
    <n v="1276043330"/>
    <x v="78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3-04-09T01:47:09"/>
    <n v="1334432695"/>
    <x v="78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3-10-17T05:37:01"/>
    <n v="1348864913"/>
    <x v="33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3-03-03T16:33:31"/>
    <n v="1331358169"/>
    <x v="78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1-05-06T11:46:43"/>
    <n v="1273874306"/>
    <x v="81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5-02-23T10:43:24"/>
    <n v="1392021502"/>
    <x v="63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4-02-21T19:40:20"/>
    <n v="1360106145"/>
    <x v="209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5-04-21T21:30:22"/>
    <n v="1394683409"/>
    <x v="84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5-04-13T19:24:15"/>
    <n v="1396633284"/>
    <x v="209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7-01-21T09:42:37"/>
    <n v="1451462429"/>
    <x v="84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12-10T14:17:52"/>
    <n v="1323131689"/>
    <x v="78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4-10-10T12:55:26"/>
    <n v="1380913757"/>
    <x v="84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3-07-31T02:03:22"/>
    <n v="1343993448"/>
    <x v="29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4-06-03T20:23:29"/>
    <n v="1369246738"/>
    <x v="84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6-07-30T10:25:07"/>
    <n v="1435363926"/>
    <x v="25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8-02-11T04:55:14"/>
    <n v="1484101145"/>
    <x v="162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7-02-11T08:24:51"/>
    <n v="1452716060"/>
    <x v="38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7-11-29T06:40:05"/>
    <n v="1477843305"/>
    <x v="8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7-04-13T08:40:51"/>
    <n v="1458050450"/>
    <x v="93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8-02-20T07:07:55"/>
    <n v="1482958626"/>
    <x v="38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7-09-07T14:18:41"/>
    <n v="1470852048"/>
    <x v="81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7-06-27T02:48:37"/>
    <n v="1462128306"/>
    <x v="78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7-03-06T19:47:28"/>
    <n v="1455220364"/>
    <x v="22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7-02-13T14:20:52"/>
    <n v="1450832576"/>
    <x v="63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7-01-09T13:48:16"/>
    <n v="1450461661"/>
    <x v="5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7-05-31T10:24:12"/>
    <n v="1461166872"/>
    <x v="212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7-11-17T23:43:11"/>
    <n v="1476888212"/>
    <x v="193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6-01-10T09:08:04"/>
    <n v="1419566199"/>
    <x v="81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6-08-09T11:14:42"/>
    <n v="1436472039"/>
    <x v="196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7-09-11T05:11:29"/>
    <n v="1470294300"/>
    <x v="251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6-04-13T00:57:10"/>
    <n v="1424901359"/>
    <x v="5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7-11-16T21:42:41"/>
    <n v="1476710133"/>
    <x v="63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6-03-27T00:29:37"/>
    <n v="1426792563"/>
    <x v="5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6-01-04T06:18:59"/>
    <n v="1419048665"/>
    <x v="199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8-03-16T09:14:08"/>
    <n v="1485874955"/>
    <x v="101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8-02-22T03:03:50"/>
    <n v="1483634335"/>
    <x v="238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7-02-04T01:37:55"/>
    <n v="1451927153"/>
    <x v="7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7-10-16T06:53:56"/>
    <n v="1473693319"/>
    <x v="82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6-08-21T12:20:45"/>
    <n v="1437663919"/>
    <x v="60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7-10-24T23:58:59"/>
    <n v="1474676646"/>
    <x v="79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7-10-05T01:17:08"/>
    <n v="1473174932"/>
    <x v="209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7-04-17T01:38:17"/>
    <n v="1456121174"/>
    <x v="75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07-28T14:38:53"/>
    <n v="1405542034"/>
    <x v="80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8-02-10T09:28:38"/>
    <n v="1483773407"/>
    <x v="202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8-01-23T22:27:04"/>
    <n v="1481951853"/>
    <x v="25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6-05-19T15:20:10"/>
    <n v="1429290060"/>
    <x v="81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5-08-17T11:13:01"/>
    <n v="1407271598"/>
    <x v="43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6-10-30T09:33:30"/>
    <n v="1441844493"/>
    <x v="22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7-03-19T23:28:37"/>
    <n v="1456336756"/>
    <x v="8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7-06-24T23:42:43"/>
    <n v="1461948185"/>
    <x v="5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6-08-02T13:11:26"/>
    <n v="1435627497"/>
    <x v="59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7-02-14T12:22:05"/>
    <n v="1453502197"/>
    <x v="8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7-02-17T22:53:38"/>
    <n v="1453793101"/>
    <x v="252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7-06-16T21:56:26"/>
    <n v="1463392828"/>
    <x v="93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11-14T23:41:39"/>
    <n v="1413495722"/>
    <x v="162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5-07-22T14:01:14"/>
    <n v="1405032222"/>
    <x v="80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7-10-01T02:07:25"/>
    <n v="1472839486"/>
    <x v="8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7-08-21T08:34:43"/>
    <n v="1469289685"/>
    <x v="122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6-03-13T14:35:02"/>
    <n v="1424918808"/>
    <x v="8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6-12-23T10:12:46"/>
    <n v="1449011610"/>
    <x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7-01-01T15:49:47"/>
    <n v="1447698300"/>
    <x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5-06-03T22:01:42"/>
    <n v="1400051050"/>
    <x v="14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7-09-29T15:53:37"/>
    <n v="1472718825"/>
    <x v="78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7-09-27T04:30:33"/>
    <n v="1472509495"/>
    <x v="58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5-08-16T22:47:54"/>
    <n v="1407178164"/>
    <x v="84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7-07-09T09:02:18"/>
    <n v="1466186988"/>
    <x v="63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7-05-03T01:44:09"/>
    <n v="1457475119"/>
    <x v="80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7-11-11T09:42:08"/>
    <n v="1476054568"/>
    <x v="193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5-11-14T23:58:59"/>
    <n v="1412835530"/>
    <x v="202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5-11-13T16:20:26"/>
    <n v="1415140480"/>
    <x v="82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5-07-08T23:56:56"/>
    <n v="1403902060"/>
    <x v="81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5-11-12T03:02:05"/>
    <n v="1414549697"/>
    <x v="22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6-11-09T18:26:24"/>
    <n v="1444017801"/>
    <x v="194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5-10-28T00:02:03"/>
    <n v="1413270690"/>
    <x v="244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8-03-16T19:50:49"/>
    <n v="1484357160"/>
    <x v="79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8-01-31T14:35:07"/>
    <n v="1481908613"/>
    <x v="80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12-08T09:41:06"/>
    <n v="1447777514"/>
    <x v="19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8-03-18T12:16:21"/>
    <n v="1487091661"/>
    <x v="41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7-02-11T05:06:51"/>
    <n v="1453222827"/>
    <x v="1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6-10-20T18:22:41"/>
    <n v="1443538783"/>
    <x v="253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5-11-26T13:58:28"/>
    <n v="1417654672"/>
    <x v="22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12-14T12:15:43"/>
    <n v="1478095223"/>
    <x v="88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7-12-28T23:55:09"/>
    <n v="1480361115"/>
    <x v="29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7-06-15T16:51:51"/>
    <n v="1463754646"/>
    <x v="2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7-09-02T20:55:09"/>
    <n v="1468180462"/>
    <x v="80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5-12-03T07:42:54"/>
    <n v="1415050395"/>
    <x v="29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8-01-25T04:40:02"/>
    <n v="1481366052"/>
    <x v="254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12-21T06:07:40"/>
    <n v="1449000056"/>
    <x v="24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12-16T16:54:43"/>
    <n v="1415750615"/>
    <x v="38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6-11-16T14:53:32"/>
    <n v="1445893495"/>
    <x v="79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7-04-01T14:22:14"/>
    <n v="1456108456"/>
    <x v="44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6-11-12T07:52:05"/>
    <n v="1444666335"/>
    <x v="2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7-07-11T02:52:29"/>
    <n v="1465904933"/>
    <x v="63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6-01-21T10:05:05"/>
    <n v="1420500149"/>
    <x v="256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6-05-19T23:16:05"/>
    <n v="1430617209"/>
    <x v="209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6-10-07T00:30:38"/>
    <n v="1443074571"/>
    <x v="257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6-05-04T06:08:58"/>
    <n v="1429284677"/>
    <x v="142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6-06-08T06:12:06"/>
    <n v="1432245861"/>
    <x v="132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7-01-23T16:47:02"/>
    <n v="1451656563"/>
    <x v="42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6-03-02T02:03:11"/>
    <n v="1423944037"/>
    <x v="258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7-03-25T18:09:38"/>
    <n v="1456480016"/>
    <x v="259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5-10-06T05:56:33"/>
    <n v="1411433347"/>
    <x v="112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8-03-08T11:14:03"/>
    <n v="1484924605"/>
    <x v="260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6-03-21T14:47:29"/>
    <n v="1423501507"/>
    <x v="26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7-09-10T09:17:26"/>
    <n v="1472470549"/>
    <x v="180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6-12-07T21:47:24"/>
    <n v="1447698010"/>
    <x v="221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7-06-19T20:25:57"/>
    <n v="1464105625"/>
    <x v="93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7-12-12T13:52:00"/>
    <n v="1479144880"/>
    <x v="74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7-08-02T06:06:38"/>
    <n v="1467604804"/>
    <x v="262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6-01-28T05:30:33"/>
    <n v="1421076220"/>
    <x v="88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12-07T15:19:09"/>
    <n v="1354790790"/>
    <x v="263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6-05-04T19:54:54"/>
    <n v="1429991062"/>
    <x v="64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7-03-13T07:43:22"/>
    <n v="1455773623"/>
    <x v="42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7-12-13T04:34:43"/>
    <n v="1479436646"/>
    <x v="209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7-08-25T06:38:27"/>
    <n v="1469725209"/>
    <x v="29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07-12T11:41:08"/>
    <n v="1405041992"/>
    <x v="78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5-08-25T18:22:59"/>
    <n v="1406824948"/>
    <x v="29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6-05-06T22:01:47"/>
    <n v="1429509855"/>
    <x v="264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6-02-19T21:54:23"/>
    <n v="1420668801"/>
    <x v="84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8-05T19:23:24"/>
    <n v="1406235550"/>
    <x v="22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6-12-18T05:02:18"/>
    <n v="1447273560"/>
    <x v="78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5-10-20T08:49:37"/>
    <n v="1412624315"/>
    <x v="29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7-09-23T05:23:13"/>
    <n v="1471310189"/>
    <x v="80"/>
    <b v="0"/>
    <x v="5"/>
    <x v="16"/>
    <n v="1"/>
    <n v="53"/>
  </r>
  <r>
    <n v="1049"/>
    <s v="J1 (Canceled)"/>
    <s v="------"/>
    <n v="12000"/>
    <n v="0"/>
    <x v="1"/>
    <x v="0"/>
    <s v="USD"/>
    <n v="1455272445"/>
    <d v="2017-02-04T19:14:49"/>
    <n v="1452680445"/>
    <x v="78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6-09-03T23:06:51"/>
    <n v="1439665677"/>
    <x v="78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8-09T00:20:51"/>
    <n v="1406679625"/>
    <x v="78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7-06-02T15:58:59"/>
    <n v="1461438495"/>
    <x v="78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8-03-07T19:02:40"/>
    <n v="1486613332"/>
    <x v="29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7-23T13:47:14"/>
    <n v="1405110399"/>
    <x v="78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7-03-01T21:15:40"/>
    <n v="1454802545"/>
    <x v="78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6-04-10T19:10:15"/>
    <n v="1424711777"/>
    <x v="78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7-12-04T14:12:29"/>
    <n v="1478292883"/>
    <x v="78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6-03-11T11:44:41"/>
    <n v="1423777043"/>
    <x v="78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6-02-27T23:26:55"/>
    <n v="1423681056"/>
    <x v="78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6-04-01T20:20:18"/>
    <n v="1426542893"/>
    <x v="29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7-04-27T02:33:11"/>
    <n v="1456987108"/>
    <x v="78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7-07-09T09:34:19"/>
    <n v="1467746541"/>
    <x v="80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7-08-28T16:04:28"/>
    <n v="1470012262"/>
    <x v="78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4-06-10T09:09:50"/>
    <n v="1369286903"/>
    <x v="252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5-01-28T08:49:44"/>
    <n v="1390381722"/>
    <x v="81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4-07-09T17:28:12"/>
    <n v="1371769582"/>
    <x v="265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11-28T13:49:28"/>
    <n v="1385065931"/>
    <x v="73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7-04-04T22:22:22"/>
    <n v="1457686464"/>
    <x v="80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4-11-02T10:44:25"/>
    <n v="1382679059"/>
    <x v="64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3-08-29T05:23:47"/>
    <n v="1347322622"/>
    <x v="84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6-11-08T07:44:34"/>
    <n v="1445191493"/>
    <x v="78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5-01-14T12:44:12"/>
    <n v="1389038297"/>
    <x v="80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2-09-05T17:30:55"/>
    <n v="1316214541"/>
    <x v="29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12-12T04:14:23"/>
    <n v="1386216545"/>
    <x v="209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3-03-31T23:41:33"/>
    <n v="1333748516"/>
    <x v="8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8-24T16:55:19"/>
    <n v="1405674250"/>
    <x v="266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7-01-05T21:57:38"/>
    <n v="1450152011"/>
    <x v="15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2-06-09T02:45:28"/>
    <n v="1307421721"/>
    <x v="81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7-05-09T21:32:32"/>
    <n v="1461072936"/>
    <x v="59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5-04-20T20:14:11"/>
    <n v="1397186333"/>
    <x v="15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6-01-14T05:21:34"/>
    <n v="1419891292"/>
    <x v="80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3-07-08T00:45:45"/>
    <n v="1342043088"/>
    <x v="8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5-07-15T03:23:58"/>
    <n v="1401810583"/>
    <x v="29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5-07-21T12:39:13"/>
    <n v="1404942804"/>
    <x v="78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7-03-08T15:56:10"/>
    <n v="1455379575"/>
    <x v="82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5-08-06T19:42:50"/>
    <n v="1406321291"/>
    <x v="84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5-05-27T04:13:24"/>
    <n v="1400260087"/>
    <x v="78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5-04-04T03:45:49"/>
    <n v="1395774667"/>
    <x v="206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6-06-13T15:22:08"/>
    <n v="1432701175"/>
    <x v="72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6-05-16T00:58:46"/>
    <n v="1430281653"/>
    <x v="29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7-04-05T09:22:56"/>
    <n v="1457725272"/>
    <x v="84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12-06T07:16:23"/>
    <n v="1354840638"/>
    <x v="63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7-02-04T08:02:20"/>
    <n v="1453936937"/>
    <x v="80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2-08-29T07:46:57"/>
    <n v="1315588033"/>
    <x v="74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4-08-04T20:19:04"/>
    <n v="1375275220"/>
    <x v="225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5-09-16T22:58:43"/>
    <n v="1409747154"/>
    <x v="60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5-02-09T00:31:57"/>
    <n v="1390330877"/>
    <x v="63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5-03-23T21:14:49"/>
    <n v="1394821095"/>
    <x v="19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6-04-30T08:45:25"/>
    <n v="1428955468"/>
    <x v="29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7-02-06T12:25:02"/>
    <n v="1452825571"/>
    <x v="73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7-07-11T09:23:45"/>
    <n v="1466188338"/>
    <x v="79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4-11-15T16:50:03"/>
    <n v="1383095125"/>
    <x v="5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7-06-14T06:58:33"/>
    <n v="1461043190"/>
    <x v="41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5-05-22T18:43:46"/>
    <n v="1399888221"/>
    <x v="7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5-03-02T18:38:45"/>
    <n v="1393038927"/>
    <x v="9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3-02-27T02:19:09"/>
    <n v="1330969575"/>
    <x v="63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7-05T03:14:27"/>
    <n v="1403556024"/>
    <x v="78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3-03-08T04:22:43"/>
    <n v="1329146235"/>
    <x v="64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7-11-18T03:07:04"/>
    <n v="1476900190"/>
    <x v="8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3-11-06T14:11:26"/>
    <n v="1352327022"/>
    <x v="202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12-30T19:47:55"/>
    <n v="1449636790"/>
    <x v="29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6-01-04T10:43:24"/>
    <n v="1416507211"/>
    <x v="267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5-07-27T17:18:38"/>
    <n v="1405466820"/>
    <x v="29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4-09-14T12:03:11"/>
    <n v="1378714687"/>
    <x v="8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7-03-25T00:42:28"/>
    <n v="1456764095"/>
    <x v="80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3-05-05T15:39:43"/>
    <n v="1334089208"/>
    <x v="73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6-12-16T22:19:48"/>
    <n v="1448461313"/>
    <x v="22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5-03-15T01:31:33"/>
    <n v="1394078379"/>
    <x v="8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3-16T18:24:04"/>
    <n v="1395687664"/>
    <x v="29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2-09-17T21:23:24"/>
    <n v="1315947400"/>
    <x v="78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7-03-07T21:52:37"/>
    <n v="1455315916"/>
    <x v="81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4-05-03T01:25:32"/>
    <n v="1368723225"/>
    <x v="78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5-03-29T18:27:12"/>
    <n v="1395318848"/>
    <x v="8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6-04-16T21:58:19"/>
    <n v="1427817651"/>
    <x v="63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6-09-15T00:29:27"/>
    <n v="1438009130"/>
    <x v="78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7-07-10T22:50:07"/>
    <n v="1465890694"/>
    <x v="84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5-10-29T14:17:52"/>
    <n v="1413318600"/>
    <x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d v="2015-07-20T05:42:25"/>
    <n v="1404833717"/>
    <x v="29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7-06-01T01:23:17"/>
    <n v="1462515693"/>
    <x v="84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5-11-09T23:24:15"/>
    <n v="1411775700"/>
    <x v="8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6-12-16T05:24:34"/>
    <n v="1448401668"/>
    <x v="78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8-01-01T08:57:23"/>
    <n v="1480646771"/>
    <x v="62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5-07-12T20:11:35"/>
    <n v="1404207981"/>
    <x v="29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11-13T04:38:49"/>
    <n v="1416034228"/>
    <x v="29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7-08-04T02:48:25"/>
    <n v="1467935094"/>
    <x v="29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6-12-10T21:03:28"/>
    <n v="1447949229"/>
    <x v="79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7-04-18T17:01:38"/>
    <n v="1458848421"/>
    <x v="70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8-01-22T14:33:43"/>
    <n v="1483307131"/>
    <x v="80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12-17T01:22:09"/>
    <n v="1417508426"/>
    <x v="29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6-07-25T18:59:05"/>
    <n v="1436267121"/>
    <x v="78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6-06-27T10:30:38"/>
    <n v="1433868450"/>
    <x v="78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6-02-02T17:00:02"/>
    <n v="1421539727"/>
    <x v="78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12-08T08:19:10"/>
    <n v="1447735126"/>
    <x v="22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6-04-15T09:33:57"/>
    <n v="1427689320"/>
    <x v="78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5-09-15T12:42:25"/>
    <n v="1407088592"/>
    <x v="29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4-12T11:37:25"/>
    <n v="1395787973"/>
    <x v="8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10-03T02:53:20"/>
    <n v="1408576783"/>
    <x v="78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7-11-30T19:30:44"/>
    <n v="1477973181"/>
    <x v="8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7-06-12T17:55:10"/>
    <n v="1463504566"/>
    <x v="84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12-31T14:12:20"/>
    <n v="1447109675"/>
    <x v="79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6-08-27T02:30:52"/>
    <n v="1439000863"/>
    <x v="78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6-05-02T06:40:12"/>
    <n v="1429117312"/>
    <x v="41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6-06-06T00:08:36"/>
    <n v="1432055305"/>
    <x v="29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6-08-26T02:09:28"/>
    <n v="1438915006"/>
    <x v="8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7-27T12:05:15"/>
    <n v="1405448408"/>
    <x v="22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6-02-09T22:10:25"/>
    <n v="1422150162"/>
    <x v="78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5-11-19T19:29:01"/>
    <n v="1412607880"/>
    <x v="8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5-11-23T07:21:20"/>
    <n v="1415499128"/>
    <x v="8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6-06-18T04:51:04"/>
    <n v="1433006765"/>
    <x v="78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6-03-13T15:32:32"/>
    <n v="1424922186"/>
    <x v="10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6-05-06T06:44:55"/>
    <n v="1430233589"/>
    <x v="78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5-09-08T07:33:51"/>
    <n v="1408983864"/>
    <x v="84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5-07-22T08:32:41"/>
    <n v="1405012920"/>
    <x v="78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7-06-14T19:17:08"/>
    <n v="1463678582"/>
    <x v="78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6-17T02:42:13"/>
    <n v="1401685730"/>
    <x v="20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6-06-13T14:48:31"/>
    <n v="1432640342"/>
    <x v="22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5-08-26T02:10:59"/>
    <n v="1407865095"/>
    <x v="38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7-09-20T03:52:36"/>
    <n v="1471915065"/>
    <x v="8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6-02-08T04:04:29"/>
    <n v="1422001763"/>
    <x v="8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6-05-17T18:49:43"/>
    <n v="1430429171"/>
    <x v="84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5-10-28T12:34:30"/>
    <n v="1414351127"/>
    <x v="29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5-08-02T13:08:58"/>
    <n v="1405959752"/>
    <x v="78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6-07-22T10:40:58"/>
    <n v="1435552057"/>
    <x v="29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7-05-04T01:13:39"/>
    <n v="1460146327"/>
    <x v="10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6-07-03T14:16:50"/>
    <n v="1434389339"/>
    <x v="82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8-03-08T04:05:06"/>
    <n v="1484094498"/>
    <x v="29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5-09-28T17:13:07"/>
    <n v="1410796296"/>
    <x v="78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5-07-29T16:34:56"/>
    <n v="1405633452"/>
    <x v="29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6-10-18T19:41:44"/>
    <n v="1443460627"/>
    <x v="81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6-09T13:08:19"/>
    <n v="1400786514"/>
    <x v="268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6-02-15T07:17:48"/>
    <n v="1422605321"/>
    <x v="8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8-01-13T04:48:00"/>
    <n v="1482609088"/>
    <x v="80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7-11-01T03:33:27"/>
    <n v="1476391223"/>
    <x v="8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8-02-07T15:12:32"/>
    <n v="1483712611"/>
    <x v="269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6-05-26T05:37:01"/>
    <n v="1430945149"/>
    <x v="112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6-05-19T21:08:26"/>
    <n v="1430340195"/>
    <x v="252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6-05-04T08:40:51"/>
    <n v="1429133323"/>
    <x v="16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7-12-28T21:15:34"/>
    <n v="1481129340"/>
    <x v="268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7-06-26T07:08:51"/>
    <n v="1465428595"/>
    <x v="48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08-13T18:21:42"/>
    <n v="1406908725"/>
    <x v="62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7-03-14T17:21:01"/>
    <n v="1455892160"/>
    <x v="51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8-02-12T15:28:59"/>
    <n v="1484222978"/>
    <x v="41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7-04-04T07:47:17"/>
    <n v="1455043053"/>
    <x v="270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6-03-25T06:20:55"/>
    <n v="1425901379"/>
    <x v="271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6-12-11T14:17:52"/>
    <n v="1445415653"/>
    <x v="203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12-10T00:09:10"/>
    <n v="1447875539"/>
    <x v="27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7-06-09T05:05:22"/>
    <n v="1463155034"/>
    <x v="100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6-12-22T13:47:14"/>
    <n v="1448463086"/>
    <x v="15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6-06-26T11:44:41"/>
    <n v="1433615400"/>
    <x v="82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6-04-02T10:10:19"/>
    <n v="1427369256"/>
    <x v="27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7-07-12T06:11:51"/>
    <n v="1466001246"/>
    <x v="112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6-06-14T18:18:47"/>
    <n v="1432796154"/>
    <x v="197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6-05-18T12:31:06"/>
    <n v="1430491527"/>
    <x v="2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6-11-25T02:02:33"/>
    <n v="1445363833"/>
    <x v="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6-05-31T16:29:48"/>
    <n v="1431605351"/>
    <x v="95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8-03-13T07:07:55"/>
    <n v="1486406253"/>
    <x v="58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7-03-25T19:24:15"/>
    <n v="1456827573"/>
    <x v="26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7-03-18T21:58:32"/>
    <n v="1456246864"/>
    <x v="11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8-02-27T06:57:06"/>
    <n v="1485461905"/>
    <x v="67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6-05-18T18:53:37"/>
    <n v="1431124572"/>
    <x v="27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7-06-05T18:10:24"/>
    <n v="1464209261"/>
    <x v="79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6-11-17T18:22:59"/>
    <n v="1447195695"/>
    <x v="1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8-02-01T15:58:18"/>
    <n v="1482862100"/>
    <x v="52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6-05-27T22:38:23"/>
    <n v="1428696605"/>
    <x v="20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5-11T01:10:44"/>
    <n v="1398895756"/>
    <x v="274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09-22T12:18:23"/>
    <n v="1441032457"/>
    <x v="147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7-07-11T10:38:59"/>
    <n v="1465932340"/>
    <x v="275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10-22T07:08:56"/>
    <n v="1443714800"/>
    <x v="30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7-10-19T04:10:26"/>
    <n v="1474369513"/>
    <x v="35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6-08-14T08:46:10"/>
    <n v="1437923112"/>
    <x v="205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7-12-03T15:49:47"/>
    <n v="1478431488"/>
    <x v="27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7-03-26T13:47:14"/>
    <n v="1456852647"/>
    <x v="276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7-11-09T08:56:19"/>
    <n v="1476159309"/>
    <x v="277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5-05-17T19:36:12"/>
    <n v="1396876302"/>
    <x v="59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4-09-28T08:25:09"/>
    <n v="1377294278"/>
    <x v="8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3-31T07:39:34"/>
    <n v="1395089981"/>
    <x v="244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5-07-19T20:56:10"/>
    <n v="1404770616"/>
    <x v="78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2-08-18T02:33:20"/>
    <n v="1312047008"/>
    <x v="5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3-03-11T07:39:34"/>
    <n v="1331982127"/>
    <x v="29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2-01-10T18:13:17"/>
    <n v="1295997630"/>
    <x v="78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6-08-16T19:54:54"/>
    <n v="1436394968"/>
    <x v="78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4-09-11T22:49:42"/>
    <n v="1377030070"/>
    <x v="29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3-01-14T10:29:21"/>
    <n v="1328049974"/>
    <x v="79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6-01-19T04:31:21"/>
    <n v="1420311342"/>
    <x v="78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4-11-21T17:06:22"/>
    <n v="1383621299"/>
    <x v="79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3-06-24T12:15:19"/>
    <n v="1342801164"/>
    <x v="78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3-07-21T16:38:33"/>
    <n v="1344062865"/>
    <x v="78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2-06-24T20:34:39"/>
    <n v="1310049536"/>
    <x v="8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11-27T10:49:39"/>
    <n v="1323212767"/>
    <x v="78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4-06-16T04:26:33"/>
    <n v="1368579457"/>
    <x v="22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5-10-17T16:50:03"/>
    <n v="1413057980"/>
    <x v="69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2-07-31T13:34:59"/>
    <n v="1314417502"/>
    <x v="29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2-05-26T12:15:19"/>
    <n v="1304888771"/>
    <x v="44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4-03-25T10:12:46"/>
    <n v="1363981723"/>
    <x v="43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5-05-26T00:55:03"/>
    <n v="1400163834"/>
    <x v="5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2-10-26T21:59:59"/>
    <n v="1319245349"/>
    <x v="162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4-04-08T03:04:46"/>
    <n v="1365231655"/>
    <x v="133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5-05-24T16:50:03"/>
    <n v="1399563953"/>
    <x v="211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3-06-03T03:21:02"/>
    <n v="1339091211"/>
    <x v="75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5-08-19T20:51:35"/>
    <n v="1406129131"/>
    <x v="27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2-08-15T03:06:40"/>
    <n v="1311795167"/>
    <x v="142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4-09-30T11:27:08"/>
    <n v="1380238969"/>
    <x v="26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5-08-16T22:46:56"/>
    <n v="1407178107"/>
    <x v="279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11-15T19:53:52"/>
    <n v="1288968886"/>
    <x v="26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4-11-08T04:23:01"/>
    <n v="1383337052"/>
    <x v="280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3-01-05T05:10:19"/>
    <n v="1326492231"/>
    <x v="28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2-02-17T14:51:45"/>
    <n v="1297562590"/>
    <x v="282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4-08-05T22:38:30"/>
    <n v="1375368012"/>
    <x v="283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5-05-20T11:43:40"/>
    <n v="1399504664"/>
    <x v="93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5-02-04T23:43:19"/>
    <n v="1390853620"/>
    <x v="142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5-01-06T21:10:15"/>
    <n v="1388391227"/>
    <x v="47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5-01-25T16:39:01"/>
    <n v="1389982692"/>
    <x v="217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5-03-07T19:54:54"/>
    <n v="1393034470"/>
    <x v="14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4-10-05T06:02:16"/>
    <n v="1380556483"/>
    <x v="69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1-10-14T14:31:45"/>
    <n v="1287071015"/>
    <x v="3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12-20T01:03:45"/>
    <n v="1386882145"/>
    <x v="133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4-06-28T02:35:53"/>
    <n v="1372082558"/>
    <x v="180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4-08-26T14:35:42"/>
    <n v="1377116247"/>
    <x v="0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7-04-10T17:21:42"/>
    <n v="1458157512"/>
    <x v="190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3-02-17T00:04:07"/>
    <n v="1327523642"/>
    <x v="3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4-10-20T15:13:21"/>
    <n v="1381767859"/>
    <x v="162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1-04-25T12:45:57"/>
    <n v="1270576379"/>
    <x v="33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5-08-13T19:56:27"/>
    <n v="1406914291"/>
    <x v="241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3-07-28T05:40:51"/>
    <n v="1343320425"/>
    <x v="284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4-07-12T16:40:38"/>
    <n v="1372884587"/>
    <x v="285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0-07-06T10:12:46"/>
    <n v="1247504047"/>
    <x v="32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3-08-02T05:05:29"/>
    <n v="1343741347"/>
    <x v="286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5-06-05T17:52:20"/>
    <n v="1401196766"/>
    <x v="245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5-03-02T17:45:01"/>
    <n v="1392171770"/>
    <x v="143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2-01-15T15:30:17"/>
    <n v="1291227054"/>
    <x v="208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4-07-02T08:31:15"/>
    <n v="1373305836"/>
    <x v="142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4-11-15T15:48:46"/>
    <n v="1383909855"/>
    <x v="220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4-02-09T19:24:15"/>
    <n v="1360948389"/>
    <x v="19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12-31T22:57:42"/>
    <n v="1481175482"/>
    <x v="162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6-06-07T21:57:01"/>
    <n v="1433512775"/>
    <x v="287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6-02-03T07:08:56"/>
    <n v="1423041227"/>
    <x v="9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6-05-30T18:47:46"/>
    <n v="1428936856"/>
    <x v="20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7-08-07T08:40:51"/>
    <n v="1468122163"/>
    <x v="42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8-01-04T10:57:47"/>
    <n v="1480907645"/>
    <x v="47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6-04-09T09:10:28"/>
    <n v="1427121931"/>
    <x v="48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6-03-24T01:01:17"/>
    <n v="1425224391"/>
    <x v="288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6-09-26T14:16:51"/>
    <n v="1441822828"/>
    <x v="47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11-05T04:55:41"/>
    <n v="1444927771"/>
    <x v="148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6-10-09T08:40:51"/>
    <n v="1443696797"/>
    <x v="19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6-07-17T20:56:10"/>
    <n v="1435585497"/>
    <x v="31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7-03-08T00:43:48"/>
    <n v="1456189973"/>
    <x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7-04-26T19:20:08"/>
    <n v="1459533358"/>
    <x v="146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7-04-23T16:10:45"/>
    <n v="1459268432"/>
    <x v="51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6-07-02T15:52:30"/>
    <n v="1434310359"/>
    <x v="58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7-05-28T12:12:15"/>
    <n v="1461427938"/>
    <x v="5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6-07-09T02:33:11"/>
    <n v="1436551178"/>
    <x v="60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7-11-30T16:44:27"/>
    <n v="1477963411"/>
    <x v="133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7-07-28T10:43:24"/>
    <n v="1468578920"/>
    <x v="52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8-03-14T22:07:45"/>
    <n v="1484196005"/>
    <x v="201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7-07-18T12:15:19"/>
    <n v="1466611108"/>
    <x v="48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5-11-18T13:46:07"/>
    <n v="1415098734"/>
    <x v="289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7-02-09T23:34:07"/>
    <n v="1453118679"/>
    <x v="43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7-10-07T01:45:44"/>
    <n v="1472481812"/>
    <x v="44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6-10-05T17:02:26"/>
    <n v="1441919468"/>
    <x v="2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7-08-17T01:32:46"/>
    <n v="1467734450"/>
    <x v="5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7-11-30T10:28:25"/>
    <n v="1477509319"/>
    <x v="61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6-04-04T16:42:56"/>
    <n v="1426783922"/>
    <x v="29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7-02-25T12:17:16"/>
    <n v="1454432514"/>
    <x v="259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7-10-20T09:46:33"/>
    <n v="1471881860"/>
    <x v="202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6-10-27T07:39:34"/>
    <n v="1443700648"/>
    <x v="290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7-02-21T16:25:41"/>
    <n v="1453676709"/>
    <x v="29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7-07-18T08:40:51"/>
    <n v="1464586746"/>
    <x v="10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12-26T23:01:39"/>
    <n v="1418346172"/>
    <x v="12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5-06-22T16:20:26"/>
    <n v="1403810965"/>
    <x v="82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7-12-31T04:35:45"/>
    <n v="1480610046"/>
    <x v="8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7-12-23T19:53:49"/>
    <n v="1479923937"/>
    <x v="63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6-05-08T08:25:57"/>
    <n v="1429631125"/>
    <x v="80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7-04-21T05:31:55"/>
    <n v="1458665146"/>
    <x v="3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7-10-12T04:48:33"/>
    <n v="1473779552"/>
    <x v="24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7-12-30T07:12:56"/>
    <n v="1480471435"/>
    <x v="22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12-31T19:24:44"/>
    <n v="1417460428"/>
    <x v="202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6-05-16T13:03:34"/>
    <n v="1430324235"/>
    <x v="14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7-10-13T05:32:30"/>
    <n v="1472570734"/>
    <x v="41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5-11-16T07:59:04"/>
    <n v="1414041545"/>
    <x v="82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7-06-28T12:45:57"/>
    <n v="1464763109"/>
    <x v="133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7-08-14T20:31:33"/>
    <n v="1468843554"/>
    <x v="69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8-01-27T20:52:54"/>
    <n v="1482888408"/>
    <x v="78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6-27T05:10:13"/>
    <n v="1402886025"/>
    <x v="78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7-03-05T17:57:14"/>
    <n v="1455129287"/>
    <x v="222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6-11-26T20:23:52"/>
    <n v="1446762502"/>
    <x v="38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5-12-02T06:21:45"/>
    <n v="1415825028"/>
    <x v="291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8-03-05T03:25:36"/>
    <n v="1485957079"/>
    <x v="205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6-07-22T01:18:52"/>
    <n v="1435951033"/>
    <x v="41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5-11-22T21:28:46"/>
    <n v="1414164715"/>
    <x v="7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5-07-28T08:28:08"/>
    <n v="1405520253"/>
    <x v="78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7-09-29T22:26:40"/>
    <n v="1472569117"/>
    <x v="67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6-07-05T17:27:28"/>
    <n v="1434569739"/>
    <x v="29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7-08-16T13:15:34"/>
    <n v="1466512683"/>
    <x v="292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7-06-27T03:01:05"/>
    <n v="1464807439"/>
    <x v="237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06-25T21:29:31"/>
    <n v="1402342359"/>
    <x v="63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4-05-31T00:19:35"/>
    <n v="1369705751"/>
    <x v="184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6-02-21T17:40:51"/>
    <n v="1423149525"/>
    <x v="162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12-02T22:06:31"/>
    <n v="1416485333"/>
    <x v="55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12-07T10:11:45"/>
    <n v="1447055935"/>
    <x v="293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6-12-17T08:29:31"/>
    <n v="1448497134"/>
    <x v="76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7-02-05T02:49:16"/>
    <n v="1452707144"/>
    <x v="148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6-08-25T03:02:49"/>
    <n v="1436968366"/>
    <x v="294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4-02-09T15:19:09"/>
    <n v="1359946188"/>
    <x v="288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7-06-07T17:45:10"/>
    <n v="1463080979"/>
    <x v="31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3-10-29T21:57:27"/>
    <n v="1351663605"/>
    <x v="212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6-08T03:30:23"/>
    <n v="1370393760"/>
    <x v="45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4-01-30T16:19:24"/>
    <n v="1359587137"/>
    <x v="71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2-05-12T22:09:45"/>
    <n v="1306417323"/>
    <x v="72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2-05-24T09:45:22"/>
    <n v="1304623990"/>
    <x v="10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3-06-29T20:32:41"/>
    <n v="1341524220"/>
    <x v="75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5-06-02T07:22:05"/>
    <n v="1400778772"/>
    <x v="295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4-08-13T10:08:11"/>
    <n v="1373408731"/>
    <x v="20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7-02-07T18:21:57"/>
    <n v="1453925727"/>
    <x v="81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12-23T12:57:58"/>
    <n v="1415464906"/>
    <x v="296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6-03-01T23:35:21"/>
    <n v="1423935352"/>
    <x v="297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5-11-10T23:54:16"/>
    <n v="1413158063"/>
    <x v="206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6-11-04T11:48:56"/>
    <n v="1444867450"/>
    <x v="24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6-06-02T09:47:08"/>
    <n v="1432269294"/>
    <x v="45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5-03-21T16:05:53"/>
    <n v="1394633746"/>
    <x v="298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4-09-21T07:13:52"/>
    <n v="1380585890"/>
    <x v="9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6-04-24T03:47:06"/>
    <n v="1428430342"/>
    <x v="16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3-06-08T05:52:53"/>
    <n v="1339523132"/>
    <x v="38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7-12-31T04:26:06"/>
    <n v="1480546233"/>
    <x v="47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7-03-19T09:04:29"/>
    <n v="1456285988"/>
    <x v="3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8-01-15T14:53:56"/>
    <n v="1481852119"/>
    <x v="280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7-12-03T08:44:21"/>
    <n v="1478189006"/>
    <x v="129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8-02-04T03:15:04"/>
    <n v="1484198170"/>
    <x v="162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7-07-29T18:36:46"/>
    <n v="1468779210"/>
    <x v="182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6-05-23T12:03:00"/>
    <n v="1430912876"/>
    <x v="299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6-05-27T04:05:06"/>
    <n v="1431886706"/>
    <x v="81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7-12-29T09:51:04"/>
    <n v="1480396125"/>
    <x v="196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4-04-08T15:31:41"/>
    <n v="1365275536"/>
    <x v="265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7-12-23T03:22:11"/>
    <n v="1480729678"/>
    <x v="251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6-06-23T09:20:22"/>
    <n v="1433525922"/>
    <x v="287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7-04-24T12:26:33"/>
    <n v="1457109121"/>
    <x v="179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6-07-17T19:25:46"/>
    <n v="1435591889"/>
    <x v="25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6-05-21T03:34:28"/>
    <n v="1430604395"/>
    <x v="76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7-10-16T07:53:52"/>
    <n v="1474469117"/>
    <x v="300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7-08-10T17:55:01"/>
    <n v="1468495957"/>
    <x v="69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6-04-13T21:39:04"/>
    <n v="1427224606"/>
    <x v="10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6-08-10T20:55:09"/>
    <n v="1436369818"/>
    <x v="62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7-02-24T22:41:28"/>
    <n v="1454298186"/>
    <x v="201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7-07-29T16:42:57"/>
    <n v="1467476523"/>
    <x v="47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8-03-02T15:19:09"/>
    <n v="1484623726"/>
    <x v="5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8-01-15T11:01:48"/>
    <n v="1481838481"/>
    <x v="141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6-01-30T15:17:08"/>
    <n v="1421279882"/>
    <x v="196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7-10-26T18:11:45"/>
    <n v="1475013710"/>
    <x v="150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7-07-02T07:38:27"/>
    <n v="1465160334"/>
    <x v="71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9-19T21:02:31"/>
    <n v="1410048373"/>
    <x v="192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7-06-08T04:05:06"/>
    <n v="1462695073"/>
    <x v="69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4-04-29T06:32:45"/>
    <n v="1367798074"/>
    <x v="301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6-04-17T06:24:52"/>
    <n v="1425259011"/>
    <x v="116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4-06-29T14:49:06"/>
    <n v="1372210235"/>
    <x v="3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6-02-08T07:54:38"/>
    <n v="1422447285"/>
    <x v="81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5-11-12T17:11:30"/>
    <n v="1414599601"/>
    <x v="5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6-12-03T11:14:03"/>
    <n v="1445336607"/>
    <x v="8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5-07-25T05:29:50"/>
    <n v="1405687978"/>
    <x v="84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6-11-04T08:36:42"/>
    <n v="1444856156"/>
    <x v="79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12-16T21:08:41"/>
    <n v="1414897935"/>
    <x v="78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7-05-30T01:40:46"/>
    <n v="1461051520"/>
    <x v="29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6-01-22T12:40:51"/>
    <n v="1420766700"/>
    <x v="8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11-18T04:06:47"/>
    <n v="1415064699"/>
    <x v="62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7-02-12T23:28:51"/>
    <n v="1450780170"/>
    <x v="29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8-01-03T13:21:08"/>
    <n v="1480831467"/>
    <x v="29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6-08-05T05:19:51"/>
    <n v="1436285591"/>
    <x v="82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6-11-12T14:01:10"/>
    <n v="1445552019"/>
    <x v="78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6-09-04T15:30:23"/>
    <n v="1439696174"/>
    <x v="84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7-02-18T02:30:22"/>
    <n v="1453805834"/>
    <x v="29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7-10-07T22:25:00"/>
    <n v="1473418619"/>
    <x v="73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7-06-24T23:00:11"/>
    <n v="1464969686"/>
    <x v="8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6-01-25T10:41:51"/>
    <n v="1420840709"/>
    <x v="84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7-09-19T07:54:58"/>
    <n v="1471844704"/>
    <x v="84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12-23T20:03:56"/>
    <n v="1449045531"/>
    <x v="29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7-11-15T00:44:17"/>
    <n v="1478106802"/>
    <x v="25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6-04-15T08:19:44"/>
    <n v="1427684959"/>
    <x v="78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6-08-13T02:25:01"/>
    <n v="1435224120"/>
    <x v="78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7-09-16T21:23:09"/>
    <n v="1471638385"/>
    <x v="80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7-03-27T18:30:05"/>
    <n v="1456996017"/>
    <x v="8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6-03-26T20:53:29"/>
    <n v="1426037242"/>
    <x v="78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12-04T06:09:09"/>
    <n v="1416339088"/>
    <x v="81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6-11-16T23:02:24"/>
    <n v="1445922216"/>
    <x v="5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6-07-08T18:06:26"/>
    <n v="1434825828"/>
    <x v="78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7-12-10T06:07:40"/>
    <n v="1477839675"/>
    <x v="73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6-05-26T16:51:04"/>
    <n v="1431973478"/>
    <x v="202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6-10-01T12:29:17"/>
    <n v="1441997020"/>
    <x v="84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7-02-13T21:51:37"/>
    <n v="1453451057"/>
    <x v="84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5-06-24T06:06:38"/>
    <n v="1402058739"/>
    <x v="19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7-04-22T13:11:29"/>
    <n v="1459198499"/>
    <x v="22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6-02-21T22:23:00"/>
    <n v="1423166101"/>
    <x v="79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7-05-22T08:07:53"/>
    <n v="1461693463"/>
    <x v="29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6-08-31T20:48:50"/>
    <n v="1436811769"/>
    <x v="8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7-05-21T05:05:40"/>
    <n v="1461598158"/>
    <x v="78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8-01-03T05:20:09"/>
    <n v="1480803209"/>
    <x v="78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6-09-01T23:57:39"/>
    <n v="1436907462"/>
    <x v="78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6-06-01T17:53:17"/>
    <n v="1431694855"/>
    <x v="78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7-04-16T06:53:15"/>
    <n v="1459507478"/>
    <x v="78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7-07-05T05:39:18"/>
    <n v="1465407134"/>
    <x v="8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6-05-08T22:22:59"/>
    <n v="1429655318"/>
    <x v="78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6-04-27T06:36:41"/>
    <n v="1427138905"/>
    <x v="78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7-02-12T16:57:49"/>
    <n v="1453349197"/>
    <x v="29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5-11-02T18:54:37"/>
    <n v="1413759659"/>
    <x v="84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07-10T01:55:07"/>
    <n v="1403974363"/>
    <x v="78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8-04-18T03:16:33"/>
    <n v="1488386547"/>
    <x v="78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7-04-19T19:53:52"/>
    <n v="1459716480"/>
    <x v="29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5-08-18T18:32:10"/>
    <n v="1405181320"/>
    <x v="63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8-01-03T23:32:10"/>
    <n v="1480867365"/>
    <x v="8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6-11-02T08:10:58"/>
    <n v="1444685444"/>
    <x v="78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5-07-23T19:54:54"/>
    <n v="1405097760"/>
    <x v="78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6-11-23T13:42:08"/>
    <n v="1446612896"/>
    <x v="78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5-11-15T00:45:57"/>
    <n v="1412371898"/>
    <x v="78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5-10-04T04:05:06"/>
    <n v="1410967754"/>
    <x v="158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4-03-12T22:53:07"/>
    <n v="1363017271"/>
    <x v="3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4-03-10T02:25:20"/>
    <n v="1361483538"/>
    <x v="20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4-01-17T19:47:22"/>
    <n v="1358437958"/>
    <x v="302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3-02-13T05:37:01"/>
    <n v="1329759452"/>
    <x v="303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7-01-03T21:57:27"/>
    <n v="1449029266"/>
    <x v="290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3-02-16T22:43:09"/>
    <n v="1327518885"/>
    <x v="304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2-04-29T01:53:10"/>
    <n v="1302654049"/>
    <x v="305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4-01-16T17:43:59"/>
    <n v="1358346109"/>
    <x v="306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3-11-27T22:18:57"/>
    <n v="1354909863"/>
    <x v="75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6-03-26T18:21:51"/>
    <n v="1426028334"/>
    <x v="307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4-09-21T20:27:17"/>
    <n v="1379336503"/>
    <x v="22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3-01-23T15:50:27"/>
    <n v="1328052639"/>
    <x v="5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4-08-19T08:08:22"/>
    <n v="1376501292"/>
    <x v="88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5-12-04T15:48:46"/>
    <n v="1416244863"/>
    <x v="308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2-07-30T00:31:01"/>
    <n v="1313024422"/>
    <x v="309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11-13T07:39:34"/>
    <n v="1319467604"/>
    <x v="232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4-04-16T21:21:55"/>
    <n v="1367355313"/>
    <x v="310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5-04-19T20:24:31"/>
    <n v="1398448389"/>
    <x v="26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4-06-30T06:38:18"/>
    <n v="1373408699"/>
    <x v="311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4-10-09T14:27:09"/>
    <n v="1380838145"/>
    <x v="79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3-08-05T00:52:05"/>
    <n v="1345062936"/>
    <x v="29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7-07-18T23:37:27"/>
    <n v="1467002275"/>
    <x v="84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3-06-17T07:30:23"/>
    <n v="1337834963"/>
    <x v="78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6-06-08T03:10:11"/>
    <n v="1430939173"/>
    <x v="8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6-02-13T02:05:18"/>
    <n v="1422417761"/>
    <x v="8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7-07-30T22:59:56"/>
    <n v="1467583271"/>
    <x v="78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12-13T14:18:54"/>
    <n v="1386336660"/>
    <x v="79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3-10-14T20:05:59"/>
    <n v="1350398452"/>
    <x v="78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4-09-07T13:45:05"/>
    <n v="1378214874"/>
    <x v="10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6-02-01T07:47:45"/>
    <n v="1418922443"/>
    <x v="29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2-05-06T02:16:57"/>
    <n v="1305839646"/>
    <x v="84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4-05-20T14:05:32"/>
    <n v="1368823675"/>
    <x v="78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6-03-20T07:47:45"/>
    <n v="1425489613"/>
    <x v="202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2-07-16T11:41:48"/>
    <n v="1311879431"/>
    <x v="78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8-29T21:51:39"/>
    <n v="1405682659"/>
    <x v="78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4-07-05T11:57:57"/>
    <n v="1371655522"/>
    <x v="29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5-08-17T03:40:54"/>
    <n v="1405899378"/>
    <x v="8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7-08-02T02:13:20"/>
    <n v="1465171833"/>
    <x v="29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4-04-03T15:32:02"/>
    <n v="1364852557"/>
    <x v="41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6-06-26T07:09:20"/>
    <n v="1433772023"/>
    <x v="312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7-03-20T04:35:45"/>
    <n v="1456491680"/>
    <x v="313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7-10-22T02:53:38"/>
    <n v="1472026801"/>
    <x v="26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5-05-21T16:54:08"/>
    <n v="1399996024"/>
    <x v="314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7-03-17T01:02:18"/>
    <n v="1455446303"/>
    <x v="31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07-06T01:54:07"/>
    <n v="1403635904"/>
    <x v="68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1-03-25T01:11:29"/>
    <n v="1268822909"/>
    <x v="51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5-06-08T07:54:34"/>
    <n v="1401201881"/>
    <x v="263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8-02-16T04:04:05"/>
    <n v="1484570885"/>
    <x v="193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5-06-30T13:31:32"/>
    <n v="1403169278"/>
    <x v="316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6-11-09T04:05:10"/>
    <n v="1445263204"/>
    <x v="190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8-02-06T16:46:37"/>
    <n v="1483719939"/>
    <x v="317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5-06-27T18:10:29"/>
    <n v="1402931866"/>
    <x v="224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6-09-17T00:51:45"/>
    <n v="1439907640"/>
    <x v="282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7-03-10T06:43:21"/>
    <n v="1455516297"/>
    <x v="160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7-10-05T00:00:00"/>
    <n v="1473160292"/>
    <x v="318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5-11-20T09:42:08"/>
    <n v="1415194553"/>
    <x v="319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5-05-11T23:09:49"/>
    <n v="1398973252"/>
    <x v="163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5-06-01T11:43:40"/>
    <n v="1400867283"/>
    <x v="108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5-12-03T14:17:52"/>
    <n v="1415824513"/>
    <x v="15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7-06-03T00:01:33"/>
    <n v="1462248091"/>
    <x v="97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5-09-30T22:23:39"/>
    <n v="1410983739"/>
    <x v="320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5-12-07T12:15:19"/>
    <n v="1416592916"/>
    <x v="198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8-02-21T19:56:26"/>
    <n v="1485000090"/>
    <x v="33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7-08-16T01:54:41"/>
    <n v="1468947138"/>
    <x v="205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7-01-11T03:11:26"/>
    <n v="1448951847"/>
    <x v="321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8-03-16T08:35:30"/>
    <n v="1487082286"/>
    <x v="16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8-02-01T21:57:27"/>
    <n v="1483292122"/>
    <x v="322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6-03-04T22:33:32"/>
    <n v="1424185520"/>
    <x v="26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10-13T18:17:47"/>
    <n v="1443464695"/>
    <x v="323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11-15T04:05:06"/>
    <n v="1414610126"/>
    <x v="196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7-02-08T01:31:55"/>
    <n v="1453461865"/>
    <x v="32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7-04-27T05:36:00"/>
    <n v="1457913777"/>
    <x v="325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6-08-24T14:59:47"/>
    <n v="1438791062"/>
    <x v="232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7-05-19T10:43:24"/>
    <n v="1461527631"/>
    <x v="238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6-08-16T14:02:43"/>
    <n v="1438110910"/>
    <x v="326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7-08-03T20:56:10"/>
    <n v="1467358427"/>
    <x v="291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6-01-07T22:44:36"/>
    <n v="1418064370"/>
    <x v="67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8-01-04T05:40:45"/>
    <n v="1480629819"/>
    <x v="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11-09T23:44:41"/>
    <n v="1414368616"/>
    <x v="15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12-16T09:47:53"/>
    <n v="1417453538"/>
    <x v="84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6-06-18T13:11:29"/>
    <n v="1434412500"/>
    <x v="29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11-06T09:56:19"/>
    <n v="1414066434"/>
    <x v="29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6-03-17T15:06:54"/>
    <n v="1424222024"/>
    <x v="78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6-02-16T21:12:31"/>
    <n v="1422393234"/>
    <x v="29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8-30T15:56:35"/>
    <n v="1405746399"/>
    <x v="202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8-02-24T19:39:16"/>
    <n v="1487240082"/>
    <x v="78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6-10-30T06:18:13"/>
    <n v="1444425020"/>
    <x v="29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6-10-24T09:27:49"/>
    <n v="1443928559"/>
    <x v="79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7-05-07T17:39:18"/>
    <n v="1460458034"/>
    <x v="63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6-05-14T15:36:50"/>
    <n v="1430164039"/>
    <x v="78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5-09-13T21:56:26"/>
    <n v="1410366708"/>
    <x v="38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6-08-22T04:22:56"/>
    <n v="1438584447"/>
    <x v="78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6-07-21T11:47:55"/>
    <n v="1435903390"/>
    <x v="78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6-09-06T22:28:05"/>
    <n v="1440513832"/>
    <x v="78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7-06-30T13:27:13"/>
    <n v="1465011624"/>
    <x v="8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5-09-03T04:15:53"/>
    <n v="1408549233"/>
    <x v="29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6-08-17T07:21:11"/>
    <n v="1435656759"/>
    <x v="8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6-04-15T06:24:40"/>
    <n v="1428974199"/>
    <x v="29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5-10-27T17:21:35"/>
    <n v="1414110593"/>
    <x v="80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4-10-13T20:25:35"/>
    <n v="1381194003"/>
    <x v="29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0-10-08T05:57:27"/>
    <n v="1253712916"/>
    <x v="78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5-02-21T04:24:42"/>
    <n v="1389635351"/>
    <x v="84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6-05-15T16:25:32"/>
    <n v="1430124509"/>
    <x v="29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2-04-25T17:22:44"/>
    <n v="1304962261"/>
    <x v="29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7-07-24T19:54:54"/>
    <n v="1467151204"/>
    <x v="211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5-01-25T22:28:05"/>
    <n v="1391293745"/>
    <x v="62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5-12-08T14:17:37"/>
    <n v="1416360585"/>
    <x v="19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4-04-27T22:16:25"/>
    <n v="1366906714"/>
    <x v="78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7-04-03T08:11:37"/>
    <n v="1457551882"/>
    <x v="47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6-06-07T02:00:34"/>
    <n v="1432146483"/>
    <x v="80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7-02-21T17:20:41"/>
    <n v="1454546859"/>
    <x v="8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8-04-03T08:09:11"/>
    <n v="1487548802"/>
    <x v="8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6-02-03T15:34:58"/>
    <n v="1421187329"/>
    <x v="79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5-06-20T11:49:43"/>
    <n v="1402317296"/>
    <x v="2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6-06-18T10:19:02"/>
    <n v="1431810368"/>
    <x v="73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3-06-20T14:39:07"/>
    <n v="1337977248"/>
    <x v="84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1-07-15T03:03:50"/>
    <n v="1281317691"/>
    <x v="80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4-08-03T06:33:02"/>
    <n v="1374882891"/>
    <x v="84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3-04-15T10:25:07"/>
    <n v="1332378726"/>
    <x v="78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6-12-10T15:36:00"/>
    <n v="1447757190"/>
    <x v="29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6-10-16T22:48:31"/>
    <n v="1440961053"/>
    <x v="8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9-08T12:59:25"/>
    <n v="1409089391"/>
    <x v="29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05-10T18:28:06"/>
    <n v="1400600101"/>
    <x v="78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7-12-25T13:47:14"/>
    <n v="1480800568"/>
    <x v="8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6-03-21T18:23:21"/>
    <n v="1425609022"/>
    <x v="78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11-28T06:27:29"/>
    <n v="1415918965"/>
    <x v="29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6-01-17T04:48:00"/>
    <n v="1420091999"/>
    <x v="78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6-09-29T16:28:42"/>
    <n v="1441841886"/>
    <x v="78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6-09-13T05:10:53"/>
    <n v="1440448464"/>
    <x v="84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7-03-29T03:30:04"/>
    <n v="1457112341"/>
    <x v="297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6-03-13T13:31:40"/>
    <n v="1423619085"/>
    <x v="78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6-02-14T19:11:34"/>
    <n v="1422562655"/>
    <x v="8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7-05-11T00:52:05"/>
    <n v="1458147982"/>
    <x v="73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5-05-30T08:54:08"/>
    <n v="1400634728"/>
    <x v="63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5-11-27T18:42:53"/>
    <n v="1414577969"/>
    <x v="8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7-09-18T10:12:43"/>
    <n v="1471768197"/>
    <x v="78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6-07-14T18:23:58"/>
    <n v="1432742458"/>
    <x v="29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7-04-03T01:28:06"/>
    <n v="1457528176"/>
    <x v="78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5-06-26T07:20:10"/>
    <n v="1401585752"/>
    <x v="82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2-03-21T08:24:23"/>
    <n v="1301969633"/>
    <x v="6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2-09-03T16:20:26"/>
    <n v="1314947317"/>
    <x v="58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12-20T03:08:14"/>
    <n v="1322539459"/>
    <x v="209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3-02-08T19:41:52"/>
    <n v="1328559435"/>
    <x v="16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2-06-19T10:12:46"/>
    <n v="1311380313"/>
    <x v="3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2-02-07T10:23:38"/>
    <n v="1293158438"/>
    <x v="297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3-05-10T17:15:46"/>
    <n v="1337887451"/>
    <x v="242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12-09T04:01:01"/>
    <n v="1385754986"/>
    <x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2-09-22T10:43:24"/>
    <n v="1315612909"/>
    <x v="80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3-11-14T18:04:26"/>
    <n v="1353017510"/>
    <x v="300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4-05-08T11:14:35"/>
    <n v="1368576032"/>
    <x v="74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12-03T02:02:17"/>
    <n v="1354568384"/>
    <x v="202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3-06-17T18:33:14"/>
    <n v="1340329202"/>
    <x v="55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5-07-16T05:06:23"/>
    <n v="1401924769"/>
    <x v="99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2-11-03T01:45:28"/>
    <n v="1319850796"/>
    <x v="327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3-10-22T06:07:40"/>
    <n v="1350061821"/>
    <x v="328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4-10-08T10:43:24"/>
    <n v="1380470188"/>
    <x v="150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4-02-07T05:49:32"/>
    <n v="1359301335"/>
    <x v="74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5-08-28T14:15:56"/>
    <n v="1408940886"/>
    <x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4-01-24T15:28:20"/>
    <n v="1361002140"/>
    <x v="5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3-04-22T16:50:03"/>
    <n v="1333550015"/>
    <x v="7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5-12-01T17:20:41"/>
    <n v="1415343874"/>
    <x v="71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4-08-01T22:29:36"/>
    <n v="1372437089"/>
    <x v="59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12-09T17:10:23"/>
    <n v="1354265335"/>
    <x v="20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3-08-09T12:02:36"/>
    <n v="1344962853"/>
    <x v="201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4-11-08T04:26:40"/>
    <n v="1383337267"/>
    <x v="52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3-10-25T14:47:29"/>
    <n v="1351011489"/>
    <x v="44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5-05-29T05:48:38"/>
    <n v="1400175682"/>
    <x v="106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5-01-29T21:15:27"/>
    <n v="1389041333"/>
    <x v="141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3-01-23T23:28:20"/>
    <n v="1328040375"/>
    <x v="149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3-09-10T07:47:25"/>
    <n v="1347482261"/>
    <x v="182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2-08-13T14:59:39"/>
    <n v="1311667854"/>
    <x v="5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12-07T21:57:27"/>
    <n v="1324329156"/>
    <x v="6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2-04-19T02:32:10"/>
    <n v="1303706001"/>
    <x v="58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7-07-08T10:34:14"/>
    <n v="1463086261"/>
    <x v="7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2-04-29T05:37:01"/>
    <n v="1304129088"/>
    <x v="45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0-11-07T20:04:05"/>
    <n v="1257444140"/>
    <x v="41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4-01-30T07:34:28"/>
    <n v="1358180968"/>
    <x v="74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3-01-25T08:50:28"/>
    <n v="1328197165"/>
    <x v="10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1-06-14T11:43:40"/>
    <n v="1279603955"/>
    <x v="5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12-04T00:50:07"/>
    <n v="1416406744"/>
    <x v="55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2-05-01T03:09:24"/>
    <n v="1306283727"/>
    <x v="33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3-08-22T21:44:02"/>
    <n v="1345924012"/>
    <x v="7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3-10-21T10:08:41"/>
    <n v="1348363560"/>
    <x v="130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4-08-24T07:58:59"/>
    <n v="1378306140"/>
    <x v="73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5-07-27T11:55:55"/>
    <n v="1405248503"/>
    <x v="1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3-05-05T04:55:47"/>
    <n v="1336643377"/>
    <x v="67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2-02-03T22:53:19"/>
    <n v="1298048082"/>
    <x v="24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5-05-03T15:45:37"/>
    <n v="1396974355"/>
    <x v="75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4-09-14T14:15:06"/>
    <n v="1378722437"/>
    <x v="58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2-03-12T08:39:50"/>
    <n v="1300916220"/>
    <x v="9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4-10-31T16:10:06"/>
    <n v="1382701793"/>
    <x v="16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03-10T20:57:48"/>
    <n v="1300996896"/>
    <x v="129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3-03-13T14:10:23"/>
    <n v="1332192160"/>
    <x v="69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3-02-28T04:05:27"/>
    <n v="1331060420"/>
    <x v="53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3-11-12T17:08:58"/>
    <n v="1352845052"/>
    <x v="53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3-04-19T05:53:30"/>
    <n v="1335293168"/>
    <x v="170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3-11-17T11:34:28"/>
    <n v="1352524767"/>
    <x v="329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4-11-24T03:03:50"/>
    <n v="1384811721"/>
    <x v="43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7-04-25T22:57:42"/>
    <n v="1459355950"/>
    <x v="17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7-01-09T16:51:04"/>
    <n v="1449359831"/>
    <x v="2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2-11-21T14:33:48"/>
    <n v="1320122736"/>
    <x v="95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6-01-17T09:13:19"/>
    <n v="1420158707"/>
    <x v="58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3-02-07T03:33:27"/>
    <n v="1328033818"/>
    <x v="30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2-01-07T20:25:32"/>
    <n v="1295624113"/>
    <x v="251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4-02-27T05:11:02"/>
    <n v="1361858673"/>
    <x v="15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5-02-17T16:50:03"/>
    <n v="1392169298"/>
    <x v="141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2-10-18T20:31:18"/>
    <n v="1319859339"/>
    <x v="318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7-05-27T14:02:09"/>
    <n v="1459545276"/>
    <x v="47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1-05-15T22:58:43"/>
    <n v="1273961999"/>
    <x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7-07-29T13:20:14"/>
    <n v="1467464614"/>
    <x v="99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3-04-30T08:26:03"/>
    <n v="1336232730"/>
    <x v="72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6-02-20T23:03:42"/>
    <n v="1423083892"/>
    <x v="211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7-08-15T15:48:46"/>
    <n v="1468852306"/>
    <x v="116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2-09-05T16:23:29"/>
    <n v="1316194540"/>
    <x v="69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3-03-15T21:56:26"/>
    <n v="1330968347"/>
    <x v="288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7-04-10T23:28:20"/>
    <n v="1455615976"/>
    <x v="288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5-01-15T13:48:27"/>
    <n v="1390509071"/>
    <x v="72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2-06-08T23:38:38"/>
    <n v="1309311545"/>
    <x v="6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5-06-23T19:04:58"/>
    <n v="1402596667"/>
    <x v="20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8-03-31T04:35:45"/>
    <n v="1486522484"/>
    <x v="330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8-04-16T14:56:20"/>
    <n v="1486962460"/>
    <x v="78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8-04-10T02:18:31"/>
    <n v="1489517138"/>
    <x v="73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8-03-19T15:23:15"/>
    <n v="1487360041"/>
    <x v="2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8-03-26T05:06:46"/>
    <n v="1487743223"/>
    <x v="41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8-04-30T13:01:36"/>
    <n v="1488140119"/>
    <x v="29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8-04-13T05:21:42"/>
    <n v="1488935245"/>
    <x v="70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8-04-11T20:15:13"/>
    <n v="1489150194"/>
    <x v="63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8-03-18T17:59:40"/>
    <n v="1487111830"/>
    <x v="25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8-04-08T16:10:56"/>
    <n v="1488882042"/>
    <x v="202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8-04-05T06:07:40"/>
    <n v="1488387008"/>
    <x v="44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8-03-29T01:30:54"/>
    <n v="1487734667"/>
    <x v="41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8-04-12T04:35:45"/>
    <n v="1489097112"/>
    <x v="22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8-03-29T06:13:47"/>
    <n v="1488038674"/>
    <x v="29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8-04-12T09:42:08"/>
    <n v="1488847514"/>
    <x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8-04-03T04:46:09"/>
    <n v="1488418811"/>
    <x v="78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8-04-12T08:28:03"/>
    <n v="1489193248"/>
    <x v="19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8-03-28T04:38:49"/>
    <n v="1488430760"/>
    <x v="78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8-04-14T06:22:03"/>
    <n v="1489351445"/>
    <x v="80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8-04-03T08:10:13"/>
    <n v="1488418990"/>
    <x v="1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12-31T16:17:06"/>
    <n v="1418745405"/>
    <x v="84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6-03-16T10:05:06"/>
    <n v="1425156750"/>
    <x v="29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6-08-20T03:19:47"/>
    <n v="1435819537"/>
    <x v="84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6-02-01T19:45:55"/>
    <n v="1421464873"/>
    <x v="202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6-08-29T17:21:42"/>
    <n v="1440807846"/>
    <x v="78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6-08-11T23:51:01"/>
    <n v="1435130472"/>
    <x v="78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7-03-23T00:18:38"/>
    <n v="1456593495"/>
    <x v="82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7-04-26T22:16:16"/>
    <n v="1458679706"/>
    <x v="78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8-13T22:06:38"/>
    <n v="1405949514"/>
    <x v="80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7-01-10T09:11:29"/>
    <n v="1449151888"/>
    <x v="29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5-08-14T18:23:33"/>
    <n v="1406907034"/>
    <x v="84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6-06-18T11:09:50"/>
    <n v="1430517353"/>
    <x v="78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5-09-18T15:32:58"/>
    <n v="1409944412"/>
    <x v="29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6-04-18T04:38:29"/>
    <n v="1427925761"/>
    <x v="5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6-03-16T17:44:10"/>
    <n v="1425186785"/>
    <x v="84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7-12-09T09:33:36"/>
    <n v="1477835499"/>
    <x v="8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7-04-16T00:00:00"/>
    <n v="1459467238"/>
    <x v="14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7-05-09T12:44:56"/>
    <n v="1459435149"/>
    <x v="84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5-08-30T23:49:38"/>
    <n v="1408366191"/>
    <x v="8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5-10-24T10:00:21"/>
    <n v="1412966871"/>
    <x v="22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6-12-02T11:49:09"/>
    <n v="1447239863"/>
    <x v="78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7-03-28T10:53:37"/>
    <n v="1456441429"/>
    <x v="29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6-06-18T19:24:15"/>
    <n v="1430855315"/>
    <x v="8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5-10-14T07:32:07"/>
    <n v="1412115762"/>
    <x v="80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08-06T22:11:54"/>
    <n v="1406330049"/>
    <x v="82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6-08T15:23:39"/>
    <n v="1401401064"/>
    <x v="38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6-03-22T04:05:06"/>
    <n v="1423520177"/>
    <x v="29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6-10-11T13:48:30"/>
    <n v="1442847674"/>
    <x v="63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7-06-05T22:43:30"/>
    <n v="1460337306"/>
    <x v="78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6-10-15T02:39:43"/>
    <n v="1443146783"/>
    <x v="78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6-05-29T18:22:59"/>
    <n v="1432849552"/>
    <x v="78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7-01-08T00:00:00"/>
    <n v="1447777481"/>
    <x v="78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7-09-11T19:54:54"/>
    <n v="1472746374"/>
    <x v="78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6-04-24T10:35:51"/>
    <n v="1428454356"/>
    <x v="29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7-08-04T23:01:11"/>
    <n v="1468006345"/>
    <x v="84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6-10-30T05:47:48"/>
    <n v="1444423233"/>
    <x v="29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6-07-08T22:14:20"/>
    <n v="1434840392"/>
    <x v="41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5-09-15T15:48:48"/>
    <n v="1409691542"/>
    <x v="29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7-04-29T22:57:34"/>
    <n v="1457297932"/>
    <x v="29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6-07-04T16:58:15"/>
    <n v="1434483422"/>
    <x v="78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6-05-28T17:56:57"/>
    <n v="1430060671"/>
    <x v="47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8-01-08T06:38:18"/>
    <n v="1481058170"/>
    <x v="69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7-08-24T17:20:41"/>
    <n v="1470348775"/>
    <x v="85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6-02-22T16:21:44"/>
    <n v="1421937077"/>
    <x v="16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7-12-22T03:03:50"/>
    <n v="1479276838"/>
    <x v="30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7-11-23T12:45:57"/>
    <n v="1477368867"/>
    <x v="329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6-11-04T01:31:55"/>
    <n v="1444904830"/>
    <x v="180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6-08-22T20:44:59"/>
    <n v="1438642143"/>
    <x v="33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8-03-03T07:39:34"/>
    <n v="1485213921"/>
    <x v="132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7-04-14T15:24:19"/>
    <n v="1458936304"/>
    <x v="207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3-05T02:18:16"/>
    <n v="1424198723"/>
    <x v="42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7-10-12T19:59:42"/>
    <n v="1473833082"/>
    <x v="24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7-03-15T21:26:16"/>
    <n v="1455991168"/>
    <x v="2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6-03-20T12:17:55"/>
    <n v="1425502953"/>
    <x v="24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6-09-25T09:38:04"/>
    <n v="1441479361"/>
    <x v="80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7-08-26T18:24:09"/>
    <n v="1468987269"/>
    <x v="148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8-01-29T15:48:46"/>
    <n v="1483041083"/>
    <x v="25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7-07-11T14:14:20"/>
    <n v="1463352992"/>
    <x v="74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6-03-11T06:31:59"/>
    <n v="1425585229"/>
    <x v="72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7-02-18T07:48:18"/>
    <n v="1454688513"/>
    <x v="33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6-09-01T16:28:15"/>
    <n v="1437745060"/>
    <x v="8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7-03-05T23:02:54"/>
    <n v="1455147245"/>
    <x v="20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7-10-22T15:40:15"/>
    <n v="1474663840"/>
    <x v="115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7-15T23:39:13"/>
    <n v="1404560379"/>
    <x v="70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5-07-26T16:52:58"/>
    <n v="1405380712"/>
    <x v="27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5-08-07T20:03:12"/>
    <n v="1407184688"/>
    <x v="78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5-07-16T03:52:55"/>
    <n v="1404488884"/>
    <x v="70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9-10T05:34:22"/>
    <n v="1406640444"/>
    <x v="41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12-29T19:03:08"/>
    <n v="1418585959"/>
    <x v="19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5-09-27T19:37:46"/>
    <n v="1410288194"/>
    <x v="297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5-10-07T05:07:04"/>
    <n v="1411515040"/>
    <x v="20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6-17T15:02:44"/>
    <n v="1399482836"/>
    <x v="10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6-01-04T20:40:49"/>
    <n v="1417803298"/>
    <x v="10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5-11-13T15:18:08"/>
    <n v="1413609292"/>
    <x v="62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5-10-08T05:32:56"/>
    <n v="1410305160"/>
    <x v="20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5-10-13T07:37:23"/>
    <n v="1411513071"/>
    <x v="80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6-02-06T03:08:08"/>
    <n v="1421829253"/>
    <x v="73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6-03-13T08:23:45"/>
    <n v="1423600995"/>
    <x v="41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7-08-31T09:17:57"/>
    <n v="1470242180"/>
    <x v="44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7-06-28T23:24:26"/>
    <n v="1462285510"/>
    <x v="215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7-09-13T14:06:43"/>
    <n v="1471272545"/>
    <x v="5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7-02-14T03:22:22"/>
    <n v="1453211289"/>
    <x v="88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6-05-08T15:37:30"/>
    <n v="1429656478"/>
    <x v="333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6-01-16T11:39:34"/>
    <n v="1419954240"/>
    <x v="51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9-29T01:31:55"/>
    <n v="1410750855"/>
    <x v="52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11-29T21:40:02"/>
    <n v="1416057177"/>
    <x v="60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6-03-21T07:23:11"/>
    <n v="1425570237"/>
    <x v="5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5-10-15T08:26:15"/>
    <n v="1412203542"/>
    <x v="80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12-28T04:35:48"/>
    <n v="1415858403"/>
    <x v="80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6-01-22T03:15:22"/>
    <n v="1420560678"/>
    <x v="41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6-01-15T01:17:42"/>
    <n v="1417369565"/>
    <x v="80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6-07-29T16:50:03"/>
    <n v="1435970682"/>
    <x v="237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5-11-11T21:51:19"/>
    <n v="1414531440"/>
    <x v="84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6-01-28T03:17:49"/>
    <n v="1420636422"/>
    <x v="59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7-10-13T06:07:40"/>
    <n v="1473922541"/>
    <x v="75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7-07-21T06:41:07"/>
    <n v="1464172366"/>
    <x v="48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7-12-15T11:24:04"/>
    <n v="1479217189"/>
    <x v="205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7-01-27T12:36:18"/>
    <n v="1449388233"/>
    <x v="7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10-26T12:29:04"/>
    <n v="1414008808"/>
    <x v="79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7-10-09T02:36:05"/>
    <n v="1473517970"/>
    <x v="116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6-12-06T14:58:43"/>
    <n v="1447429868"/>
    <x v="7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6-06-15T09:41:06"/>
    <n v="1433416830"/>
    <x v="59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6-01-30T17:04:22"/>
    <n v="1421199782"/>
    <x v="11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6-11-05T04:22:12"/>
    <n v="1444061804"/>
    <x v="47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6-09-22T07:08:56"/>
    <n v="1441048658"/>
    <x v="259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5-09-13T09:00:25"/>
    <n v="1409066349"/>
    <x v="22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5-09-10T18:01:04"/>
    <n v="1409276313"/>
    <x v="22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8-02-12T19:45:11"/>
    <n v="1483806030"/>
    <x v="93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6-02-15T21:13:51"/>
    <n v="1422222439"/>
    <x v="82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8-03T19:14:29"/>
    <n v="1407621026"/>
    <x v="84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5-10-07T09:42:08"/>
    <n v="1408962270"/>
    <x v="55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7-06-29T17:00:11"/>
    <n v="1464939536"/>
    <x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7-21T12:05:19"/>
    <n v="1404940812"/>
    <x v="78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6-02-14T06:09:58"/>
    <n v="1422516736"/>
    <x v="205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6-06-19T11:29:59"/>
    <n v="1434577537"/>
    <x v="78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7-07-22T15:49:47"/>
    <n v="1467061303"/>
    <x v="79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8-01-31T04:04:05"/>
    <n v="1480607607"/>
    <x v="61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6-03-19T20:33:11"/>
    <n v="1425447450"/>
    <x v="78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5-07-12T04:08:27"/>
    <n v="1404151396"/>
    <x v="80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6-03-17T15:51:19"/>
    <n v="1425261690"/>
    <x v="22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3-01-25T00:40:17"/>
    <n v="1326872367"/>
    <x v="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5-01-09T09:12:31"/>
    <n v="1388084862"/>
    <x v="202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3-09-22T09:38:19"/>
    <n v="1348503976"/>
    <x v="51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12-16T04:13:17"/>
    <n v="1387403967"/>
    <x v="244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6-15T02:04:18"/>
    <n v="1371585703"/>
    <x v="133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5-01-26T21:06:40"/>
    <n v="1390083017"/>
    <x v="44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2-01-17T05:56:47"/>
    <n v="1294818561"/>
    <x v="93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5-04-19T14:17:52"/>
    <n v="1396906530"/>
    <x v="53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12-06T23:29:22"/>
    <n v="1291428371"/>
    <x v="51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5-02-02T18:48:38"/>
    <n v="1390667107"/>
    <x v="334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04-07T05:00:39"/>
    <n v="1335570863"/>
    <x v="25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01-18T11:41:44"/>
    <n v="1296651427"/>
    <x v="9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4-01-31T18:52:36"/>
    <n v="1359421403"/>
    <x v="20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6-01-10T04:13:32"/>
    <n v="1418684895"/>
    <x v="24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7-03-26T01:22:55"/>
    <n v="1456851071"/>
    <x v="202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4-01-18T23:55:23"/>
    <n v="1359660329"/>
    <x v="16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3-02-09T00:39:45"/>
    <n v="1326848935"/>
    <x v="209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2-08-20T13:16:36"/>
    <n v="1314989557"/>
    <x v="33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7-09-30T00:50:45"/>
    <n v="1472750382"/>
    <x v="43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4-04-09T01:30:54"/>
    <n v="1366251510"/>
    <x v="62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5-04-30T02:32:10"/>
    <n v="1397679445"/>
    <x v="244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6-02-16T05:36:00"/>
    <n v="1422371381"/>
    <x v="64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2-01-06T16:43:28"/>
    <n v="1295653954"/>
    <x v="179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2-04-28T04:05:06"/>
    <n v="1304464914"/>
    <x v="9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7-06-13T06:02:33"/>
    <n v="1464854398"/>
    <x v="10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3-11-14T11:20:28"/>
    <n v="1352993777"/>
    <x v="335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6-04-07T06:49:03"/>
    <n v="1427780432"/>
    <x v="44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2-06-18T09:41:06"/>
    <n v="1306608888"/>
    <x v="5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3-09-15T10:00:09"/>
    <n v="1347913059"/>
    <x v="22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5-06-21T23:00:26"/>
    <n v="1402441300"/>
    <x v="122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5-07-09T09:42:08"/>
    <n v="1404769538"/>
    <x v="55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6-04-11T03:03:50"/>
    <n v="1426703452"/>
    <x v="132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3-10-13T06:04:33"/>
    <n v="1348536417"/>
    <x v="25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4-04-26T05:37:39"/>
    <n v="1366763437"/>
    <x v="49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12-14T14:13:27"/>
    <n v="1385124940"/>
    <x v="277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6-30T00:31:52"/>
    <n v="1403901072"/>
    <x v="44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5-08-26T03:00:39"/>
    <n v="1407954413"/>
    <x v="19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2-11-06T06:57:23"/>
    <n v="1318826921"/>
    <x v="184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2-08-12T00:29:26"/>
    <n v="1314124129"/>
    <x v="6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5-01-15T10:14:12"/>
    <n v="1389891684"/>
    <x v="10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6-01-11T12:58:34"/>
    <n v="1419664341"/>
    <x v="78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8-03-09T23:29:22"/>
    <n v="1484912974"/>
    <x v="38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05-24T04:44:00"/>
    <n v="1400008085"/>
    <x v="84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5-04-14T06:50:13"/>
    <n v="1396631500"/>
    <x v="53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7-11-05T11:33:34"/>
    <n v="1475398147"/>
    <x v="84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8-03-02T16:20:26"/>
    <n v="1483768497"/>
    <x v="84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7-11-04T23:41:29"/>
    <n v="1475791912"/>
    <x v="29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6-12-06T10:42:23"/>
    <n v="1448044925"/>
    <x v="5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8-01-04T07:43:49"/>
    <n v="1480896249"/>
    <x v="78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7-01-23T06:55:40"/>
    <n v="1451723535"/>
    <x v="202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5-11-04T15:37:53"/>
    <n v="1413053301"/>
    <x v="1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6-06-17T15:56:38"/>
    <n v="1433041602"/>
    <x v="62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6-06-26T09:57:27"/>
    <n v="1433861210"/>
    <x v="84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7-06-25T06:23:32"/>
    <n v="1465427733"/>
    <x v="84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7-08-04T00:35:53"/>
    <n v="1465335308"/>
    <x v="8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5-27T18:12:51"/>
    <n v="1400309405"/>
    <x v="78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6-02-14T23:41:42"/>
    <n v="1422664925"/>
    <x v="78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5-05-24T09:54:59"/>
    <n v="1400026355"/>
    <x v="78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7-03-08T15:24:45"/>
    <n v="1455377729"/>
    <x v="84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7-03-24T21:33:17"/>
    <n v="1456839380"/>
    <x v="5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6-02-24T06:17:41"/>
    <n v="1423366789"/>
    <x v="16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3-06-06T11:01:47"/>
    <n v="1339109212"/>
    <x v="75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3-03-03T09:26:57"/>
    <n v="1331333108"/>
    <x v="58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3-10-26T22:28:05"/>
    <n v="1350967535"/>
    <x v="55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3-07-08T01:01:17"/>
    <n v="1341800110"/>
    <x v="217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5-10-27T14:33:50"/>
    <n v="1413236738"/>
    <x v="60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6-11-24T18:22:59"/>
    <n v="1447614732"/>
    <x v="22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1-04-11T06:37:17"/>
    <n v="1272692732"/>
    <x v="30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4-02-10T09:44:37"/>
    <n v="1359140546"/>
    <x v="3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3-11-14T14:40:29"/>
    <n v="1353005528"/>
    <x v="33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1-06-02T09:42:08"/>
    <n v="1275851354"/>
    <x v="148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2-04-24T14:36:16"/>
    <n v="1304867881"/>
    <x v="55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2-03-02T00:29:37"/>
    <n v="1301524585"/>
    <x v="43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3-01-05T04:49:04"/>
    <n v="1326404583"/>
    <x v="9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6-10-10T16:15:42"/>
    <n v="1442771722"/>
    <x v="5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3-03-07T06:41:06"/>
    <n v="1331658165"/>
    <x v="62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2-11T03:34:28"/>
    <n v="1392040806"/>
    <x v="275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7-01-24T21:26:49"/>
    <n v="1451277473"/>
    <x v="64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6-03-11T09:17:43"/>
    <n v="1424730966"/>
    <x v="288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3-09-03T17:51:19"/>
    <n v="1347137731"/>
    <x v="241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6-05-09T06:07:40"/>
    <n v="1429707729"/>
    <x v="20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6-02-18T19:52:17"/>
    <n v="1422903447"/>
    <x v="8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8-01-28T14:17:43"/>
    <n v="1480357791"/>
    <x v="14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12-25T04:32:42"/>
    <n v="1447864021"/>
    <x v="84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08-21T04:18:37"/>
    <n v="1407535994"/>
    <x v="80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7-06-19T20:32:03"/>
    <n v="1464105983"/>
    <x v="221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5-03T13:22:08"/>
    <n v="1399557925"/>
    <x v="80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7-12-30T03:05:32"/>
    <n v="1480456900"/>
    <x v="80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5-10-06T15:37:31"/>
    <n v="1411467479"/>
    <x v="44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6-10-22T02:48:31"/>
    <n v="1442531217"/>
    <x v="168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5-07-21T15:38:27"/>
    <n v="1404953334"/>
    <x v="29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6-05-22T05:02:18"/>
    <n v="1430803560"/>
    <x v="288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5-09-21T09:58:46"/>
    <n v="1410178578"/>
    <x v="55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10-15T13:46:13"/>
    <n v="1413519073"/>
    <x v="84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08-15T04:15:42"/>
    <n v="1407892222"/>
    <x v="80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7-11-06T20:38:43"/>
    <n v="1476378775"/>
    <x v="79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8-02-11T09:10:21"/>
    <n v="1484116133"/>
    <x v="16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5-07-25T11:42:09"/>
    <n v="1404845851"/>
    <x v="82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6-05-06T12:46:47"/>
    <n v="1429477249"/>
    <x v="22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6-10-11T21:57:27"/>
    <n v="1443042061"/>
    <x v="217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3-06-09T18:11:48"/>
    <n v="1339651143"/>
    <x v="44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4-11-18T18:31:37"/>
    <n v="1384236507"/>
    <x v="31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2-08-16T13:15:34"/>
    <n v="1313612532"/>
    <x v="62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12-24T01:34:59"/>
    <n v="1387390555"/>
    <x v="51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4-09-16T04:35:45"/>
    <n v="1379540288"/>
    <x v="47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1-09-15T08:36:46"/>
    <n v="1286319256"/>
    <x v="329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3-01-30T00:29:37"/>
    <n v="1329856839"/>
    <x v="202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4-04-09T12:18:37"/>
    <n v="1365348794"/>
    <x v="69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2-05-22T13:48:21"/>
    <n v="1306197066"/>
    <x v="11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4-06-10T17:16:17"/>
    <n v="1368019482"/>
    <x v="55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3-04-16T13:16:36"/>
    <n v="1336512309"/>
    <x v="133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12-16T16:47:12"/>
    <n v="1325618773"/>
    <x v="144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5-09-09T19:02:15"/>
    <n v="1409195307"/>
    <x v="238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2-11-15T10:43:24"/>
    <n v="1321649321"/>
    <x v="99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5-06-01T18:52:36"/>
    <n v="1400106171"/>
    <x v="133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2-10-27T02:01:32"/>
    <n v="1320528070"/>
    <x v="108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3-05-11T02:01:32"/>
    <n v="1338346281"/>
    <x v="60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4-06-05T06:07:40"/>
    <n v="1370067231"/>
    <x v="229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4-02-09T13:55:53"/>
    <n v="1360366708"/>
    <x v="93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2-05-02T07:07:55"/>
    <n v="1304770233"/>
    <x v="162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5-04-25T02:01:23"/>
    <n v="1397545131"/>
    <x v="337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2-05-22T09:03:40"/>
    <n v="1302033140"/>
    <x v="1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7-08-08T11:43:15"/>
    <n v="1467008916"/>
    <x v="33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5-04-11T02:04:05"/>
    <n v="1396360890"/>
    <x v="33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6-06-30T01:03:58"/>
    <n v="1433224958"/>
    <x v="34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5-03-30T08:47:00"/>
    <n v="1392780961"/>
    <x v="16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0-09-29T06:37:17"/>
    <n v="1255730520"/>
    <x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7-06-02T12:48:00"/>
    <n v="1460557809"/>
    <x v="341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5-06-21T09:51:30"/>
    <n v="1402394951"/>
    <x v="342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2-03-08T03:56:08"/>
    <n v="1300767673"/>
    <x v="343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7-11-06T13:22:20"/>
    <n v="1475921137"/>
    <x v="34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4-09-21T22:01:06"/>
    <n v="1378737215"/>
    <x v="345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3-01-23T19:24:15"/>
    <n v="1328158065"/>
    <x v="206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7-03-06T04:35:45"/>
    <n v="1453730176"/>
    <x v="119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3-04-18T05:37:01"/>
    <n v="1334989881"/>
    <x v="126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6-04-04T21:06:28"/>
    <n v="1425507005"/>
    <x v="346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3-09-24T20:47:53"/>
    <n v="1348712513"/>
    <x v="347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4-02-22T20:38:29"/>
    <n v="1361490161"/>
    <x v="348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5-09-13T17:52:20"/>
    <n v="1408565860"/>
    <x v="349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5-12-05T20:07:30"/>
    <n v="1416559341"/>
    <x v="51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3-09-03T11:43:40"/>
    <n v="1346042417"/>
    <x v="350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5-04-23T13:00:11"/>
    <n v="1397414636"/>
    <x v="351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5-08-29T20:44:50"/>
    <n v="1407838734"/>
    <x v="242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7-04-17T03:06:45"/>
    <n v="1458714772"/>
    <x v="352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12-03T15:49:47"/>
    <n v="1324433310"/>
    <x v="27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5-07-27T06:36:34"/>
    <n v="1405429098"/>
    <x v="35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5-04-11T04:00:30"/>
    <n v="1396367729"/>
    <x v="316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7-12-03T06:43:40"/>
    <n v="1478095515"/>
    <x v="354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7-08-02T21:27:58"/>
    <n v="1467831668"/>
    <x v="355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4-03-22T15:27:41"/>
    <n v="1361248701"/>
    <x v="356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4-10-22T02:33:11"/>
    <n v="1381752061"/>
    <x v="357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3-10-17T06:56:04"/>
    <n v="1350605844"/>
    <x v="146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7-08-03T09:42:08"/>
    <n v="1467134464"/>
    <x v="358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4-07-24T09:43:18"/>
    <n v="1371715269"/>
    <x v="359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4-02-09T09:19:10"/>
    <n v="1360346851"/>
    <x v="35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4-06-17T04:41:17"/>
    <n v="1371159325"/>
    <x v="360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12-10T12:44:56"/>
    <n v="1446527540"/>
    <x v="36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3-05-08T03:34:28"/>
    <n v="1336627492"/>
    <x v="362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6-11-09T18:21:57"/>
    <n v="1444734146"/>
    <x v="36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7-03-28T22:59:47"/>
    <n v="1456232462"/>
    <x v="364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5-06-20T16:45:22"/>
    <n v="1402334665"/>
    <x v="8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7-12-04T07:13:49"/>
    <n v="1478268287"/>
    <x v="78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7-08-30T23:29:22"/>
    <n v="1470874618"/>
    <x v="38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5-11-14T20:54:09"/>
    <n v="1412189881"/>
    <x v="63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7-07-31T00:00:00"/>
    <n v="1467650771"/>
    <x v="80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7-03-08T10:07:22"/>
    <n v="1455359083"/>
    <x v="29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6-02-15T14:39:35"/>
    <n v="1422631276"/>
    <x v="33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6-08-09T09:30:56"/>
    <n v="1437502742"/>
    <x v="29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7-12-11T12:05:15"/>
    <n v="1478881208"/>
    <x v="29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7-02-05T13:59:42"/>
    <n v="1454042532"/>
    <x v="81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6-06-21T12:11:41"/>
    <n v="1434144386"/>
    <x v="8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6-02-03T20:52:37"/>
    <n v="1421637991"/>
    <x v="84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6-12-12T20:02:20"/>
    <n v="1448114837"/>
    <x v="78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7-12-06T18:32:12"/>
    <n v="1475885342"/>
    <x v="78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6-07-04T19:02:44"/>
    <n v="1435354736"/>
    <x v="8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6-21T19:34:39"/>
    <n v="1402429211"/>
    <x v="78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5-08-08T22:18:05"/>
    <n v="1406499612"/>
    <x v="78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5-07-13T13:37:40"/>
    <n v="1402973438"/>
    <x v="8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5-10-28T04:40:59"/>
    <n v="1413286508"/>
    <x v="63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12-29T13:06:36"/>
    <n v="1449528613"/>
    <x v="20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6-05-31T00:00:00"/>
    <n v="1431406916"/>
    <x v="365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8-01-24T10:49:15"/>
    <n v="1482599143"/>
    <x v="366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1-05-13T16:51:04"/>
    <n v="1276830052"/>
    <x v="5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5-06-21T14:18:57"/>
    <n v="1402410663"/>
    <x v="178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4-09-21T11:13:01"/>
    <n v="1379532618"/>
    <x v="277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5-11-17T15:19:55"/>
    <n v="1414584045"/>
    <x v="175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1-07-06T00:30:38"/>
    <n v="1276891586"/>
    <x v="89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2-08-08T18:53:59"/>
    <n v="1312641022"/>
    <x v="14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7-11-22T19:09:40"/>
    <n v="1476776743"/>
    <x v="367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7-08-16T09:06:14"/>
    <n v="1468972491"/>
    <x v="368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7-01-03T15:49:47"/>
    <n v="1449650173"/>
    <x v="369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6-01-22T06:52:37"/>
    <n v="1420573441"/>
    <x v="275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7-07-05T11:17:41"/>
    <n v="1462835014"/>
    <x v="370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4-02-24T02:42:22"/>
    <n v="1361250539"/>
    <x v="371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2-07-29T20:28:18"/>
    <n v="1313010163"/>
    <x v="37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4-02-08T11:53:10"/>
    <n v="1360271299"/>
    <x v="373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3-02-15T07:39:34"/>
    <n v="1329873755"/>
    <x v="374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6-08-01T20:12:04"/>
    <n v="1436863609"/>
    <x v="375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7-09-20T19:55:15"/>
    <n v="1471971621"/>
    <x v="376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4-24T17:56:26"/>
    <n v="1396923624"/>
    <x v="259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5-09-06T16:01:39"/>
    <n v="1407634897"/>
    <x v="1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7-06-07T11:54:25"/>
    <n v="1463060372"/>
    <x v="166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6-05-29T13:22:36"/>
    <n v="1431425153"/>
    <x v="377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3-07-10T07:08:56"/>
    <n v="1341875544"/>
    <x v="217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6-05-29T07:35:15"/>
    <n v="1431404746"/>
    <x v="378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3-31T10:42:23"/>
    <n v="1394127585"/>
    <x v="379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03-16T08:42:53"/>
    <n v="1423855919"/>
    <x v="380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1-01-22T08:05:06"/>
    <n v="1265493806"/>
    <x v="1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8-09T00:32:01"/>
    <n v="1406507481"/>
    <x v="225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3-10-29T11:39:30"/>
    <n v="1351641296"/>
    <x v="381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12-24T21:57:27"/>
    <n v="1417506853"/>
    <x v="27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7-12-15T02:33:11"/>
    <n v="1479216874"/>
    <x v="382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5-04-05T11:12:39"/>
    <n v="1395885518"/>
    <x v="150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6-04-23T16:18:23"/>
    <n v="1426216033"/>
    <x v="27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6-12-10T05:37:01"/>
    <n v="1446562807"/>
    <x v="383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5-04-19T13:01:36"/>
    <n v="1397076319"/>
    <x v="384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4-12-07T03:37:04"/>
    <n v="1383195753"/>
    <x v="385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4-06-04T18:53:37"/>
    <n v="1369895421"/>
    <x v="386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7-11-30T19:23:14"/>
    <n v="1477996325"/>
    <x v="16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4-10-22T22:12:49"/>
    <n v="1383257703"/>
    <x v="197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7-11-09T17:28:58"/>
    <n v="1476189427"/>
    <x v="148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7-01-14T15:18:42"/>
    <n v="1448297974"/>
    <x v="205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7-12-11T00:29:37"/>
    <n v="1476764077"/>
    <x v="189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6-05-31T20:51:18"/>
    <n v="1431620714"/>
    <x v="387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3-06-04T12:22:56"/>
    <n v="1339207647"/>
    <x v="40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4-04-25T08:48:25"/>
    <n v="1366690044"/>
    <x v="3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6-04-02T22:58:43"/>
    <n v="1426714870"/>
    <x v="388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4-04-25T20:33:53"/>
    <n v="1366731491"/>
    <x v="389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4-11-09T06:37:17"/>
    <n v="1382963963"/>
    <x v="390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6-05-17T23:11:58"/>
    <n v="1429580578"/>
    <x v="203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4-12-02T19:57:14"/>
    <n v="1385425937"/>
    <x v="391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7-02-12T14:49:25"/>
    <n v="1452045653"/>
    <x v="392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6-11-16T08:29:48"/>
    <n v="1445870951"/>
    <x v="212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5-04-12T01:01:27"/>
    <n v="1396441810"/>
    <x v="393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5-11-17T06:07:40"/>
    <n v="1415031043"/>
    <x v="2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4-03-20T04:51:47"/>
    <n v="1363630542"/>
    <x v="39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7-02-19T03:57:08"/>
    <n v="1453895532"/>
    <x v="395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6-02-16T19:54:54"/>
    <n v="1421916830"/>
    <x v="396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7-01-24T01:00:15"/>
    <n v="1450880854"/>
    <x v="269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5-07-04T21:53:11"/>
    <n v="1400945150"/>
    <x v="397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8-01-01T00:21:21"/>
    <n v="1480616454"/>
    <x v="2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7-03-18T13:59:07"/>
    <n v="1456218698"/>
    <x v="398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7-05-11T02:07:41"/>
    <n v="1460482501"/>
    <x v="72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4-05-03T20:56:10"/>
    <n v="1366879523"/>
    <x v="399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4-12-02T03:04:19"/>
    <n v="1385366429"/>
    <x v="400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5-08-05T16:52:29"/>
    <n v="1406226683"/>
    <x v="71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6-05-11T14:48:06"/>
    <n v="1429648176"/>
    <x v="73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7-10-19T13:28:46"/>
    <n v="1474402315"/>
    <x v="88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12-25T11:34:19"/>
    <n v="1449098391"/>
    <x v="40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7-06-24T22:43:48"/>
    <n v="1464536723"/>
    <x v="401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7-09-30T14:29:31"/>
    <n v="1471502484"/>
    <x v="402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7-05-02T18:20:07"/>
    <n v="1460037432"/>
    <x v="403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6-04-25T02:04:34"/>
    <n v="1427212918"/>
    <x v="404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7-05-01T23:49:29"/>
    <n v="1459972182"/>
    <x v="8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4-06-29T05:28:18"/>
    <n v="1372177288"/>
    <x v="405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5-07-05T03:42:47"/>
    <n v="1402693689"/>
    <x v="406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6-05-23T21:26:49"/>
    <n v="1428541276"/>
    <x v="101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7-12-18T17:53:19"/>
    <n v="1479493857"/>
    <x v="53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6-06-13T05:37:01"/>
    <n v="1432659793"/>
    <x v="4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6-11-02T09:40:26"/>
    <n v="1444690700"/>
    <x v="133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3-04-10T11:43:40"/>
    <n v="1333597555"/>
    <x v="16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2-10-14T17:45:28"/>
    <n v="1316919196"/>
    <x v="44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3-04-30T10:02:28"/>
    <n v="1336238395"/>
    <x v="20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5-04-13T20:24:31"/>
    <n v="1396468782"/>
    <x v="67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3-06-11T09:45:19"/>
    <n v="1339790587"/>
    <x v="1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2-11-04T05:05:22"/>
    <n v="1321200332"/>
    <x v="2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2-07-28T03:28:39"/>
    <n v="1312865658"/>
    <x v="20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1-07-24T09:41:06"/>
    <n v="1281028152"/>
    <x v="11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4-07-06T18:43:18"/>
    <n v="1372384194"/>
    <x v="95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4-01-25T17:00:31"/>
    <n v="1359104955"/>
    <x v="322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2-01-15T17:21:42"/>
    <n v="1294818278"/>
    <x v="33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2-08-27T06:37:08"/>
    <n v="1312822732"/>
    <x v="16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3-11-21T20:56:43"/>
    <n v="1351024232"/>
    <x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3-01-26T20:56:10"/>
    <n v="1327969730"/>
    <x v="250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2-08-22T04:42:06"/>
    <n v="1312392973"/>
    <x v="19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3-09-23T21:56:26"/>
    <n v="1349892735"/>
    <x v="25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2-10-22T08:43:09"/>
    <n v="1317564135"/>
    <x v="44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3-01-29T22:11:40"/>
    <n v="1328582635"/>
    <x v="58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6-06-19T17:31:55"/>
    <n v="1434650084"/>
    <x v="287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3-05-26T09:41:06"/>
    <n v="1339704141"/>
    <x v="74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3-01-05T10:48:45"/>
    <n v="1323920114"/>
    <x v="3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2-03-22T03:25:04"/>
    <n v="1302036648"/>
    <x v="44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3-10-08T20:32:48"/>
    <n v="1349892427"/>
    <x v="248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4-05-03T08:40:51"/>
    <n v="1367286434"/>
    <x v="7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5-11-05T00:00:00"/>
    <n v="1415472953"/>
    <x v="221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12-26T22:07:13"/>
    <n v="1356584974"/>
    <x v="3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5-10-27T09:45:25"/>
    <n v="1413997393"/>
    <x v="6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3-08-07T22:22:59"/>
    <n v="1344917580"/>
    <x v="277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6-06-23T08:41:08"/>
    <n v="1433523617"/>
    <x v="244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5-05-08T06:37:17"/>
    <n v="1398873969"/>
    <x v="44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2-07-03T11:14:03"/>
    <n v="1307594625"/>
    <x v="70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4-03-18T07:56:29"/>
    <n v="1364854593"/>
    <x v="202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5-09-06T11:00:01"/>
    <n v="1408481176"/>
    <x v="329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1-10-23T08:09:11"/>
    <n v="1286480070"/>
    <x v="206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2-01-05T18:19:35"/>
    <n v="1295575001"/>
    <x v="17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3-08-31T00:40:54"/>
    <n v="1345056003"/>
    <x v="297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6-10-17T06:37:17"/>
    <n v="1444699549"/>
    <x v="2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2-06-11T19:33:23"/>
    <n v="1308946136"/>
    <x v="5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3-07-13T08:48:26"/>
    <n v="1342494445"/>
    <x v="19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12-09T22:06:34"/>
    <n v="1384384136"/>
    <x v="50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8-01-12T05:25:55"/>
    <n v="1481564948"/>
    <x v="73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8-01-07T16:33:31"/>
    <n v="1481181169"/>
    <x v="8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1-01-21T16:50:03"/>
    <n v="1263982307"/>
    <x v="81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1-10-14T03:34:28"/>
    <n v="1286930435"/>
    <x v="81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6-07-24T07:43:32"/>
    <n v="1436142833"/>
    <x v="74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11-23T04:27:01"/>
    <n v="1415488887"/>
    <x v="84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6-02-26T15:57:40"/>
    <n v="1423570063"/>
    <x v="163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5-09-04T07:42:27"/>
    <n v="1406140369"/>
    <x v="29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7-03-03T23:03:50"/>
    <n v="1454978100"/>
    <x v="8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5-07-28T20:30:01"/>
    <n v="1405130663"/>
    <x v="80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6-06-29T23:58:09"/>
    <n v="1434085091"/>
    <x v="8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5-01-12T03:15:37"/>
    <n v="1388835692"/>
    <x v="221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2-03-10T07:38:33"/>
    <n v="1300328399"/>
    <x v="8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4-03-30T13:02:50"/>
    <n v="1364505391"/>
    <x v="8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3-09-02T06:15:02"/>
    <n v="1346800033"/>
    <x v="19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4-09-24T21:09:33"/>
    <n v="1379592786"/>
    <x v="80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11-19T21:57:56"/>
    <n v="1415212229"/>
    <x v="408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4-10-15T20:44:55"/>
    <n v="1381364339"/>
    <x v="8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7-11-02T18:23:07"/>
    <n v="1475604008"/>
    <x v="6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12-12T05:37:26"/>
    <n v="1355342424"/>
    <x v="202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5-10-28T23:08:14"/>
    <n v="1413351559"/>
    <x v="78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6-12-22T03:24:26"/>
    <n v="1449075010"/>
    <x v="8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1-06-01T22:28:05"/>
    <n v="1275599812"/>
    <x v="81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4-08-20T04:12:36"/>
    <n v="1376399240"/>
    <x v="5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4-11-03T11:26:12"/>
    <n v="1382938914"/>
    <x v="30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7-02-04T00:49:32"/>
    <n v="1453997910"/>
    <x v="29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5-10-31T01:37:50"/>
    <n v="1413356748"/>
    <x v="16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6-03-19T08:16:43"/>
    <n v="1425404182"/>
    <x v="84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1-06-11T08:10:13"/>
    <n v="1277512556"/>
    <x v="78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7-07-09T21:16:35"/>
    <n v="1465800599"/>
    <x v="80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7-06-26T03:55:08"/>
    <n v="1464639614"/>
    <x v="79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5-02-22T07:07:23"/>
    <n v="1392321509"/>
    <x v="80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12-26T05:36:00"/>
    <n v="1417470718"/>
    <x v="80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5-01-06T03:45:08"/>
    <n v="1389193827"/>
    <x v="84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7-03-26T02:29:32"/>
    <n v="1456854985"/>
    <x v="81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4-08-22T12:46:04"/>
    <n v="1375475406"/>
    <x v="1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7-12-23T09:41:06"/>
    <n v="1479684783"/>
    <x v="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4-01-05T18:22:32"/>
    <n v="1356121774"/>
    <x v="409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2-06-03T12:48:55"/>
    <n v="1308245574"/>
    <x v="84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3-04-14T01:37:06"/>
    <n v="1334855105"/>
    <x v="38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6-09-13T05:03:59"/>
    <n v="1440448059"/>
    <x v="62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5-07-06T01:24:57"/>
    <n v="1403547791"/>
    <x v="6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6-05-26T05:26:49"/>
    <n v="1429306520"/>
    <x v="3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7-06-21T09:10:28"/>
    <n v="1464196414"/>
    <x v="1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7-04-03T04:36:20"/>
    <n v="1457539235"/>
    <x v="2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11-20T00:37:45"/>
    <n v="1413922018"/>
    <x v="58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3-08-12T22:33:49"/>
    <n v="1346463337"/>
    <x v="22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8-02-11T07:39:34"/>
    <n v="1484058261"/>
    <x v="158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8-03-04T05:56:37"/>
    <n v="1488214151"/>
    <x v="63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6-08-11T10:13:08"/>
    <n v="1436810422"/>
    <x v="10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6-06-09T13:47:14"/>
    <n v="1431903495"/>
    <x v="5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6-04-04T13:42:28"/>
    <n v="1426773320"/>
    <x v="62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4-08-15T16:50:03"/>
    <n v="1376066243"/>
    <x v="24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7-04-30T16:22:15"/>
    <n v="1459861307"/>
    <x v="287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7-07-17T18:36:21"/>
    <n v="1468455186"/>
    <x v="55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6-04-18T22:09:31"/>
    <n v="1427987509"/>
    <x v="26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7-06-02T01:33:03"/>
    <n v="1463032867"/>
    <x v="44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8-01-19T06:24:38"/>
    <n v="1482160597"/>
    <x v="410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3-28T00:06:40"/>
    <n v="1426133192"/>
    <x v="64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6-11-04T03:39:02"/>
    <n v="1443801868"/>
    <x v="76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8-02-22T08:17:55"/>
    <n v="1486426053"/>
    <x v="28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9-15T16:27:40"/>
    <n v="1409261825"/>
    <x v="289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8-02-10T07:08:56"/>
    <n v="1484037977"/>
    <x v="411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7-01-17T15:49:47"/>
    <n v="1452530041"/>
    <x v="161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4-02-25T07:33:26"/>
    <n v="1360830239"/>
    <x v="412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7-09-04T20:56:10"/>
    <n v="1470062743"/>
    <x v="413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6-03-19T19:53:52"/>
    <n v="1425531666"/>
    <x v="414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7-10-24T12:45:57"/>
    <n v="1474380241"/>
    <x v="415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7-04-16T18:22:59"/>
    <n v="1460055300"/>
    <x v="106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7-03-17T12:14:18"/>
    <n v="1455721204"/>
    <x v="416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8-02-16T01:01:44"/>
    <n v="1486065627"/>
    <x v="20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7-12-15T20:56:10"/>
    <n v="1479414344"/>
    <x v="417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7-11-20T14:16:51"/>
    <n v="1477043072"/>
    <x v="418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7-03-21T00:11:45"/>
    <n v="1456423890"/>
    <x v="419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6-07-31T05:08:05"/>
    <n v="1436725900"/>
    <x v="248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7-12-01T21:57:27"/>
    <n v="1478000502"/>
    <x v="302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6-02-14T12:46:58"/>
    <n v="1422540059"/>
    <x v="42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6-11-05T00:20:26"/>
    <n v="1444911600"/>
    <x v="42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6-10-05T05:36:59"/>
    <n v="1442311198"/>
    <x v="140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6-06-23T18:53:37"/>
    <n v="1433775668"/>
    <x v="40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12-17T08:30:03"/>
    <n v="1357157965"/>
    <x v="33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3-09-30T17:44:59"/>
    <n v="1349209368"/>
    <x v="422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6-09-14T05:45:14"/>
    <n v="1440535082"/>
    <x v="133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4-02-07T21:56:04"/>
    <n v="1360222119"/>
    <x v="196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3-04-27T10:56:50"/>
    <n v="1335987789"/>
    <x v="74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3-03-10T21:37:26"/>
    <n v="1333001424"/>
    <x v="69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4-10-23T04:45:30"/>
    <n v="1381984773"/>
    <x v="63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3-03-01T14:48:31"/>
    <n v="1328649026"/>
    <x v="5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5-03-25T02:33:11"/>
    <n v="1396524644"/>
    <x v="41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3-03-09T08:16:20"/>
    <n v="1329442510"/>
    <x v="250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3-20T08:09:11"/>
    <n v="1395168625"/>
    <x v="148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4-10-10T17:52:20"/>
    <n v="1380650177"/>
    <x v="252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6-05-02T09:31:33"/>
    <n v="1429127379"/>
    <x v="29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1-15T12:16:08"/>
    <n v="1389121248"/>
    <x v="5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02-04T05:05:22"/>
    <n v="1329671572"/>
    <x v="51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6-07-11T18:56:05"/>
    <n v="1436464945"/>
    <x v="25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6-10-23T12:45:57"/>
    <n v="1445539113"/>
    <x v="82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3-07-26T12:15:19"/>
    <n v="1344281383"/>
    <x v="88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6-08-08T07:55:06"/>
    <n v="1437412512"/>
    <x v="10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4-06-30T15:16:21"/>
    <n v="1372296436"/>
    <x v="50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7-04-17T20:56:10"/>
    <n v="1458748809"/>
    <x v="423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12-20T18:16:58"/>
    <n v="1325184847"/>
    <x v="209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6-06-15T02:56:29"/>
    <n v="1432826568"/>
    <x v="61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7-10-28T16:51:04"/>
    <n v="1475337675"/>
    <x v="228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5-09-04T08:10:28"/>
    <n v="1408734015"/>
    <x v="42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7-02-04T13:46:13"/>
    <n v="1452625822"/>
    <x v="306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4-10-20T18:15:24"/>
    <n v="1381778555"/>
    <x v="425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6-08-04T19:35:05"/>
    <n v="1437115236"/>
    <x v="296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4-08-08T13:16:36"/>
    <n v="1375113391"/>
    <x v="380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4-05T06:16:38"/>
    <n v="1395868127"/>
    <x v="156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4-05-29T02:33:11"/>
    <n v="1369864301"/>
    <x v="426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5-06-30T07:08:56"/>
    <n v="1402945408"/>
    <x v="427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6-12-05T02:02:33"/>
    <n v="1448269539"/>
    <x v="428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8-01-06T04:22:56"/>
    <n v="1481053647"/>
    <x v="33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6-03-14T12:47:51"/>
    <n v="1424997111"/>
    <x v="206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1-24T18:11:27"/>
    <n v="1451746123"/>
    <x v="34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5-10-26T23:28:20"/>
    <n v="1412294683"/>
    <x v="429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8-03-12T08:05:23"/>
    <n v="1486565716"/>
    <x v="1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4-11-07T10:45:27"/>
    <n v="1382742014"/>
    <x v="374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7-04-17T16:39:54"/>
    <n v="1458762544"/>
    <x v="93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8-03-04T09:02:59"/>
    <n v="1485892300"/>
    <x v="430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4-11-03T07:41:37"/>
    <n v="1382449733"/>
    <x v="431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8-03-14T21:26:49"/>
    <n v="1488823290"/>
    <x v="432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7-10-15T11:44:41"/>
    <n v="1475609946"/>
    <x v="126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5-01-30T18:53:37"/>
    <n v="1390323617"/>
    <x v="433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6-08-24T17:52:31"/>
    <n v="1438801210"/>
    <x v="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6-07-17T19:54:18"/>
    <n v="1436975965"/>
    <x v="434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7-12-14T18:24:18"/>
    <n v="1479157278"/>
    <x v="130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4-03-04T18:46:13"/>
    <n v="1362329565"/>
    <x v="387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7-12-02T16:28:29"/>
    <n v="1478131673"/>
    <x v="435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5-07-29T02:51:31"/>
    <n v="1406362677"/>
    <x v="436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7-08-03T10:35:32"/>
    <n v="1469173938"/>
    <x v="437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6-11-09T05:15:42"/>
    <n v="1445267347"/>
    <x v="87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8-01-25T09:44:59"/>
    <n v="1484667168"/>
    <x v="438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7-05-03T03:25:07"/>
    <n v="1460069451"/>
    <x v="197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7-11-21T20:46:44"/>
    <n v="1478602246"/>
    <x v="133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7-06-16T01:31:55"/>
    <n v="1463351329"/>
    <x v="3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6-05-29T21:28:17"/>
    <n v="1431453687"/>
    <x v="242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7-12-08T13:35:56"/>
    <n v="1480360736"/>
    <x v="190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5-03-05T17:15:45"/>
    <n v="1393287850"/>
    <x v="87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8-02-15T22:21:37"/>
    <n v="1485278620"/>
    <x v="439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5-11-01T18:22:59"/>
    <n v="1413295358"/>
    <x v="33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6-01-17T04:34:16"/>
    <n v="1420919913"/>
    <x v="65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7-05-18T15:19:09"/>
    <n v="1462543114"/>
    <x v="440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7-11-22T06:36:43"/>
    <n v="1479241707"/>
    <x v="5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7-04-22T01:01:17"/>
    <n v="1460235592"/>
    <x v="441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12-05T12:15:19"/>
    <n v="1416945297"/>
    <x v="442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8-03-13T19:53:27"/>
    <n v="1486691915"/>
    <x v="441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8-03-08T20:25:32"/>
    <n v="1486745663"/>
    <x v="443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8-01-11T09:10:28"/>
    <n v="1482353513"/>
    <x v="444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7-12-09T18:53:41"/>
    <n v="1478736004"/>
    <x v="445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6-11-28T15:36:47"/>
    <n v="1446914836"/>
    <x v="446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8-03-14T06:18:35"/>
    <n v="1487164242"/>
    <x v="206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2-01T13:48:12"/>
    <n v="1390564857"/>
    <x v="221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12-07T02:51:33"/>
    <n v="1416667679"/>
    <x v="1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12-13T16:28:45"/>
    <n v="1386344289"/>
    <x v="11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3-01-20T06:55:43"/>
    <n v="1327767423"/>
    <x v="44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12-26T11:43:40"/>
    <n v="1448902867"/>
    <x v="33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6-01-20T14:17:52"/>
    <n v="1421436099"/>
    <x v="58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6-09-06T20:25:23"/>
    <n v="1439909991"/>
    <x v="436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2-06-12T06:28:05"/>
    <n v="1306219897"/>
    <x v="202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7-01-05T22:09:07"/>
    <n v="1447560686"/>
    <x v="8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3-04-03T05:06:27"/>
    <n v="1331348404"/>
    <x v="53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2-01-26T06:38:18"/>
    <n v="1297451245"/>
    <x v="211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3-05-25T09:39:27"/>
    <n v="1338352043"/>
    <x v="1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4-08-11T14:47:29"/>
    <n v="1376003254"/>
    <x v="25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5-06-04T07:09:57"/>
    <n v="1401724860"/>
    <x v="448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3-05-22T21:57:27"/>
    <n v="1339098689"/>
    <x v="20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4-11-13T09:03:19"/>
    <n v="1382659060"/>
    <x v="20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0-10-07T21:57:27"/>
    <n v="1252908330"/>
    <x v="60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3-03-17T22:58:43"/>
    <n v="1332199618"/>
    <x v="68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3-03-13T09:26:24"/>
    <n v="1332175476"/>
    <x v="67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3-08-23T06:06:38"/>
    <n v="1346345999"/>
    <x v="74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12-21T07:30:43"/>
    <n v="1356110480"/>
    <x v="300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12-27T16:14:34"/>
    <n v="1356648856"/>
    <x v="69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3-01-16T06:11:30"/>
    <n v="1326994426"/>
    <x v="108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3-02-05T02:32:10"/>
    <n v="1328749249"/>
    <x v="10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5-03-05T12:56:44"/>
    <n v="1393272633"/>
    <x v="449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12-22T09:59:18"/>
    <n v="1295657209"/>
    <x v="25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3-05-24T22:24:57"/>
    <n v="1339694816"/>
    <x v="63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4-05-24T23:00:21"/>
    <n v="1369193496"/>
    <x v="263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4-12-08T05:06:23"/>
    <n v="1385585434"/>
    <x v="268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2-11-03T03:13:58"/>
    <n v="1320287996"/>
    <x v="27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11-15T19:53:52"/>
    <n v="1290281691"/>
    <x v="116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5-07-21T08:40:51"/>
    <n v="1405356072"/>
    <x v="15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3-02-01T00:32:50"/>
    <n v="1328760129"/>
    <x v="196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3-03-30T20:41:20"/>
    <n v="1333653333"/>
    <x v="11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5-08-11T02:02:33"/>
    <n v="1406847996"/>
    <x v="450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4-02-08T14:30:25"/>
    <n v="1359848537"/>
    <x v="329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4-02-20T14:52:10"/>
    <n v="1361300615"/>
    <x v="451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5-04-16T14:55:08"/>
    <n v="1396829189"/>
    <x v="201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5-03-29T04:35:45"/>
    <n v="1395155478"/>
    <x v="1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3-03-28T23:29:48"/>
    <n v="1333494026"/>
    <x v="328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3-05-03T07:23:31"/>
    <n v="1336482857"/>
    <x v="133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3-03-30T18:49:15"/>
    <n v="1333646743"/>
    <x v="31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0-10-16T03:28:20"/>
    <n v="1253726650"/>
    <x v="452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12-24T00:30:38"/>
    <n v="1263474049"/>
    <x v="19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0-07-31T22:57:42"/>
    <n v="1251214014"/>
    <x v="430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4-11-21T15:47:50"/>
    <n v="1384480685"/>
    <x v="99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5-03-12T15:56:36"/>
    <n v="1393443400"/>
    <x v="30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8-04-06T10:58:44"/>
    <n v="1488694501"/>
    <x v="31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8-04-12T05:05:51"/>
    <n v="1489181369"/>
    <x v="80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8-03-22T16:28:02"/>
    <n v="1489428447"/>
    <x v="80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8-03-28T21:41:52"/>
    <n v="1487970885"/>
    <x v="42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8-04-01T02:35:25"/>
    <n v="1488241931"/>
    <x v="63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8-05-03T12:15:19"/>
    <n v="1489106948"/>
    <x v="29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8-08T21:58:08"/>
    <n v="1406066440"/>
    <x v="453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6-06-01T23:45:19"/>
    <n v="1431715537"/>
    <x v="416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5-06-28T18:22:04"/>
    <n v="1403017146"/>
    <x v="207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6-12-16T07:39:34"/>
    <n v="1448400943"/>
    <x v="430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5-07-30T19:32:36"/>
    <n v="1405728490"/>
    <x v="454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6-01-23T02:37:48"/>
    <n v="1420643071"/>
    <x v="455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5-05-09T20:15:19"/>
    <n v="1399563390"/>
    <x v="225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5-10-20T05:41:06"/>
    <n v="1412611498"/>
    <x v="85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5-05-22T22:42:26"/>
    <n v="1399902243"/>
    <x v="170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2-15T06:50:08"/>
    <n v="1390860695"/>
    <x v="456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5-06-07T08:02:26"/>
    <n v="1401204143"/>
    <x v="122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5-06-10T15:51:13"/>
    <n v="1401485484"/>
    <x v="252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7-12-19T07:38:33"/>
    <n v="1479496309"/>
    <x v="457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7-10-29T13:42:46"/>
    <n v="1475249138"/>
    <x v="458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6-06-30T14:50:17"/>
    <n v="1434137504"/>
    <x v="78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5-09-19T01:31:55"/>
    <n v="1410799870"/>
    <x v="78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12-31T11:00:46"/>
    <n v="1447962505"/>
    <x v="29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7-06-20T22:25:51"/>
    <n v="1464197269"/>
    <x v="29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6-03-17T14:27:04"/>
    <n v="1424822556"/>
    <x v="78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7-10-16T10:54:09"/>
    <n v="1472843431"/>
    <x v="8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7-08-23T03:08:32"/>
    <n v="1469543676"/>
    <x v="29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7-02-13T11:36:49"/>
    <n v="1450822938"/>
    <x v="81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6-07-31T05:13:40"/>
    <n v="1436812628"/>
    <x v="78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8-01-04T03:47:34"/>
    <n v="1480882370"/>
    <x v="78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6-04-16T08:05:46"/>
    <n v="1427768739"/>
    <x v="63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6-05-24T16:02:35"/>
    <n v="1428419552"/>
    <x v="78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6-04-07T17:35:42"/>
    <n v="1428596022"/>
    <x v="78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12-26T15:09:57"/>
    <n v="1415726460"/>
    <x v="29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6-04-19T05:08:42"/>
    <n v="1428012136"/>
    <x v="84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6-05-23T19:12:25"/>
    <n v="1430938104"/>
    <x v="78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6-10-07T11:37:30"/>
    <n v="1442501578"/>
    <x v="78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6-01-16T08:50:03"/>
    <n v="1417818036"/>
    <x v="78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6-07-22T22:02:58"/>
    <n v="1433432124"/>
    <x v="8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7-01-30T23:27:19"/>
    <n v="1452272280"/>
    <x v="29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7-04-25T22:58:43"/>
    <n v="1459975008"/>
    <x v="78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5-11-25T22:59:55"/>
    <n v="1415723470"/>
    <x v="84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6-12-20T09:59:09"/>
    <n v="1447460200"/>
    <x v="78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6-10-16T23:55:51"/>
    <n v="1441146356"/>
    <x v="78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7-01-09T18:53:37"/>
    <n v="1449596425"/>
    <x v="78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6-10-11T11:29:55"/>
    <n v="1442839533"/>
    <x v="74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7-04-20T20:42:50"/>
    <n v="1456442216"/>
    <x v="25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6-03-31T14:07:04"/>
    <n v="1425143965"/>
    <x v="84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7-02-03T03:34:39"/>
    <n v="1452540611"/>
    <x v="78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5-12-02T14:20:16"/>
    <n v="1416285141"/>
    <x v="80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6-06-13T05:16:32"/>
    <n v="1432665596"/>
    <x v="78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6-04-10T04:14:50"/>
    <n v="1427247571"/>
    <x v="79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6-08-18T11:38:17"/>
    <n v="1438271624"/>
    <x v="29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6-01-29T10:58:03"/>
    <n v="1421180060"/>
    <x v="29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7-09-07T16:24:28"/>
    <n v="1470859437"/>
    <x v="78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6-12-01T22:41:07"/>
    <n v="1447193566"/>
    <x v="80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7-11-25T09:35:02"/>
    <n v="1477515183"/>
    <x v="78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6-08-14T18:11:34"/>
    <n v="1438042730"/>
    <x v="78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6-09-24T14:41:58"/>
    <n v="1440116616"/>
    <x v="78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6-09-21T07:41:59"/>
    <n v="1441134142"/>
    <x v="8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6-03-27T18:20:23"/>
    <n v="1426112848"/>
    <x v="63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6-07-23T11:14:06"/>
    <n v="1436502603"/>
    <x v="84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6-02-07T20:47:47"/>
    <n v="1421976107"/>
    <x v="8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10-28T19:01:09"/>
    <n v="1413337043"/>
    <x v="22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6-07-25T00:20:58"/>
    <n v="1436201432"/>
    <x v="63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12-26T17:59:33"/>
    <n v="1415736424"/>
    <x v="78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7-07-19T10:15:09"/>
    <n v="1465311740"/>
    <x v="8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12-31T19:53:52"/>
    <n v="1418761759"/>
    <x v="22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6-07-13T23:58:59"/>
    <n v="1435160452"/>
    <x v="29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12-20T00:48:45"/>
    <n v="1416896264"/>
    <x v="78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6-03-17T08:45:00"/>
    <n v="1425236644"/>
    <x v="29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6-10-19T05:30:36"/>
    <n v="1443495223"/>
    <x v="78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6-07-28T00:34:20"/>
    <n v="1436456017"/>
    <x v="29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6-02-12T06:19:27"/>
    <n v="1422348093"/>
    <x v="84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8-01-10T19:51:50"/>
    <n v="1481597687"/>
    <x v="78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6-10-05T16:12:54"/>
    <n v="1442348558"/>
    <x v="29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12-18T15:03:05"/>
    <n v="1417641256"/>
    <x v="78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6-06-20T12:15:03"/>
    <n v="1433282384"/>
    <x v="78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5-12-03T06:36:42"/>
    <n v="1415910506"/>
    <x v="78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7-04-08T22:54:42"/>
    <n v="1458023164"/>
    <x v="78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7-02-27T16:05:02"/>
    <n v="1452023096"/>
    <x v="82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6-04-30T04:55:00"/>
    <n v="1428941931"/>
    <x v="29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7-03-25T05:17:35"/>
    <n v="1454188258"/>
    <x v="8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12-25T13:13:19"/>
    <n v="1449190607"/>
    <x v="78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7-09-01T07:11:55"/>
    <n v="1471096975"/>
    <x v="9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6-01-04T04:45:47"/>
    <n v="1418179190"/>
    <x v="38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6-03-28T02:02:33"/>
    <n v="1426772928"/>
    <x v="51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5-10-20T16:43:31"/>
    <n v="1412652157"/>
    <x v="84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6-08-07T11:15:19"/>
    <n v="1437339675"/>
    <x v="79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6-08-27T10:00:26"/>
    <n v="1439027275"/>
    <x v="78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6-08-14T11:18:51"/>
    <n v="1437932082"/>
    <x v="8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7-11-26T06:49:45"/>
    <n v="1476294073"/>
    <x v="78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5-12T03:03:50"/>
    <n v="1398911882"/>
    <x v="8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6-08-10T19:53:52"/>
    <n v="1436805660"/>
    <x v="62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7-07-12T12:28:01"/>
    <n v="1466023346"/>
    <x v="79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6-02-28T20:56:10"/>
    <n v="1421343743"/>
    <x v="29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7-23T12:59:21"/>
    <n v="1405113187"/>
    <x v="78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6-03-10T06:42:27"/>
    <n v="1422045244"/>
    <x v="81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6-02-04T11:27:28"/>
    <n v="1419097389"/>
    <x v="78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5-10-24T16:01:37"/>
    <n v="1410396095"/>
    <x v="17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6-02-07T11:44:37"/>
    <n v="1421944196"/>
    <x v="29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6-02-25T20:49:58"/>
    <n v="1423502636"/>
    <x v="29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12-16T09:36:51"/>
    <n v="1417452890"/>
    <x v="29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5-10-11T05:01:25"/>
    <n v="1411853108"/>
    <x v="82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7-05-23T12:50:03"/>
    <n v="1463090149"/>
    <x v="29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6-07-27T12:50:56"/>
    <n v="1433822692"/>
    <x v="78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7-03-17T11:53:45"/>
    <n v="1455262733"/>
    <x v="29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6-02-26T22:47:41"/>
    <n v="1423594151"/>
    <x v="29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8-02-06T17:05:22"/>
    <n v="1483131966"/>
    <x v="80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7-02-04T11:53:16"/>
    <n v="1452654504"/>
    <x v="84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7-06-24T09:04:54"/>
    <n v="1461896613"/>
    <x v="84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6-02-22T07:54:51"/>
    <n v="1423199697"/>
    <x v="84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7-02-20T14:23:43"/>
    <n v="1454016943"/>
    <x v="78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6-07-23T11:11:54"/>
    <n v="1435206474"/>
    <x v="84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6-09-24T21:06:09"/>
    <n v="1441435186"/>
    <x v="80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7-01-21T16:36:56"/>
    <n v="1448894770"/>
    <x v="84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6-03-03T01:31:55"/>
    <n v="1422400188"/>
    <x v="78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6-11-28T21:55:06"/>
    <n v="1444341462"/>
    <x v="29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6-10-08T17:00:04"/>
    <n v="1442605129"/>
    <x v="78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7-02-06T07:14:16"/>
    <n v="1452807313"/>
    <x v="84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6-07-11T05:36:00"/>
    <n v="1435806054"/>
    <x v="280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6-03-04T23:29:50"/>
    <n v="1424188828"/>
    <x v="459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5-07-28T09:11:52"/>
    <n v="1405522822"/>
    <x v="409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7-05-21T07:46:14"/>
    <n v="1461607591"/>
    <x v="42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6-09-15T14:21:38"/>
    <n v="1440650021"/>
    <x v="248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7-11-26T03:32:16"/>
    <n v="1477578471"/>
    <x v="112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7-11-11T08:40:51"/>
    <n v="1476184593"/>
    <x v="152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7-08-28T21:02:18"/>
    <n v="1472110513"/>
    <x v="82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5-11-14T05:01:32"/>
    <n v="1414725915"/>
    <x v="148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5-10-11T10:54:38"/>
    <n v="1411177456"/>
    <x v="33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8-03-07T12:33:52"/>
    <n v="1487022490"/>
    <x v="153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12-21T09:11:29"/>
    <n v="1448914500"/>
    <x v="41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8-02-03T15:26:07"/>
    <n v="1483461409"/>
    <x v="85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8-03-12T22:18:01"/>
    <n v="1486183808"/>
    <x v="208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7-04-15T14:34:03"/>
    <n v="1458758750"/>
    <x v="38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8-02-27T09:46:12"/>
    <n v="1485471839"/>
    <x v="85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7-03-18T19:21:48"/>
    <n v="1456237656"/>
    <x v="20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7-06-05T16:20:26"/>
    <n v="1462481718"/>
    <x v="144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7-03-17T19:42:43"/>
    <n v="1454858285"/>
    <x v="460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8-01-03T11:31:24"/>
    <n v="1480480167"/>
    <x v="32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2-08-20T13:16:36"/>
    <n v="1314577097"/>
    <x v="48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3-06-14T19:53:07"/>
    <n v="1340944096"/>
    <x v="248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4-03-19T05:06:23"/>
    <n v="1362710425"/>
    <x v="11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6-09-20T07:38:33"/>
    <n v="1441143397"/>
    <x v="68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3-08-21T18:39:07"/>
    <n v="1345828548"/>
    <x v="53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4-04-10T23:57:30"/>
    <n v="1365474453"/>
    <x v="47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3-04-04T20:56:10"/>
    <n v="1335473931"/>
    <x v="68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3-09-26T00:00:00"/>
    <n v="1348285321"/>
    <x v="6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12-24T20:44:45"/>
    <n v="1295000329"/>
    <x v="5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3-04-18T12:33:17"/>
    <n v="1335232055"/>
    <x v="17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12-17T21:47:06"/>
    <n v="1324079392"/>
    <x v="5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1-07-17T03:06:54"/>
    <n v="1277433980"/>
    <x v="201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3-10-09T20:53:56"/>
    <n v="1349978269"/>
    <x v="5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1-08-23T21:12:47"/>
    <n v="1282868176"/>
    <x v="44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1-05-21T19:54:54"/>
    <n v="1273647255"/>
    <x v="75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5-10-17T19:47:34"/>
    <n v="1412149970"/>
    <x v="16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3-07-09T20:31:24"/>
    <n v="1340901345"/>
    <x v="14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12-14T09:30:26"/>
    <n v="1355525313"/>
    <x v="1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3-06-23T21:57:27"/>
    <n v="1342545994"/>
    <x v="38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6-09-30T15:47:49"/>
    <n v="1439332084"/>
    <x v="22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3-03-25T14:18:01"/>
    <n v="1333207808"/>
    <x v="1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2-06-19T22:14:11"/>
    <n v="1308336383"/>
    <x v="20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3-03-26T16:20:29"/>
    <n v="1330711203"/>
    <x v="10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2-08-05T00:30:41"/>
    <n v="1313532003"/>
    <x v="24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2-09-01T16:18:22"/>
    <n v="1315439879"/>
    <x v="14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3-03-17T11:44:16"/>
    <n v="1332521976"/>
    <x v="209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3-04-21T14:17:49"/>
    <n v="1335491997"/>
    <x v="44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2-10-07T02:14:36"/>
    <n v="1318864308"/>
    <x v="71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4-04-11T14:21:56"/>
    <n v="1365525239"/>
    <x v="11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3-05-19T07:37:28"/>
    <n v="1335245276"/>
    <x v="38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12-01T00:21:27"/>
    <n v="1293739714"/>
    <x v="73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3-05-12T08:39:50"/>
    <n v="1335397188"/>
    <x v="74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4-03-31T20:27:55"/>
    <n v="1363320140"/>
    <x v="461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3-04-18T02:01:36"/>
    <n v="1335194944"/>
    <x v="70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3-05-02T16:33:37"/>
    <n v="1336430575"/>
    <x v="288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4-02-28T23:54:45"/>
    <n v="1361577292"/>
    <x v="73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2-06-24T02:38:57"/>
    <n v="1309986338"/>
    <x v="6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6-01-13T05:50:25"/>
    <n v="1421190787"/>
    <x v="9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3-11-30T21:57:27"/>
    <n v="1352820837"/>
    <x v="203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3-05-19T20:59:09"/>
    <n v="1337884375"/>
    <x v="60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6-09-17T05:14:58"/>
    <n v="1440787104"/>
    <x v="63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9-04T08:59:53"/>
    <n v="1407440918"/>
    <x v="81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7-06-03T17:27:50"/>
    <n v="1462743308"/>
    <x v="78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10-29T18:15:03"/>
    <n v="1413418934"/>
    <x v="78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6-02-28T05:57:43"/>
    <n v="1423704016"/>
    <x v="78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6-09-23T10:43:24"/>
    <n v="1441955269"/>
    <x v="84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6-04-27T13:01:21"/>
    <n v="1428716704"/>
    <x v="78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5-07-27T16:41:26"/>
    <n v="1405464634"/>
    <x v="78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6-04-06T19:19:59"/>
    <n v="1424719549"/>
    <x v="33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6-05-01T13:12:43"/>
    <n v="1426463772"/>
    <x v="84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7-01-24T14:01:04"/>
    <n v="1451731413"/>
    <x v="78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11-28T04:38:29"/>
    <n v="1417208561"/>
    <x v="78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8-02-27T10:53:26"/>
    <n v="1482883789"/>
    <x v="78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5-08-02T05:58:45"/>
    <n v="1407057677"/>
    <x v="80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6-02-08T15:59:12"/>
    <n v="1422043753"/>
    <x v="8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11-13T17:02:10"/>
    <n v="1414683652"/>
    <x v="78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6-03-05T02:49:01"/>
    <n v="1424200530"/>
    <x v="51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5-10-28T09:32:23"/>
    <n v="1413303628"/>
    <x v="78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5-06-30T07:53:16"/>
    <n v="1403149404"/>
    <x v="80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7-10-14T10:03:34"/>
    <n v="1472567085"/>
    <x v="78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6-10-03T18:06:19"/>
    <n v="1442963621"/>
    <x v="46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7-04-17T11:36:31"/>
    <n v="1459431960"/>
    <x v="74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11-01T18:48:22"/>
    <n v="1413674692"/>
    <x v="55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5-12-05T15:49:47"/>
    <n v="1416338557"/>
    <x v="68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3-05-25T01:17:48"/>
    <n v="1338322571"/>
    <x v="144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11-22T09:41:06"/>
    <n v="1415585474"/>
    <x v="51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4-09-23T12:14:18"/>
    <n v="1380477691"/>
    <x v="26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6-08-09T02:02:33"/>
    <n v="1438459303"/>
    <x v="75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3-02-16T05:02:33"/>
    <n v="1328752575"/>
    <x v="88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6-04-06T05:26:49"/>
    <n v="1426711505"/>
    <x v="53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6-08-03T16:19:24"/>
    <n v="1437668354"/>
    <x v="42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3-07-14T02:25:48"/>
    <n v="1342556566"/>
    <x v="65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4-01-31T04:36:54"/>
    <n v="1359568911"/>
    <x v="327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11-08T02:33:11"/>
    <n v="1257871712"/>
    <x v="25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5-11-15T21:25:52"/>
    <n v="1414781945"/>
    <x v="76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4-07-03T17:55:10"/>
    <n v="1373337166"/>
    <x v="80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2-06-19T18:57:57"/>
    <n v="1307028855"/>
    <x v="202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4-01-25T12:44:56"/>
    <n v="1359029661"/>
    <x v="333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6-01-19T07:18:20"/>
    <n v="1417729152"/>
    <x v="211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2-09-18T17:03:20"/>
    <n v="1314720721"/>
    <x v="74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4-09-01T07:56:54"/>
    <n v="1375008418"/>
    <x v="287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4-09-06T03:33:27"/>
    <n v="1377252857"/>
    <x v="62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11-16T18:22:59"/>
    <n v="1291257298"/>
    <x v="62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3-06-03T22:27:33"/>
    <n v="1339158569"/>
    <x v="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6-02-12T22:28:05"/>
    <n v="1421983138"/>
    <x v="42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4-09-10T06:38:18"/>
    <n v="1378586179"/>
    <x v="71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3-02-27T03:07:17"/>
    <n v="1330972403"/>
    <x v="179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7-09-28T11:10:59"/>
    <n v="1473087637"/>
    <x v="7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4-05-04T02:02:33"/>
    <n v="1366999870"/>
    <x v="7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6-09-27T19:53:52"/>
    <n v="1439392406"/>
    <x v="3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3-02-12T23:17:06"/>
    <n v="1329890585"/>
    <x v="6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8-03-07T10:09:02"/>
    <n v="1486149981"/>
    <x v="59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3-08-19T04:52:53"/>
    <n v="1343018807"/>
    <x v="65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6-05-19T02:01:32"/>
    <n v="1430445163"/>
    <x v="85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3-04-23T04:49:15"/>
    <n v="1335541393"/>
    <x v="2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3-11-24T00:17:59"/>
    <n v="1352504857"/>
    <x v="69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5-04-25T13:09:33"/>
    <n v="1397584386"/>
    <x v="17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6-04-17T20:24:31"/>
    <n v="1427747906"/>
    <x v="59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2-10-06T05:13:32"/>
    <n v="1318539484"/>
    <x v="20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6-02-21T00:50:37"/>
    <n v="1423090174"/>
    <x v="64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6-10-03T07:20:40"/>
    <n v="1442148089"/>
    <x v="78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7-10-10T01:07:03"/>
    <n v="1471005339"/>
    <x v="8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6-07-18T07:30:14"/>
    <n v="1433042451"/>
    <x v="78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7-13T11:42:58"/>
    <n v="1404262699"/>
    <x v="78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7-05-05T02:22:59"/>
    <n v="1457710589"/>
    <x v="29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5-08-03T20:58:41"/>
    <n v="1406071948"/>
    <x v="78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6-04-09T23:35:07"/>
    <n v="1427231138"/>
    <x v="84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7-08-30T08:10:07"/>
    <n v="1470153594"/>
    <x v="29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6-09-06T07:41:29"/>
    <n v="1439865112"/>
    <x v="84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8-02-09T23:40:10"/>
    <n v="1483998035"/>
    <x v="84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7-05-14T18:35:15"/>
    <n v="1458461521"/>
    <x v="80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6-03-29T23:51:47"/>
    <n v="1426301517"/>
    <x v="78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08-05T12:28:04"/>
    <n v="1404915149"/>
    <x v="78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7-05-14T05:56:31"/>
    <n v="1461786545"/>
    <x v="78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12-28T01:07:59"/>
    <n v="1418438194"/>
    <x v="78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6-03-27T19:08:02"/>
    <n v="1424823247"/>
    <x v="78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5-07-17T08:22:05"/>
    <n v="1405021297"/>
    <x v="78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6-09-29T09:42:08"/>
    <n v="1440203579"/>
    <x v="78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8-29T06:02:36"/>
    <n v="1405626903"/>
    <x v="8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6-05-02T16:51:04"/>
    <n v="1429170603"/>
    <x v="84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6-11-07T04:10:11"/>
    <n v="1445094298"/>
    <x v="202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7-10-28T21:41:00"/>
    <n v="1475192634"/>
    <x v="29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6-03-02T00:28:36"/>
    <n v="1421346480"/>
    <x v="81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6-06-02T09:21:10"/>
    <n v="1431749369"/>
    <x v="78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5-06-16T20:32:53"/>
    <n v="1402009632"/>
    <x v="29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12-16T15:45:18"/>
    <n v="1448438136"/>
    <x v="29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6-12-22T02:46:01"/>
    <n v="1448899953"/>
    <x v="79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6-03-17T03:48:46"/>
    <n v="1423325626"/>
    <x v="22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7-03-17T17:13:39"/>
    <n v="1456145527"/>
    <x v="29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7-01-18T14:26:20"/>
    <n v="1453212497"/>
    <x v="78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7-03-07T21:11:54"/>
    <n v="1452721524"/>
    <x v="84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5-09-18T15:33:07"/>
    <n v="1409944421"/>
    <x v="29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6-04-11T23:46:50"/>
    <n v="1427401026"/>
    <x v="78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5-07-20T13:30:41"/>
    <n v="1404861228"/>
    <x v="29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8-02-25T15:41:17"/>
    <n v="1485323500"/>
    <x v="10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5-07-20T06:04:25"/>
    <n v="1404835009"/>
    <x v="74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7-06-15T10:24:58"/>
    <n v="1463731917"/>
    <x v="63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6-09-13T04:45:58"/>
    <n v="1440447001"/>
    <x v="25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5-07-16T06:13:34"/>
    <n v="1403201147"/>
    <x v="81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7-03-20T03:10:38"/>
    <n v="1453757800"/>
    <x v="209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3-08-10T23:58:59"/>
    <n v="1346276349"/>
    <x v="299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10-27T13:06:23"/>
    <n v="1412358968"/>
    <x v="463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4-11-30T16:14:32"/>
    <n v="1386626054"/>
    <x v="133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3-03-23T23:12:44"/>
    <n v="1333070023"/>
    <x v="306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7-06-13T14:17:42"/>
    <n v="1463576390"/>
    <x v="464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5-04-09T04:11:37"/>
    <n v="1396026382"/>
    <x v="46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6-07-31T12:45:57"/>
    <n v="1435611572"/>
    <x v="367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8-03-16T19:24:15"/>
    <n v="1485976468"/>
    <x v="466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3-06-10T19:06:24"/>
    <n v="1339738951"/>
    <x v="467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7-08-19T17:51:19"/>
    <n v="1468444125"/>
    <x v="468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8-01-03T06:06:38"/>
    <n v="1480493014"/>
    <x v="469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12-25T00:26:43"/>
    <n v="1418095570"/>
    <x v="32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3-08-19T20:03:18"/>
    <n v="1345664294"/>
    <x v="33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04-09T16:20:26"/>
    <n v="1396371612"/>
    <x v="61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7-04-25T12:45:57"/>
    <n v="1458820564"/>
    <x v="250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6-08-14T17:44:19"/>
    <n v="1437954729"/>
    <x v="146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5-10-04T01:00:27"/>
    <n v="1411246751"/>
    <x v="180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6-11-22T15:50:50"/>
    <n v="1443812461"/>
    <x v="99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6-10-13T10:43:24"/>
    <n v="1443302004"/>
    <x v="28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6-09-30T18:22:59"/>
    <n v="1441339242"/>
    <x v="470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6-05-08T10:39:48"/>
    <n v="1429638988"/>
    <x v="471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7-12-30T23:19:25"/>
    <n v="1479232216"/>
    <x v="142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7-12-01T21:05:48"/>
    <n v="1479449366"/>
    <x v="95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3-08-11T06:14:51"/>
    <n v="1345716422"/>
    <x v="472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7-11-08T23:56:44"/>
    <n v="1476559608"/>
    <x v="47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6-05-21T14:22:27"/>
    <n v="1430751869"/>
    <x v="133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6-11-17T14:12:06"/>
    <n v="1445975661"/>
    <x v="43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5-11-15T00:11:21"/>
    <n v="1415661067"/>
    <x v="64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6-05-01T01:57:49"/>
    <n v="1429016122"/>
    <x v="61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7-06-26T17:52:20"/>
    <n v="1464921112"/>
    <x v="75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08-19T00:03:52"/>
    <n v="1438488227"/>
    <x v="172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7-05-24T16:50:02"/>
    <n v="1462325339"/>
    <x v="288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2-06T03:03:50"/>
    <n v="1390938332"/>
    <x v="473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7-09-27T22:13:07"/>
    <n v="1472571921"/>
    <x v="20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6-02-24T01:21:02"/>
    <n v="1422917361"/>
    <x v="87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7-10-14T15:49:47"/>
    <n v="1474641914"/>
    <x v="133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7-10-11T02:14:03"/>
    <n v="1474895475"/>
    <x v="55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12-31T22:22:54"/>
    <n v="1418766895"/>
    <x v="25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6-02-05T15:04:39"/>
    <n v="1421786748"/>
    <x v="72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6-05-26T05:28:04"/>
    <n v="1428551474"/>
    <x v="50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8-29T06:16:51"/>
    <n v="1409341863"/>
    <x v="29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7-07-11T22:25:01"/>
    <n v="1465970108"/>
    <x v="78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7-12-21T08:39:50"/>
    <n v="1479218315"/>
    <x v="474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8-03-12T12:15:55"/>
    <n v="1486580435"/>
    <x v="47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5-10-23T10:57:04"/>
    <n v="1412885603"/>
    <x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6-08-29T08:42:02"/>
    <n v="1439191869"/>
    <x v="47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6-08-02T18:09:41"/>
    <n v="1436941019"/>
    <x v="8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7-03-03T15:28:41"/>
    <n v="1454951360"/>
    <x v="79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7-01-25T03:30:04"/>
    <n v="1449186941"/>
    <x v="8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7-12-21T15:48:49"/>
    <n v="1479740343"/>
    <x v="81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6-12-08T23:19:18"/>
    <n v="1447960809"/>
    <x v="5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5-11-24T09:30:38"/>
    <n v="1415591325"/>
    <x v="202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5-05-24T13:47:14"/>
    <n v="1399909127"/>
    <x v="16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6-04-07T14:43:51"/>
    <n v="1424442326"/>
    <x v="79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7-02-02T03:34:28"/>
    <n v="1452631647"/>
    <x v="68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8-03-14T13:16:36"/>
    <n v="1485966688"/>
    <x v="215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7-07-31T02:33:11"/>
    <n v="1467325053"/>
    <x v="211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7-07-27T20:39:03"/>
    <n v="1467321194"/>
    <x v="80"/>
    <b v="0"/>
    <x v="2"/>
    <x v="36"/>
    <n v="0"/>
    <n v="22.75"/>
  </r>
  <r>
    <n v="2659"/>
    <s v="test (Canceled)"/>
    <s v="test"/>
    <n v="49000"/>
    <n v="1333"/>
    <x v="1"/>
    <x v="0"/>
    <s v="USD"/>
    <n v="1429321210"/>
    <d v="2016-04-04T01:11:40"/>
    <n v="1426729210"/>
    <x v="73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6-11-15T10:19:53"/>
    <n v="1443200818"/>
    <x v="81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4-10-01T11:14:13"/>
    <n v="1380150010"/>
    <x v="65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8-10T09:37:15"/>
    <n v="1437587713"/>
    <x v="144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6-08-24T13:47:14"/>
    <n v="1438873007"/>
    <x v="6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6-11-30T06:37:17"/>
    <n v="1446683797"/>
    <x v="201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6-04-21T05:36:35"/>
    <n v="1426886974"/>
    <x v="67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6-09-15T06:38:18"/>
    <n v="1440008439"/>
    <x v="190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7-02-03T06:21:33"/>
    <n v="1452550416"/>
    <x v="59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6-10-30T23:00:46"/>
    <n v="1443449265"/>
    <x v="33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7-01-01T16:42:29"/>
    <n v="1447203096"/>
    <x v="202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5-07-10T09:41:47"/>
    <n v="1404174580"/>
    <x v="65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5-12-04T06:15:50"/>
    <n v="1416419916"/>
    <x v="87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6-12-19T15:19:09"/>
    <n v="1449436390"/>
    <x v="5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10-13T07:24:15"/>
    <n v="1412081999"/>
    <x v="3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7-07-01T15:18:08"/>
    <n v="1465398670"/>
    <x v="199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5-10-25T12:20:14"/>
    <n v="1413059689"/>
    <x v="60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7-05-18T03:03:23"/>
    <n v="1461337174"/>
    <x v="82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5-06-13T20:38:11"/>
    <n v="1401756143"/>
    <x v="74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6-09-14T04:14:43"/>
    <n v="1440529765"/>
    <x v="84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6-02-13T22:29:41"/>
    <n v="1422489694"/>
    <x v="8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7-03-31T16:25:23"/>
    <n v="1457327091"/>
    <x v="80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5-06-21T21:25:57"/>
    <n v="1402867750"/>
    <x v="84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11-06T02:32:10"/>
    <n v="1413838540"/>
    <x v="9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6-02-15T17:29:11"/>
    <n v="1422641240"/>
    <x v="8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5-07-22T13:13:37"/>
    <n v="1404165425"/>
    <x v="80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6-04-13T20:07:19"/>
    <n v="1424968930"/>
    <x v="29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9-13T17:15:17"/>
    <n v="1410391423"/>
    <x v="78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6-06-17T03:56:54"/>
    <n v="1432999318"/>
    <x v="78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6-02-09T23:29:22"/>
    <n v="1422067870"/>
    <x v="25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7-07-27T22:33:01"/>
    <n v="1467327890"/>
    <x v="29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6-05-21T01:33:13"/>
    <n v="1429410676"/>
    <x v="115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6-04-27T04:28:12"/>
    <n v="1427390557"/>
    <x v="84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6-03-10T18:24:00"/>
    <n v="1424678460"/>
    <x v="29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5-07-25T20:14:44"/>
    <n v="1405307966"/>
    <x v="8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5-09-08T18:45:46"/>
    <n v="1409109739"/>
    <x v="29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6-03-31T00:53:04"/>
    <n v="1423801318"/>
    <x v="8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5-12-10T09:58:28"/>
    <n v="1416600960"/>
    <x v="44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6-07-22T04:05:06"/>
    <n v="1435876423"/>
    <x v="47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5-06-08T14:52:03"/>
    <n v="1401312808"/>
    <x v="84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5-07-21T12:16:23"/>
    <n v="1404941463"/>
    <x v="78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5-09-01T08:40:22"/>
    <n v="1408481972"/>
    <x v="80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8-04-10T01:06:58"/>
    <n v="1488911734"/>
    <x v="67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8-04-08T00:45:34"/>
    <n v="1488827677"/>
    <x v="55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8-03-24T14:52:26"/>
    <n v="1485016430"/>
    <x v="43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8-04-08T02:14:42"/>
    <n v="1487709714"/>
    <x v="63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8-03-26T21:26:06"/>
    <n v="1486504758"/>
    <x v="22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5-09-29T08:39:50"/>
    <n v="1410937483"/>
    <x v="40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4-04-29T13:46:13"/>
    <n v="1367088443"/>
    <x v="476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7-07-18T11:29:48"/>
    <n v="1463935526"/>
    <x v="477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7-10-02T12:44:56"/>
    <n v="1472528141"/>
    <x v="47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5-07-21T16:51:04"/>
    <n v="1404797428"/>
    <x v="479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06-01T11:45:42"/>
    <n v="1400694790"/>
    <x v="196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4-06-17T01:01:17"/>
    <n v="1370568560"/>
    <x v="235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12-15T23:10:22"/>
    <n v="1447515684"/>
    <x v="48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7-10-13T13:16:36"/>
    <n v="1474040596"/>
    <x v="120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7-02-13T23:02:36"/>
    <n v="1453109628"/>
    <x v="48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6-09-27T23:59:53"/>
    <n v="1441699193"/>
    <x v="482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5-11-21T03:01:16"/>
    <n v="1414015049"/>
    <x v="166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7-04-29T01:31:55"/>
    <n v="1459865945"/>
    <x v="265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7-04-12T18:07:33"/>
    <n v="1455756294"/>
    <x v="50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7-11-10T16:31:32"/>
    <n v="1476270653"/>
    <x v="210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4-08-12T06:07:40"/>
    <n v="1375880598"/>
    <x v="314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8-01-30T17:26:01"/>
    <n v="1480538053"/>
    <x v="333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12-16T13:55:32"/>
    <n v="1414872488"/>
    <x v="282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6-08-03T20:16:19"/>
    <n v="1436860259"/>
    <x v="483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8-03-03T06:30:23"/>
    <n v="1484070735"/>
    <x v="116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7-04-17T10:38:29"/>
    <n v="1458741311"/>
    <x v="442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6-07-27T00:45:20"/>
    <n v="1436804063"/>
    <x v="484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6-12-22T00:55:03"/>
    <n v="1448461434"/>
    <x v="413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6-04-17T12:01:39"/>
    <n v="1427867197"/>
    <x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4-03-25T02:02:08"/>
    <n v="1363611575"/>
    <x v="345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5-10-01T06:38:18"/>
    <n v="1408624622"/>
    <x v="7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4-04-30T07:08:56"/>
    <n v="1366917828"/>
    <x v="9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6-03-27T01:04:14"/>
    <n v="1423463574"/>
    <x v="46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7-10-12T11:43:40"/>
    <n v="1473782592"/>
    <x v="430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4-02-12T12:45:57"/>
    <n v="1360551250"/>
    <x v="485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5-04-02T23:59:32"/>
    <n v="1395676773"/>
    <x v="6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12-24T01:01:17"/>
    <n v="1386108087"/>
    <x v="231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7-11-05T05:03:03"/>
    <n v="1473218804"/>
    <x v="41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5-04-15T11:33:03"/>
    <n v="1395436717"/>
    <x v="277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6-02-26T04:21:19"/>
    <n v="1423529152"/>
    <x v="5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5-10-03T05:44:10"/>
    <n v="1412005602"/>
    <x v="80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3-04-09T23:46:10"/>
    <n v="1335892587"/>
    <x v="59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7-10-18T00:23:57"/>
    <n v="1474271607"/>
    <x v="78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3-01-21T16:51:02"/>
    <n v="1327886998"/>
    <x v="19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3-06-10T12:59:02"/>
    <n v="1337125368"/>
    <x v="72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5-08-11T20:10:24"/>
    <n v="1406745911"/>
    <x v="10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3-05-12T01:42:08"/>
    <n v="1337095997"/>
    <x v="80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7-08-31T09:45:34"/>
    <n v="1470243802"/>
    <x v="80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6-03-21T10:54:15"/>
    <n v="1425582637"/>
    <x v="84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3-05-27T02:02:33"/>
    <n v="1340055345"/>
    <x v="78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5-05-29T09:29:14"/>
    <n v="1397855842"/>
    <x v="78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2-11-08T20:47:44"/>
    <n v="1320776504"/>
    <x v="25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3-07-24T08:48:03"/>
    <n v="1343425023"/>
    <x v="22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5-08-24T23:14:55"/>
    <n v="1407856551"/>
    <x v="78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6-03-25T13:45:59"/>
    <n v="1425927527"/>
    <x v="41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12-20T01:38:44"/>
    <n v="1386884201"/>
    <x v="51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7-08-03T18:38:51"/>
    <n v="1469202332"/>
    <x v="84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7-10-08T22:34:36"/>
    <n v="1474886183"/>
    <x v="79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7-07-13T00:48:47"/>
    <n v="1464943666"/>
    <x v="84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4-05-24T06:12:03"/>
    <n v="1369134258"/>
    <x v="78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12-03T06:39:53"/>
    <n v="1354584693"/>
    <x v="80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3-02-10T00:54:23"/>
    <n v="1326934395"/>
    <x v="29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4-04-26T19:18:53"/>
    <n v="1365515684"/>
    <x v="8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3-04-25T09:11:29"/>
    <n v="1335855631"/>
    <x v="80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3-09-26T09:05:09"/>
    <n v="1350050028"/>
    <x v="78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2-06-30T00:32:39"/>
    <n v="1310486518"/>
    <x v="80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6-08-05T12:16:10"/>
    <n v="1434582050"/>
    <x v="8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3-02-20T20:10:36"/>
    <n v="1330440323"/>
    <x v="69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5-05-17T01:52:10"/>
    <n v="1397677790"/>
    <x v="84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5-02-25T05:32:26"/>
    <n v="1392569730"/>
    <x v="51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4-01-02T13:16:36"/>
    <n v="1355489140"/>
    <x v="78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4-09-10T22:50:07"/>
    <n v="1379710294"/>
    <x v="78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7-04-19T18:38:39"/>
    <n v="1460666721"/>
    <x v="29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4-02-06T16:53:15"/>
    <n v="1360119728"/>
    <x v="62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2-11-06T01:20:55"/>
    <n v="1321402754"/>
    <x v="84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6-05-30T10:51:30"/>
    <n v="1431414476"/>
    <x v="17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6-07-05T13:50:42"/>
    <n v="1434557004"/>
    <x v="29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8-07T22:57:07"/>
    <n v="1406417306"/>
    <x v="41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6-11-13T06:11:25"/>
    <n v="1445609021"/>
    <x v="29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8-03-12T03:49:35"/>
    <n v="1486550688"/>
    <x v="78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6-01-28T21:26:49"/>
    <n v="1421274954"/>
    <x v="33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6-02-02T21:56:26"/>
    <n v="1421964718"/>
    <x v="59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6-04-09T15:09:43"/>
    <n v="1428583846"/>
    <x v="42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10-13T03:28:23"/>
    <n v="1412794443"/>
    <x v="52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7-08-02T23:29:22"/>
    <n v="1467865967"/>
    <x v="136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5-06-20T12:55:50"/>
    <n v="1403703580"/>
    <x v="142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6-29T08:26:25"/>
    <n v="1403066752"/>
    <x v="44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7-07-26T15:40:18"/>
    <n v="1467219043"/>
    <x v="9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6-02-26T08:40:51"/>
    <n v="1424477934"/>
    <x v="5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6-01-28T12:47:43"/>
    <n v="1421101903"/>
    <x v="3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7-09-07T00:00:00"/>
    <n v="1470778559"/>
    <x v="33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6-07-31T16:23:08"/>
    <n v="1435469559"/>
    <x v="5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6-07-09T09:45:37"/>
    <n v="1434881005"/>
    <x v="196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7-02-25T14:17:52"/>
    <n v="1455640559"/>
    <x v="8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5-18T05:37:01"/>
    <n v="1400675841"/>
    <x v="9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5-06-16T09:52:49"/>
    <n v="1401972028"/>
    <x v="64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6-19T21:30:54"/>
    <n v="1402266840"/>
    <x v="225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6-07-19T20:56:10"/>
    <n v="1437063121"/>
    <x v="237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7-06-13T17:21:42"/>
    <n v="1463466070"/>
    <x v="208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12-20T07:56:01"/>
    <n v="1415193366"/>
    <x v="162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9-23T09:42:08"/>
    <n v="1411019409"/>
    <x v="62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6-07-25T23:31:11"/>
    <n v="1436283107"/>
    <x v="24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6-07-03T20:56:10"/>
    <n v="1433295276"/>
    <x v="26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5-09-12T03:58:08"/>
    <n v="1409395990"/>
    <x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6-08-11T04:13:09"/>
    <n v="1438085273"/>
    <x v="59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6-07-24T18:22:59"/>
    <n v="1435645490"/>
    <x v="88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6-06-17T09:39:22"/>
    <n v="1433019438"/>
    <x v="251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6-08-11T12:34:38"/>
    <n v="1437682735"/>
    <x v="50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7-03-24T23:38:33"/>
    <n v="1458647725"/>
    <x v="64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5-05-12T07:38:33"/>
    <n v="1398828064"/>
    <x v="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6-02-09T08:05:09"/>
    <n v="1422100503"/>
    <x v="52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6-03-22T21:26:49"/>
    <n v="1424368298"/>
    <x v="1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7-12-14T15:08:16"/>
    <n v="1479577761"/>
    <x v="93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6-04-25T20:00:15"/>
    <n v="1428572115"/>
    <x v="31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7-08-04T22:06:07"/>
    <n v="1468003109"/>
    <x v="25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6-07-21T21:57:27"/>
    <n v="1435921992"/>
    <x v="3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6-02-14T14:01:54"/>
    <n v="1421680462"/>
    <x v="51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6-09-12T22:49:58"/>
    <n v="1441290086"/>
    <x v="33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6-06-01T17:28:40"/>
    <n v="1431693409"/>
    <x v="201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7-02-18T15:49:47"/>
    <n v="1454337589"/>
    <x v="9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9-06T12:24:26"/>
    <n v="1408918135"/>
    <x v="2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3-13T03:59:52"/>
    <n v="1424881492"/>
    <x v="225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6-03-17T13:46:13"/>
    <n v="1425428206"/>
    <x v="25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6-05-31T05:50:18"/>
    <n v="1431412196"/>
    <x v="41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6-11-25T16:21:53"/>
    <n v="1446663686"/>
    <x v="13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6-06-28T01:01:17"/>
    <n v="1434415812"/>
    <x v="10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7-05-30T10:43:24"/>
    <n v="1462379066"/>
    <x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6-09-22T12:15:19"/>
    <n v="1441606869"/>
    <x v="174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7-05-29T04:00:18"/>
    <n v="1462443918"/>
    <x v="88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04-21T21:25:47"/>
    <n v="1398802148"/>
    <x v="202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6-07-04T17:09:17"/>
    <n v="1434484070"/>
    <x v="47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11-07T19:24:15"/>
    <n v="1414342894"/>
    <x v="1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6-09-30T19:24:15"/>
    <n v="1442804633"/>
    <x v="2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6-01-16T07:11:09"/>
    <n v="1421362930"/>
    <x v="64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6-11-25T21:26:49"/>
    <n v="1446742417"/>
    <x v="251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8-02-19T11:43:40"/>
    <n v="1484115418"/>
    <x v="202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6-11-30T22:46:32"/>
    <n v="1446241684"/>
    <x v="64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5-07-26T15:19:09"/>
    <n v="1406039696"/>
    <x v="241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5-08-07T04:04:05"/>
    <n v="1406958354"/>
    <x v="162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6-03-04T01:01:17"/>
    <n v="1424825479"/>
    <x v="46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6-12-04T20:40:48"/>
    <n v="1444844697"/>
    <x v="29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5-06-02T01:01:17"/>
    <n v="1401058295"/>
    <x v="78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7-06-09T03:03:50"/>
    <n v="1462210950"/>
    <x v="78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8-01-04T21:02:38"/>
    <n v="1480943180"/>
    <x v="29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6-05-26T01:56:18"/>
    <n v="1428539033"/>
    <x v="70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6-05-16T13:23:18"/>
    <n v="1429029394"/>
    <x v="78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7-05-19T08:01:06"/>
    <n v="1458847265"/>
    <x v="78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6-05-16T12:19:44"/>
    <n v="1430321659"/>
    <x v="8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7-04-18T07:25:57"/>
    <n v="1458814600"/>
    <x v="29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5-08-19T05:16:47"/>
    <n v="1407370211"/>
    <x v="62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7-01-22T01:18:38"/>
    <n v="1453334629"/>
    <x v="78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5-06-01T14:53:40"/>
    <n v="1400720703"/>
    <x v="79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5-08-27T13:52:17"/>
    <n v="1405485297"/>
    <x v="78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6-04-24T02:45:26"/>
    <n v="1429290719"/>
    <x v="25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7-01-22T01:36:00"/>
    <n v="1451607071"/>
    <x v="81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6-07-28T06:42:23"/>
    <n v="1433897647"/>
    <x v="79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8-02-22T02:02:33"/>
    <n v="1482444295"/>
    <x v="41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5-11-19T14:46:28"/>
    <n v="1415711095"/>
    <x v="78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6-10-06T04:47:44"/>
    <n v="1439800904"/>
    <x v="29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7-06-15T21:40:01"/>
    <n v="1461179576"/>
    <x v="82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6-09-13T23:09:45"/>
    <n v="1441894248"/>
    <x v="8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5-06-05T10:40:30"/>
    <n v="1401044229"/>
    <x v="8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5-08-22T23:11:02"/>
    <n v="1405095123"/>
    <x v="29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6-07-05T11:01:47"/>
    <n v="1434552207"/>
    <x v="8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12-21T22:12:04"/>
    <n v="1415328259"/>
    <x v="78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7-10-13T12:15:19"/>
    <n v="1473893721"/>
    <x v="84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7-06-30T13:47:14"/>
    <n v="1465533672"/>
    <x v="73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7-10-04T05:27:44"/>
    <n v="1473105054"/>
    <x v="65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7-07-16T07:54:34"/>
    <n v="1466345681"/>
    <x v="81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5-04-27T00:33:27"/>
    <n v="1397709165"/>
    <x v="82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12-06T05:20:13"/>
    <n v="1417455813"/>
    <x v="62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6-06-07T10:30:26"/>
    <n v="1429584438"/>
    <x v="78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6-01-14T02:40:32"/>
    <n v="1419881831"/>
    <x v="22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8-01-18T11:00:11"/>
    <n v="1482092186"/>
    <x v="8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7-04-30T06:12:39"/>
    <n v="1459825493"/>
    <x v="8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6-07-04T15:10:17"/>
    <n v="1434477079"/>
    <x v="78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7-11-30T07:08:56"/>
    <n v="1477781724"/>
    <x v="79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6-06-21T05:23:19"/>
    <n v="1430750795"/>
    <x v="80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7-01-12T14:42:44"/>
    <n v="1450718661"/>
    <x v="29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6-08-09T08:15:19"/>
    <n v="1436305452"/>
    <x v="60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11-17T17:42:44"/>
    <n v="1412432436"/>
    <x v="78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7-04-26T15:38:11"/>
    <n v="1459520318"/>
    <x v="80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7-01-29T10:42:23"/>
    <n v="1451684437"/>
    <x v="81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5-11-19T20:53:22"/>
    <n v="1415208435"/>
    <x v="80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6-02-28T06:28:06"/>
    <n v="1423705801"/>
    <x v="81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6-09-08T10:11:45"/>
    <n v="1442243484"/>
    <x v="29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12-27T08:25:56"/>
    <n v="1418379324"/>
    <x v="29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10-01T07:38:33"/>
    <n v="1412945440"/>
    <x v="78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8-11T22:10:49"/>
    <n v="1406752985"/>
    <x v="25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5-07-21T17:52:20"/>
    <n v="1405100992"/>
    <x v="8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7-04-10T13:28:59"/>
    <n v="1455570728"/>
    <x v="73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08-07T20:25:32"/>
    <n v="1408381704"/>
    <x v="5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12-24T22:58:43"/>
    <n v="1415644395"/>
    <x v="84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6-03-20T14:58:59"/>
    <n v="1422920415"/>
    <x v="78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5-06-03T11:44:41"/>
    <n v="1403356792"/>
    <x v="80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7-12-12T02:02:33"/>
    <n v="1480283321"/>
    <x v="8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6-10-01T09:10:33"/>
    <n v="1441985458"/>
    <x v="8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6-10-21T19:52:23"/>
    <n v="1443715053"/>
    <x v="8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7-07-20T21:49:55"/>
    <n v="1464141158"/>
    <x v="78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5-07-21T20:32:53"/>
    <n v="1404970632"/>
    <x v="63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6-01-24T09:54:42"/>
    <n v="1418161339"/>
    <x v="84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6-08-13T03:37:48"/>
    <n v="1437820396"/>
    <x v="29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6-08-29T05:06:41"/>
    <n v="1436587218"/>
    <x v="80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5-10-24T02:02:33"/>
    <n v="1414538031"/>
    <x v="80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7-09-04T20:17:15"/>
    <n v="1472001713"/>
    <x v="5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6-07-20T06:07:40"/>
    <n v="1436888066"/>
    <x v="63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7-05-10T05:10:25"/>
    <n v="1458075837"/>
    <x v="84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7-06-04T14:21:36"/>
    <n v="1462815219"/>
    <x v="81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11-09T18:08:41"/>
    <n v="1413527001"/>
    <x v="29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6-05-31T00:11:42"/>
    <n v="1428955887"/>
    <x v="29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6-06-15T06:04:42"/>
    <n v="1431973626"/>
    <x v="25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7-01-06T21:36:35"/>
    <n v="1450235374"/>
    <x v="55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08-20T03:43:39"/>
    <n v="1404857339"/>
    <x v="84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6-02-29T02:50:07"/>
    <n v="1421185594"/>
    <x v="29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7-03-10T10:16:00"/>
    <n v="1455528790"/>
    <x v="8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5-04-29T08:37:16"/>
    <n v="1398511589"/>
    <x v="63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6-09-05T10:20:22"/>
    <n v="1440826647"/>
    <x v="82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6-10-19T17:59:16"/>
    <n v="1443712007"/>
    <x v="9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7-18T03:57:05"/>
    <n v="1404658329"/>
    <x v="79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6-03-11T05:38:13"/>
    <n v="1424718070"/>
    <x v="62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9-08T12:32:25"/>
    <n v="1409087804"/>
    <x v="8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6-05-05T12:14:05"/>
    <n v="1428094727"/>
    <x v="79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6-01-09T07:39:34"/>
    <n v="1420774779"/>
    <x v="73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6-04-25T14:16:51"/>
    <n v="1428585710"/>
    <x v="206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8-24T21:58:36"/>
    <n v="1407852068"/>
    <x v="473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6-02-09T14:41:21"/>
    <n v="1423506179"/>
    <x v="133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6-26T07:08:56"/>
    <n v="1402934629"/>
    <x v="64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7-02-26T19:52:16"/>
    <n v="1454543846"/>
    <x v="5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5-05-05T13:49:55"/>
    <n v="1398432758"/>
    <x v="58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6-04-23T23:30:27"/>
    <n v="1428415264"/>
    <x v="95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5-08-28T15:57:57"/>
    <n v="1408604363"/>
    <x v="82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6-02-07T06:07:40"/>
    <n v="1421812637"/>
    <x v="44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7-05-31T17:49:50"/>
    <n v="1462489053"/>
    <x v="241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5-05-27T02:18:58"/>
    <n v="1400253364"/>
    <x v="7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7-08-27T07:39:34"/>
    <n v="1467468008"/>
    <x v="70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9-26T05:05:22"/>
    <n v="1412091423"/>
    <x v="69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5-06-24T12:13:50"/>
    <n v="1402657113"/>
    <x v="16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6-01-16T00:54:42"/>
    <n v="1420044814"/>
    <x v="58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8-10T01:31:55"/>
    <n v="1406316312"/>
    <x v="20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6-01-03T20:29:15"/>
    <n v="1418150018"/>
    <x v="51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6-02-15T22:30:43"/>
    <n v="1422658955"/>
    <x v="29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12-07T23:47:45"/>
    <n v="1448565459"/>
    <x v="91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6-03-30T00:06:28"/>
    <n v="1426302380"/>
    <x v="78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6-05-25T23:25:55"/>
    <n v="1431122198"/>
    <x v="29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6-05-10T21:17:37"/>
    <n v="1429845660"/>
    <x v="78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7-08-12T20:10:05"/>
    <n v="1468673092"/>
    <x v="84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7-11-24T04:16:20"/>
    <n v="1475760567"/>
    <x v="62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6-05-20T14:22:52"/>
    <n v="1428075293"/>
    <x v="82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6-11-10T10:28:22"/>
    <n v="1445370317"/>
    <x v="84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7-01-15T07:25:08"/>
    <n v="1450946752"/>
    <x v="78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5-09-18T15:35:43"/>
    <n v="1408648573"/>
    <x v="6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7-10-15T19:24:15"/>
    <n v="1473957239"/>
    <x v="22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6-09-28T11:14:24"/>
    <n v="1441738821"/>
    <x v="8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8-03-18T09:11:32"/>
    <n v="1487944803"/>
    <x v="78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6-06-03T23:47:13"/>
    <n v="1431884849"/>
    <x v="202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7-04-30T02:03:24"/>
    <n v="1459810850"/>
    <x v="9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6-03-13T12:01:14"/>
    <n v="1422317772"/>
    <x v="8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7-05-03T22:40:17"/>
    <n v="1457548917"/>
    <x v="78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7-06-02T20:07:14"/>
    <n v="1462666325"/>
    <x v="78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8-25T02:13:09"/>
    <n v="1407867023"/>
    <x v="78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6-03-11T15:49:47"/>
    <n v="1424927159"/>
    <x v="52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6-02-15T06:06:38"/>
    <n v="1422769906"/>
    <x v="9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6-06-20T01:18:42"/>
    <n v="1433243824"/>
    <x v="15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7-19T11:16:05"/>
    <n v="1404769819"/>
    <x v="193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6-06-25T10:13:20"/>
    <n v="1433698233"/>
    <x v="70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6-09-05T22:41:54"/>
    <n v="1439833412"/>
    <x v="130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6-02-23T06:53:29"/>
    <n v="1423284292"/>
    <x v="26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7-08-14T12:14:18"/>
    <n v="1470227660"/>
    <x v="5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6-04-20T06:29:06"/>
    <n v="1428087153"/>
    <x v="5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5-06-29T19:59:10"/>
    <n v="1403107451"/>
    <x v="110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5-08-13T18:10:41"/>
    <n v="1406908078"/>
    <x v="68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7-12-04T17:21:42"/>
    <n v="1479609520"/>
    <x v="5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12-23T15:19:09"/>
    <n v="1449171508"/>
    <x v="51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9-08T16:56:10"/>
    <n v="1409275671"/>
    <x v="45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11-11T02:02:33"/>
    <n v="1414599886"/>
    <x v="116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7-03-07T12:15:19"/>
    <n v="1456421530"/>
    <x v="25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6-03-08T12:29:37"/>
    <n v="1421960934"/>
    <x v="209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5-10-03T09:41:06"/>
    <n v="1412954547"/>
    <x v="38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12-22T01:31:55"/>
    <n v="1419104823"/>
    <x v="67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08-12T18:53:37"/>
    <n v="1438639130"/>
    <x v="5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6-09-12T21:53:18"/>
    <n v="1439126756"/>
    <x v="174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7-02-04T01:00:18"/>
    <n v="1452616143"/>
    <x v="211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5-10-26T07:19:46"/>
    <n v="1410534636"/>
    <x v="486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7-08-21T18:34:34"/>
    <n v="1469428881"/>
    <x v="423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7-10-30T02:33:11"/>
    <n v="1476228128"/>
    <x v="112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7-04-26T12:15:25"/>
    <n v="1456920006"/>
    <x v="6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7-10-11T13:16:36"/>
    <n v="1473837751"/>
    <x v="236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7-06-16T11:25:38"/>
    <n v="1463820081"/>
    <x v="33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6-12-12T10:42:23"/>
    <n v="1448756962"/>
    <x v="487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12-30T04:22:28"/>
    <n v="1449150420"/>
    <x v="74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8-01-28T15:55:24"/>
    <n v="1483646730"/>
    <x v="251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7-10-08T06:02:43"/>
    <n v="1473445510"/>
    <x v="31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7-02-13T09:19:26"/>
    <n v="1453406867"/>
    <x v="19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5-09-16T06:37:49"/>
    <n v="1409743772"/>
    <x v="211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8-01-20T07:37:23"/>
    <n v="1482249471"/>
    <x v="437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6-05-13T17:15:34"/>
    <n v="1427493240"/>
    <x v="413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8-02-28T16:19:24"/>
    <n v="1486661793"/>
    <x v="248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5-05-27T15:44:41"/>
    <n v="1400474329"/>
    <x v="488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8-03-02T14:17:52"/>
    <n v="1487094360"/>
    <x v="9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8-02-01T15:49:47"/>
    <n v="1484682670"/>
    <x v="22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7-07-10T12:15:01"/>
    <n v="1465853382"/>
    <x v="489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3-11-25T21:31:06"/>
    <n v="1353960252"/>
    <x v="201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7-02-22T23:58:59"/>
    <n v="1454098976"/>
    <x v="5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5-10-30T15:28:04"/>
    <n v="1413493724"/>
    <x v="490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9-19T12:57:57"/>
    <n v="1410019905"/>
    <x v="115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11-29T02:12:37"/>
    <n v="1415988591"/>
    <x v="174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6-04-11T08:21:50"/>
    <n v="1428124283"/>
    <x v="9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7-01-13T02:38:37"/>
    <n v="1450760719"/>
    <x v="55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5-11-10T13:27:29"/>
    <n v="1414417240"/>
    <x v="130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6-02-07T15:17:46"/>
    <n v="1419364719"/>
    <x v="41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6-12-15T06:06:38"/>
    <n v="1448536516"/>
    <x v="20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6-01-27T06:30:18"/>
    <n v="1421772730"/>
    <x v="16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6-06-09T04:39:59"/>
    <n v="1432325049"/>
    <x v="329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5-10-19T16:51:04"/>
    <n v="1412737080"/>
    <x v="491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5-22T12:45:57"/>
    <n v="1401125238"/>
    <x v="244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5-06-29T17:00:28"/>
    <n v="1400504952"/>
    <x v="17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5-08-02T17:15:38"/>
    <n v="1405974243"/>
    <x v="180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6-07-08T21:26:49"/>
    <n v="1433747376"/>
    <x v="14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5-05-07T04:05:06"/>
    <n v="1398801620"/>
    <x v="334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6-08-03T08:29:30"/>
    <n v="1434399533"/>
    <x v="209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7-11-21T15:48:46"/>
    <n v="1476715869"/>
    <x v="27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7-08-25T12:39:18"/>
    <n v="1468450409"/>
    <x v="95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6-05-29T19:37:38"/>
    <n v="1430151186"/>
    <x v="79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3-09-04T08:01:17"/>
    <n v="1346975475"/>
    <x v="0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5-10T18:53:37"/>
    <n v="1399032813"/>
    <x v="108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8-03-05T00:32:12"/>
    <n v="1487329292"/>
    <x v="20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6-03-06T00:55:20"/>
    <n v="1424278451"/>
    <x v="492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7-08-12T13:37:27"/>
    <n v="1468650025"/>
    <x v="221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5-11-01T23:03:50"/>
    <n v="1413824447"/>
    <x v="493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6-09-05T22:54:50"/>
    <n v="1439834171"/>
    <x v="14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7-10-13T11:25:03"/>
    <n v="1471295447"/>
    <x v="60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6-08-31T03:08:14"/>
    <n v="1439341459"/>
    <x v="20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7-08-15T11:22:59"/>
    <n v="1468895925"/>
    <x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7-10-31T03:02:49"/>
    <n v="1475326255"/>
    <x v="494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4-04-06T08:37:36"/>
    <n v="1365082009"/>
    <x v="495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4-07-21T12:14:18"/>
    <n v="1373568644"/>
    <x v="313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1-08-14T21:25:47"/>
    <n v="1279574773"/>
    <x v="58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7-02-26T01:35:16"/>
    <n v="1451887397"/>
    <x v="74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4-12-06T05:05:22"/>
    <n v="1386011038"/>
    <x v="163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6-06-14T10:12:46"/>
    <n v="1434999621"/>
    <x v="288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7-01-12T18:13:35"/>
    <n v="1450731048"/>
    <x v="1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6-09-26T07:40:22"/>
    <n v="1441557047"/>
    <x v="7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6-04-02T01:21:42"/>
    <n v="1426815699"/>
    <x v="130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7-01-25T21:23:22"/>
    <n v="1453137998"/>
    <x v="239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5-08-04T01:15:50"/>
    <n v="1406087055"/>
    <x v="31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5-08-23T12:07:09"/>
    <n v="1407784586"/>
    <x v="6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7-04-22T12:31:40"/>
    <n v="1457999054"/>
    <x v="9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12-16T14:09:42"/>
    <n v="1417556262"/>
    <x v="5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6-06-01T04:57:06"/>
    <n v="1431649255"/>
    <x v="241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7-04-30T07:11:40"/>
    <n v="1459828960"/>
    <x v="82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8-02-09T11:43:45"/>
    <n v="1483955945"/>
    <x v="2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6-05-15T12:14:18"/>
    <n v="1430237094"/>
    <x v="84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5-09-14T22:27:04"/>
    <n v="1407781013"/>
    <x v="8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6-02-16T00:34:43"/>
    <n v="1422043154"/>
    <x v="78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12-25T20:25:22"/>
    <n v="1415660390"/>
    <x v="29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5-09-12T08:26:58"/>
    <n v="1406819784"/>
    <x v="78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7-03-29T01:38:55"/>
    <n v="1457105811"/>
    <x v="78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7-05-15T19:53:52"/>
    <n v="1459414740"/>
    <x v="8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07-21T13:13:58"/>
    <n v="1404944846"/>
    <x v="202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6-09-17T17:27:23"/>
    <n v="1440830134"/>
    <x v="79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5-07-26T12:04:13"/>
    <n v="1405363748"/>
    <x v="78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6-09-20T06:07:40"/>
    <n v="1441111892"/>
    <x v="85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7-10-21T16:29:35"/>
    <n v="1474150138"/>
    <x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6-11-12T21:56:26"/>
    <n v="1445483246"/>
    <x v="250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5-07-11T11:03:21"/>
    <n v="1404523172"/>
    <x v="84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7-07-06T18:21:54"/>
    <n v="1465536537"/>
    <x v="41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6-08-30T00:01:21"/>
    <n v="1439245879"/>
    <x v="29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6-10-06T12:51:57"/>
    <n v="1442421352"/>
    <x v="84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5-11-29T04:05:41"/>
    <n v="1415995234"/>
    <x v="63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7-12-07T11:20:19"/>
    <n v="1479317769"/>
    <x v="38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6-04-07T07:07:55"/>
    <n v="1428082481"/>
    <x v="2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7-10-28T23:45:42"/>
    <n v="1476549262"/>
    <x v="84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6-06-02T00:19:24"/>
    <n v="1429287900"/>
    <x v="63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7-03-04T12:28:14"/>
    <n v="1455025359"/>
    <x v="8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7-08-16T11:41:57"/>
    <n v="1467253640"/>
    <x v="9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6-09-29T08:19:07"/>
    <n v="1439221123"/>
    <x v="133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8-03-04T12:13:15"/>
    <n v="1485903478"/>
    <x v="84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6-02-12T00:50:59"/>
    <n v="1422328795"/>
    <x v="8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6-03-08T02:09:57"/>
    <n v="1424452035"/>
    <x v="74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12-11T16:00:45"/>
    <n v="1414456844"/>
    <x v="63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6-09-09T11:05:23"/>
    <n v="1440130891"/>
    <x v="81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6-11-06T10:52:42"/>
    <n v="1445033346"/>
    <x v="78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8-14T07:39:34"/>
    <n v="1406986278"/>
    <x v="8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6-04-22T03:22:13"/>
    <n v="1428340931"/>
    <x v="79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6-09-19T08:53:46"/>
    <n v="1440969159"/>
    <x v="82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6-08-06T05:43:08"/>
    <n v="1434643559"/>
    <x v="8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7-12-21T05:13:01"/>
    <n v="1477107390"/>
    <x v="84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12-24T10:24:00"/>
    <n v="1418046247"/>
    <x v="8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7-07-05T14:16:51"/>
    <n v="1465304483"/>
    <x v="43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6-04-18T01:10:33"/>
    <n v="1425325145"/>
    <x v="82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7-08-12T05:53:04"/>
    <n v="1468622743"/>
    <x v="82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6-10-05T17:52:20"/>
    <n v="1441723912"/>
    <x v="64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5-05-12T07:38:33"/>
    <n v="1398980941"/>
    <x v="5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6-09-10T02:08:37"/>
    <n v="1437591956"/>
    <x v="29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7-07-29T00:37:06"/>
    <n v="1464827780"/>
    <x v="29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6-05-07T12:03:51"/>
    <n v="1429559326"/>
    <x v="25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7-10-06T00:30:38"/>
    <n v="1474027501"/>
    <x v="288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7-01-31T06:55:40"/>
    <n v="1450724449"/>
    <x v="74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7-02-04T13:19:51"/>
    <n v="1452659591"/>
    <x v="81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5-10-03T18:49:47"/>
    <n v="1411224975"/>
    <x v="62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6-07-04T05:02:18"/>
    <n v="1434445937"/>
    <x v="8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7-08-20T19:34:46"/>
    <n v="1467619818"/>
    <x v="24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6-05-30T07:24:21"/>
    <n v="1428896706"/>
    <x v="84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6-01-19T11:44:41"/>
    <n v="1420235311"/>
    <x v="81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5-10-02T08:10:13"/>
    <n v="1408986916"/>
    <x v="162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6-09-06T03:03:50"/>
    <n v="1440497876"/>
    <x v="80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6-04-28T07:11:30"/>
    <n v="1430767951"/>
    <x v="60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6-04-14T20:15:13"/>
    <n v="1425053994"/>
    <x v="84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5-08-10T03:34:38"/>
    <n v="1406170810"/>
    <x v="229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8-02-20T07:55:13"/>
    <n v="1484009119"/>
    <x v="29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9-17T09:59:29"/>
    <n v="1409753820"/>
    <x v="88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7-10-31T01:58:02"/>
    <n v="1472784934"/>
    <x v="82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6-04-03T16:54:10"/>
    <n v="1426699982"/>
    <x v="7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9-04T04:16:10"/>
    <n v="1406128250"/>
    <x v="78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7-06-01T05:51:06"/>
    <n v="1462531427"/>
    <x v="29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6-03-18T03:26:23"/>
    <n v="1426681325"/>
    <x v="73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7-05-23T03:46:43"/>
    <n v="1463648360"/>
    <x v="29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7-06-29T00:36:08"/>
    <n v="1465832123"/>
    <x v="84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6-03-12T12:20:58"/>
    <n v="1424826332"/>
    <x v="29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7-05-01T01:08:01"/>
    <n v="1457303796"/>
    <x v="73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5-09-09T07:58:54"/>
    <n v="1406564335"/>
    <x v="29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7-11-09T02:55:52"/>
    <n v="1478298132"/>
    <x v="84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7-07-06T12:35:43"/>
    <n v="1465516198"/>
    <x v="493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6-01-19T04:18:44"/>
    <n v="1417718601"/>
    <x v="80"/>
    <b v="0"/>
    <x v="1"/>
    <x v="38"/>
    <n v="0"/>
    <n v="6.5"/>
  </r>
  <r>
    <n v="3125"/>
    <s v="N/A (Canceled)"/>
    <s v="N/A"/>
    <n v="1500000"/>
    <n v="0"/>
    <x v="1"/>
    <x v="0"/>
    <s v="USD"/>
    <n v="1452142672"/>
    <d v="2016-12-29T19:22:05"/>
    <n v="1449550672"/>
    <x v="78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7-03-22T07:04:53"/>
    <n v="1456532762"/>
    <x v="5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6-02-15T19:58:47"/>
    <n v="1422650029"/>
    <x v="78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8-03-18T15:07:56"/>
    <n v="1487101741"/>
    <x v="2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8-04-21T08:24:09"/>
    <n v="1489090419"/>
    <x v="29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8-04-16T15:48:46"/>
    <n v="1489504916"/>
    <x v="80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8-04-10T20:50:08"/>
    <n v="1489067645"/>
    <x v="8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8-04-23T21:51:40"/>
    <n v="1487579060"/>
    <x v="29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8-03-26T12:49:56"/>
    <n v="1487770434"/>
    <x v="38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8-03-29T18:09:41"/>
    <n v="1488820619"/>
    <x v="8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8-04-06T09:20:21"/>
    <n v="1489376321"/>
    <x v="63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8-04-03T03:02:49"/>
    <n v="1487847954"/>
    <x v="19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8-05-06T16:02:03"/>
    <n v="1489439669"/>
    <x v="29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8-04-05T20:56:17"/>
    <n v="1489591807"/>
    <x v="78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8-03-27T05:09:27"/>
    <n v="1487485760"/>
    <x v="79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8-04-09T23:44:44"/>
    <n v="1488993303"/>
    <x v="80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8-04-19T08:10:13"/>
    <n v="1488823488"/>
    <x v="22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8-03-21T09:00:14"/>
    <n v="1487333939"/>
    <x v="8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8-04-11T16:57:07"/>
    <n v="1489480556"/>
    <x v="78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8-03-21T03:34:28"/>
    <n v="1488459307"/>
    <x v="209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8-03-30T02:01:26"/>
    <n v="1485478734"/>
    <x v="78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8-04-19T03:27:05"/>
    <n v="1488471766"/>
    <x v="8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5-10-21T13:02:13"/>
    <n v="1411859755"/>
    <x v="496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5-09-13T21:57:27"/>
    <n v="1410278284"/>
    <x v="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3-11-05T17:21:42"/>
    <n v="1352766300"/>
    <x v="20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12-10T07:08:56"/>
    <n v="1288160403"/>
    <x v="201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5-08-24T03:44:14"/>
    <n v="1407787774"/>
    <x v="69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4-10-09T13:05:49"/>
    <n v="1380833367"/>
    <x v="85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2-03-17T09:10:28"/>
    <n v="1301542937"/>
    <x v="198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3-02-24T04:06:06"/>
    <n v="1330722058"/>
    <x v="252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3-11-19T10:11:29"/>
    <n v="1353412725"/>
    <x v="177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3-04-27T14:10:07"/>
    <n v="1335567144"/>
    <x v="30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5-06-30T09:11:29"/>
    <n v="1404932105"/>
    <x v="14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4-06-26T07:48:58"/>
    <n v="1371931752"/>
    <x v="50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12-10T17:21:42"/>
    <n v="1323221761"/>
    <x v="47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5-07-25T21:56:26"/>
    <n v="1405923687"/>
    <x v="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5-09-28T14:09:44"/>
    <n v="1410785522"/>
    <x v="142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5-06-18T00:00:00"/>
    <n v="1402331262"/>
    <x v="287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5-05-27T05:11:55"/>
    <n v="1400263525"/>
    <x v="250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5-05-21T03:24:31"/>
    <n v="1399490415"/>
    <x v="26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2-03-19T09:10:28"/>
    <n v="1302493760"/>
    <x v="64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5-11-10T06:37:17"/>
    <n v="1414514153"/>
    <x v="497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5-07-14T15:32:27"/>
    <n v="1405743181"/>
    <x v="16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5-05-25T08:10:13"/>
    <n v="1399948353"/>
    <x v="42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4-11-19T17:51:19"/>
    <n v="1384364561"/>
    <x v="141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5-06-12T23:29:22"/>
    <n v="1401414944"/>
    <x v="26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7-05-01T18:29:04"/>
    <n v="1459953358"/>
    <x v="2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3-01-07T01:33:04"/>
    <n v="1326648668"/>
    <x v="60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5-09-09T12:50:56"/>
    <n v="1409173492"/>
    <x v="142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5-08-07T20:10:21"/>
    <n v="1407789908"/>
    <x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2-01-03T12:32:48"/>
    <n v="1292793427"/>
    <x v="65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4-07-23T16:20:26"/>
    <n v="1374531631"/>
    <x v="16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5-06-02T06:07:49"/>
    <n v="1400774409"/>
    <x v="13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5-06-27T17:22:59"/>
    <n v="1402929075"/>
    <x v="76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4-04-08T13:07:35"/>
    <n v="1365699071"/>
    <x v="95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5-05-31T23:23:23"/>
    <n v="1400666049"/>
    <x v="43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5-05-27T03:03:50"/>
    <n v="1400570787"/>
    <x v="41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12-23T17:52:20"/>
    <n v="1323211621"/>
    <x v="299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4-07-28T23:03:18"/>
    <n v="1375729469"/>
    <x v="32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6-12T19:14:34"/>
    <n v="1401666631"/>
    <x v="67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5-06-28T02:30:29"/>
    <n v="1404948441"/>
    <x v="5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5-08-30T07:39:34"/>
    <n v="1408313438"/>
    <x v="16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7-17T04:35:17"/>
    <n v="1405439973"/>
    <x v="138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6-05-28T12:44:17"/>
    <n v="1432115902"/>
    <x v="82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6-05-11T02:21:49"/>
    <n v="1429863532"/>
    <x v="10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7-12-08T23:06:49"/>
    <n v="1478662675"/>
    <x v="78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7-08-14T02:10:32"/>
    <n v="1466186869"/>
    <x v="80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6-02-14T20:56:10"/>
    <n v="1421274859"/>
    <x v="22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6-02-06T18:06:55"/>
    <n v="1420586056"/>
    <x v="5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6-07-15T04:05:04"/>
    <n v="1435368598"/>
    <x v="78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6-01-29T04:51:47"/>
    <n v="1421158542"/>
    <x v="70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6-07-20T19:24:15"/>
    <n v="1433254875"/>
    <x v="79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6-01-20T22:18:11"/>
    <n v="1420458618"/>
    <x v="80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6-02-02T02:44:43"/>
    <n v="1420798277"/>
    <x v="8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8-20T02:33:11"/>
    <n v="1407435418"/>
    <x v="28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7-04-25T06:11:45"/>
    <n v="1459410101"/>
    <x v="29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8-13T20:50:40"/>
    <n v="1407695077"/>
    <x v="84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6-12-05T08:09:11"/>
    <n v="1445027346"/>
    <x v="20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6-09-15T09:25:29"/>
    <n v="1440632622"/>
    <x v="79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6-07-05T14:01:32"/>
    <n v="1434558479"/>
    <x v="78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6-04-17T15:18:40"/>
    <n v="1427878772"/>
    <x v="8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6-09-08T12:53:38"/>
    <n v="1440052651"/>
    <x v="78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6-04-09T07:49:54"/>
    <n v="1424587207"/>
    <x v="17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09T23:30:40"/>
    <n v="1404743477"/>
    <x v="141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5-06-01T12:45:57"/>
    <n v="1400512658"/>
    <x v="334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3-04-26T18:52:36"/>
    <n v="1334442519"/>
    <x v="65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27T19:54:54"/>
    <n v="1405346680"/>
    <x v="498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5-07-21T09:48:06"/>
    <n v="1404932751"/>
    <x v="225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6-07-14T20:45:16"/>
    <n v="1434478759"/>
    <x v="5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12-28T13:42:08"/>
    <n v="1448823673"/>
    <x v="248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6-08-30T05:36:00"/>
    <n v="1438617471"/>
    <x v="179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6-06-29T09:11:29"/>
    <n v="1433934371"/>
    <x v="2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7-11-03T13:53:46"/>
    <n v="1475672784"/>
    <x v="201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12-15T16:20:26"/>
    <n v="1417132986"/>
    <x v="192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6-03-08T08:46:45"/>
    <n v="1424043347"/>
    <x v="46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8-03-14T15:19:09"/>
    <n v="1486411204"/>
    <x v="211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6-06-23T08:23:53"/>
    <n v="1433090603"/>
    <x v="116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6-10-14T21:56:26"/>
    <n v="1443016697"/>
    <x v="87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6-08-09T11:17:02"/>
    <n v="1437508976"/>
    <x v="142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8-01-10T15:49:47"/>
    <n v="1479932713"/>
    <x v="499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7-05-30T15:19:09"/>
    <n v="1463145938"/>
    <x v="70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6-10-20T17:21:54"/>
    <n v="1443621612"/>
    <x v="64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8-01-18T11:55:30"/>
    <n v="1482095436"/>
    <x v="209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6-12-08T08:39:50"/>
    <n v="1447606884"/>
    <x v="7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5-11-04T03:34:26"/>
    <n v="1413874798"/>
    <x v="91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5-09-13T21:56:26"/>
    <n v="1410840126"/>
    <x v="7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7-04-11T16:29:44"/>
    <n v="1458254347"/>
    <x v="33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7-04-29T06:37:17"/>
    <n v="1459711917"/>
    <x v="55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8-03-04T08:29:52"/>
    <n v="1485890355"/>
    <x v="42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8-02-02T21:58:28"/>
    <n v="1483124208"/>
    <x v="248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7-06-27T16:41:43"/>
    <n v="1464769251"/>
    <x v="33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7-12-29T02:33:45"/>
    <n v="1480370433"/>
    <x v="238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6-09-18T15:18:08"/>
    <n v="1441452184"/>
    <x v="314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6-06-19T01:47:12"/>
    <n v="1433160898"/>
    <x v="1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6-10-16T01:00:15"/>
    <n v="1443665293"/>
    <x v="201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8-02-18T05:06:23"/>
    <n v="1484843948"/>
    <x v="69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9-27T07:38:33"/>
    <n v="1410421670"/>
    <x v="15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9-02T06:16:02"/>
    <n v="1408558092"/>
    <x v="275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6-09-28T16:20:26"/>
    <n v="1442283562"/>
    <x v="26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7-12-01T08:20:07"/>
    <n v="1478018382"/>
    <x v="50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6-05-30T05:37:01"/>
    <n v="1431354258"/>
    <x v="50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6-09-01T06:37:17"/>
    <n v="1439551200"/>
    <x v="189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6-06-30T05:32:07"/>
    <n v="1434104712"/>
    <x v="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6-03-21T13:05:39"/>
    <n v="1425590357"/>
    <x v="452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6-06-08T01:57:41"/>
    <n v="1432230914"/>
    <x v="106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5-10-20T06:57:26"/>
    <n v="1412617724"/>
    <x v="496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6-06-09T02:05:23"/>
    <n v="1432315966"/>
    <x v="9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7-09-05T06:28:46"/>
    <n v="1470655240"/>
    <x v="133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7-09-05T23:14:03"/>
    <n v="1471701028"/>
    <x v="248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6-03-11T12:49:31"/>
    <n v="1424743409"/>
    <x v="153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09-20T15:45:57"/>
    <n v="1410114375"/>
    <x v="59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6-05-29T07:07:55"/>
    <n v="1432129577"/>
    <x v="282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8-02-23T22:23:52"/>
    <n v="1485177952"/>
    <x v="14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12-24T18:10:24"/>
    <n v="1418159861"/>
    <x v="11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7-09-29T11:13:01"/>
    <n v="1472753745"/>
    <x v="174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6-11-21T12:24:08"/>
    <n v="1445875718"/>
    <x v="196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6-07-04T14:43:00"/>
    <n v="1434475476"/>
    <x v="72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12-06T15:49:47"/>
    <n v="1416555262"/>
    <x v="179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10-21T00:30:38"/>
    <n v="1444220588"/>
    <x v="32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6-01-14T05:06:23"/>
    <n v="1421089938"/>
    <x v="72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6-11-24T13:47:14"/>
    <n v="1446570315"/>
    <x v="287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6-05-31T01:01:17"/>
    <n v="1431435122"/>
    <x v="430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6-07-05T16:01:01"/>
    <n v="1434564660"/>
    <x v="449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7-08-22T09:54:31"/>
    <n v="1470692528"/>
    <x v="288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6-06-03T16:51:04"/>
    <n v="1431509397"/>
    <x v="16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6-06-30T07:57:42"/>
    <n v="1434113265"/>
    <x v="209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5-10-16T21:57:01"/>
    <n v="1412332175"/>
    <x v="13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6-10-27T19:55:03"/>
    <n v="1444219209"/>
    <x v="108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7-09-12T17:52:20"/>
    <n v="1472498042"/>
    <x v="64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7-03-09T22:28:05"/>
    <n v="1454259272"/>
    <x v="172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6-01-25T17:21:42"/>
    <n v="1421183271"/>
    <x v="8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7-03-26T13:46:13"/>
    <n v="1456526879"/>
    <x v="61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5-11-02T12:08:37"/>
    <n v="1413735806"/>
    <x v="61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6-05-17T17:43:53"/>
    <n v="1430425303"/>
    <x v="69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7-03-26T11:11:39"/>
    <n v="1456885659"/>
    <x v="287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6-05-19T03:03:50"/>
    <n v="1430158198"/>
    <x v="209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6-08-21T21:55:50"/>
    <n v="1438561705"/>
    <x v="5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7-04-24T04:45:45"/>
    <n v="1458103188"/>
    <x v="186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7-02-03T05:06:23"/>
    <n v="1452448298"/>
    <x v="5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7-01-21T07:38:33"/>
    <n v="1452546853"/>
    <x v="41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8-03-01T16:51:04"/>
    <n v="1485556626"/>
    <x v="75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7-08-13T03:44:22"/>
    <n v="1468699782"/>
    <x v="259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6-11-19T12:15:48"/>
    <n v="1446573628"/>
    <x v="69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7-06-17T02:02:33"/>
    <n v="1463337315"/>
    <x v="44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8-02-21T16:40:53"/>
    <n v="1485161402"/>
    <x v="20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8-03-13T05:59:00"/>
    <n v="1486642891"/>
    <x v="250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6-09-06T09:10:28"/>
    <n v="1439743900"/>
    <x v="25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6-11-25T16:50:11"/>
    <n v="1444069748"/>
    <x v="41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8-03-06T00:12:48"/>
    <n v="1486030352"/>
    <x v="110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6-06-03T18:52:50"/>
    <n v="1431867554"/>
    <x v="5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7-09-24T15:26:27"/>
    <n v="1472294229"/>
    <x v="74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6-11-13T13:16:36"/>
    <n v="1446401372"/>
    <x v="5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6-07-16T02:01:32"/>
    <n v="1436380256"/>
    <x v="3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6-09-02T03:03:50"/>
    <n v="1440370768"/>
    <x v="250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6-10-04T17:22:46"/>
    <n v="1442268063"/>
    <x v="287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6-04-15T23:20:12"/>
    <n v="1428515462"/>
    <x v="106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7-07-29T07:07:55"/>
    <n v="1466185176"/>
    <x v="16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7-12-07T01:58:44"/>
    <n v="1478507176"/>
    <x v="133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3-14T03:42:42"/>
    <n v="1424533084"/>
    <x v="2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7-12-22T16:19:37"/>
    <n v="1479826752"/>
    <x v="489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6-07-20T01:34:26"/>
    <n v="1435782748"/>
    <x v="9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7-06-06T00:30:38"/>
    <n v="1462252542"/>
    <x v="241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7-05-10T09:34:17"/>
    <n v="1460683339"/>
    <x v="9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7-04-08T13:19:24"/>
    <n v="1458766965"/>
    <x v="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7-10-15T06:44:44"/>
    <n v="1473953778"/>
    <x v="162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6-09-26T13:34:03"/>
    <n v="1441577825"/>
    <x v="162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6-10-07T03:34:38"/>
    <n v="1442473210"/>
    <x v="43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7-11-11T02:33:11"/>
    <n v="1477077946"/>
    <x v="14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7-01-19T01:31:55"/>
    <n v="1452664317"/>
    <x v="60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6-04-25T06:12:46"/>
    <n v="1428733511"/>
    <x v="6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7-05-01T11:01:07"/>
    <n v="1459927041"/>
    <x v="30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5-07-21T04:29:37"/>
    <n v="1404680075"/>
    <x v="207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7-06-03T21:23:49"/>
    <n v="1462755424"/>
    <x v="59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7-04-05T17:21:42"/>
    <n v="1456902893"/>
    <x v="58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6-01-16T22:31:15"/>
    <n v="1418824986"/>
    <x v="38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7-06-18T04:41:49"/>
    <n v="1463965557"/>
    <x v="44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9-29T05:36:00"/>
    <n v="1412216665"/>
    <x v="41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7-06-18T07:34:28"/>
    <n v="1464653696"/>
    <x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7-09-23T13:03:07"/>
    <n v="1472201208"/>
    <x v="72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7-06-01T09:11:19"/>
    <n v="1463925590"/>
    <x v="73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6-03-22T11:05:08"/>
    <n v="1425235877"/>
    <x v="41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6-02-22T19:02:13"/>
    <n v="1423242505"/>
    <x v="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7-05-03T13:46:39"/>
    <n v="1460105966"/>
    <x v="51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6-15T21:57:27"/>
    <n v="1404308883"/>
    <x v="82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09T07:39:34"/>
    <n v="1405583108"/>
    <x v="55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6-03-18T11:32:13"/>
    <n v="1425331068"/>
    <x v="50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9-26T07:54:39"/>
    <n v="1441125886"/>
    <x v="71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5-07-01T01:10:18"/>
    <n v="1403210330"/>
    <x v="1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6-06-02T21:41:47"/>
    <n v="1432484080"/>
    <x v="112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6-07-18T16:51:26"/>
    <n v="1435667422"/>
    <x v="67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5-07-16T11:14:03"/>
    <n v="1404749446"/>
    <x v="287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7-03-30T20:29:43"/>
    <n v="1457429646"/>
    <x v="82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9-23T19:54:54"/>
    <n v="1411109167"/>
    <x v="69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8-02-25T23:47:45"/>
    <n v="1486129680"/>
    <x v="300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7-07-25T14:16:29"/>
    <n v="1467129518"/>
    <x v="5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7-12-06T16:43:28"/>
    <n v="1478906554"/>
    <x v="44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7-06-08T15:49:47"/>
    <n v="1463771421"/>
    <x v="33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6-03-17T19:53:52"/>
    <n v="1425020810"/>
    <x v="76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7-04-08T05:24:46"/>
    <n v="1458770384"/>
    <x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5-08-12T06:26:16"/>
    <n v="1406782093"/>
    <x v="244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6-04-04T00:07:09"/>
    <n v="1424226768"/>
    <x v="62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6-02-11T22:02:43"/>
    <n v="1424306110"/>
    <x v="59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7-05-04T02:02:33"/>
    <n v="1461503654"/>
    <x v="19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7-04-25T04:34:43"/>
    <n v="1459949080"/>
    <x v="1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7-06-09T16:20:26"/>
    <n v="1463971172"/>
    <x v="25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6-11-20T17:52:20"/>
    <n v="1445791811"/>
    <x v="13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5-07-04T17:21:42"/>
    <n v="1402910965"/>
    <x v="241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7-06-28T07:39:34"/>
    <n v="1462492178"/>
    <x v="16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7-04-28T01:01:17"/>
    <n v="1461061350"/>
    <x v="3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6-10-19T06:39:19"/>
    <n v="1443029206"/>
    <x v="16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7-05-05T17:08:26"/>
    <n v="1461941527"/>
    <x v="41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7-07-12T11:18:40"/>
    <n v="1466019272"/>
    <x v="74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7-13T20:58:03"/>
    <n v="1404295310"/>
    <x v="64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5-11-03T03:32:25"/>
    <n v="1413790079"/>
    <x v="37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8-02-26T11:36:45"/>
    <n v="1484097734"/>
    <x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7-12-14T13:15:34"/>
    <n v="1479866343"/>
    <x v="250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8-14T18:52:36"/>
    <n v="1408062990"/>
    <x v="32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6-02-21T07:03:50"/>
    <n v="1424484717"/>
    <x v="9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8-01T12:15:19"/>
    <n v="1406831445"/>
    <x v="55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7-03-09T22:28:05"/>
    <n v="1456183649"/>
    <x v="250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12-04T04:01:34"/>
    <n v="1447381592"/>
    <x v="8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6-04-29T13:54:40"/>
    <n v="1428889037"/>
    <x v="59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6-07-21T03:59:54"/>
    <n v="1436307894"/>
    <x v="209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12-16T21:57:27"/>
    <n v="1416977259"/>
    <x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8-01-15T14:17:32"/>
    <n v="1479257980"/>
    <x v="241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7-12-17T06:38:18"/>
    <n v="1479283285"/>
    <x v="55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6-11-23T17:21:06"/>
    <n v="1446670765"/>
    <x v="82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8-07T04:04:05"/>
    <n v="1407157756"/>
    <x v="74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6-07-06T14:17:52"/>
    <n v="1435177840"/>
    <x v="209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6-10-18T19:58:34"/>
    <n v="1443461616"/>
    <x v="47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5-04-28T11:23:48"/>
    <n v="1399387173"/>
    <x v="5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6-04-11T19:13:56"/>
    <n v="1424796594"/>
    <x v="10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6-03-06T01:58:28"/>
    <n v="1424280899"/>
    <x v="99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5-08-13T15:27:19"/>
    <n v="1407400306"/>
    <x v="64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6-08-15T17:21:42"/>
    <n v="1439122800"/>
    <x v="44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5-11-14T00:23:27"/>
    <n v="1414277578"/>
    <x v="33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6-02-25T07:35:53"/>
    <n v="1423455983"/>
    <x v="53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7-07-29T23:28:20"/>
    <n v="1467973256"/>
    <x v="67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7-06-19T23:16:05"/>
    <n v="1464979620"/>
    <x v="209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6-11-11T17:21:42"/>
    <n v="1444874768"/>
    <x v="31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5-11-25T02:52:48"/>
    <n v="1415652552"/>
    <x v="41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5-11-17T17:50:44"/>
    <n v="1415028506"/>
    <x v="14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5-11-29T02:21:04"/>
    <n v="1415125088"/>
    <x v="2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6-06-05T17:56:27"/>
    <n v="1432033441"/>
    <x v="43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7-05-30T07:40:58"/>
    <n v="1462368682"/>
    <x v="95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6-21T18:28:51"/>
    <n v="1403721345"/>
    <x v="19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5-07-21T13:14:33"/>
    <n v="1404997548"/>
    <x v="59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7-05-02T00:17:57"/>
    <n v="1458245855"/>
    <x v="8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5-10-20T13:02:18"/>
    <n v="1413065230"/>
    <x v="3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7-08T22:45:52"/>
    <n v="1403878645"/>
    <x v="74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6-05-17T15:29:22"/>
    <n v="1431795944"/>
    <x v="44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5-12T07:38:33"/>
    <n v="1399286589"/>
    <x v="33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7-02-11T10:12:46"/>
    <n v="1452338929"/>
    <x v="5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11-05T13:16:36"/>
    <n v="1414605776"/>
    <x v="71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6-02-07T17:27:14"/>
    <n v="1421964325"/>
    <x v="67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5-08-10T23:53:26"/>
    <n v="1405378414"/>
    <x v="268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6-07-27T01:54:50"/>
    <n v="1436376146"/>
    <x v="3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6-11-02T12:16:20"/>
    <n v="1444747843"/>
    <x v="111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6-06-12T21:32:19"/>
    <n v="1432638324"/>
    <x v="5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6-06-04T18:28:07"/>
    <n v="1432814702"/>
    <x v="8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7-02-23T18:21:57"/>
    <n v="1455063886"/>
    <x v="5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06-27T14:37:53"/>
    <n v="1401623376"/>
    <x v="110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5-06-17T07:47:54"/>
    <n v="1402049289"/>
    <x v="85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6-30T03:53:16"/>
    <n v="1403135304"/>
    <x v="59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7-07-28T20:54:08"/>
    <n v="1466710358"/>
    <x v="64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7-06-02T02:33:11"/>
    <n v="1462841990"/>
    <x v="244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6-09-27T16:23:21"/>
    <n v="1442536372"/>
    <x v="76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5-09-10T15:20:12"/>
    <n v="1409266862"/>
    <x v="55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6-02-14T03:33:27"/>
    <n v="1424280938"/>
    <x v="25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7-11-30T22:27:04"/>
    <n v="1478030325"/>
    <x v="3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7-04-12T17:52:20"/>
    <n v="1459999656"/>
    <x v="82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6-04-09T20:56:10"/>
    <n v="1427363645"/>
    <x v="209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10-09T07:22:13"/>
    <n v="1410558948"/>
    <x v="43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5-03T19:26:05"/>
    <n v="1398283307"/>
    <x v="6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7-04-01T10:12:46"/>
    <n v="1458416585"/>
    <x v="67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7-02-06T09:42:08"/>
    <n v="1454638202"/>
    <x v="69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6-02-18T19:54:16"/>
    <n v="1422903563"/>
    <x v="15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6-12-05T02:02:33"/>
    <n v="1447594176"/>
    <x v="67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6-04-11T00:53:28"/>
    <n v="1427320341"/>
    <x v="73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6-01-21T17:51:19"/>
    <n v="1421252084"/>
    <x v="88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5-09-17T10:32:06"/>
    <n v="1409669336"/>
    <x v="201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5-09-03T14:48:31"/>
    <n v="1409620903"/>
    <x v="45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5-06-13T11:13:14"/>
    <n v="1401722952"/>
    <x v="60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6-02-14T15:49:47"/>
    <n v="1422983847"/>
    <x v="13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7-11-01T00:01:02"/>
    <n v="1476837061"/>
    <x v="8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5-07-12T08:52:47"/>
    <n v="1404168101"/>
    <x v="250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5-07-31T13:19:12"/>
    <n v="1405791153"/>
    <x v="64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7-01-29T03:34:28"/>
    <n v="1452520614"/>
    <x v="288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5-28T14:48:31"/>
    <n v="1400290255"/>
    <x v="26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5-06-21T08:48:50"/>
    <n v="1402391269"/>
    <x v="129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7-08-04T06:07:40"/>
    <n v="1469112493"/>
    <x v="10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08-03T13:45:11"/>
    <n v="1406811593"/>
    <x v="7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6-08-08T07:43:19"/>
    <n v="1437411820"/>
    <x v="17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6-04-19T04:05:06"/>
    <n v="1428358567"/>
    <x v="25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7-01-11T01:30:54"/>
    <n v="1452030730"/>
    <x v="59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06-22T16:35:45"/>
    <n v="1403146628"/>
    <x v="141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6-11-04T06:55:40"/>
    <n v="1445077121"/>
    <x v="68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6-05-17T17:33:08"/>
    <n v="1430424672"/>
    <x v="22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5-08-22T19:30:09"/>
    <n v="1407674146"/>
    <x v="43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7-06-04T10:42:23"/>
    <n v="1464677986"/>
    <x v="9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6-10-13T12:29:33"/>
    <n v="1443185036"/>
    <x v="162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6-01-21T23:19:09"/>
    <n v="1421092725"/>
    <x v="20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7-03-12T23:19:21"/>
    <n v="1454448012"/>
    <x v="25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5-12-01T12:06:37"/>
    <n v="1416192689"/>
    <x v="43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7-07-05T16:20:26"/>
    <n v="1465607738"/>
    <x v="9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6-03-19T07:33:58"/>
    <n v="1422809671"/>
    <x v="70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6-04-07T18:45:34"/>
    <n v="1427304127"/>
    <x v="38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7-04T10:11:45"/>
    <n v="1404141626"/>
    <x v="7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7-08-11T06:06:55"/>
    <n v="1465946956"/>
    <x v="25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5-07-13T03:20:09"/>
    <n v="1404233159"/>
    <x v="64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7-10-12T07:40:02"/>
    <n v="1473789627"/>
    <x v="50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5-07-13T17:51:19"/>
    <n v="1404190567"/>
    <x v="38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6-01-28T20:24:31"/>
    <n v="1421081857"/>
    <x v="16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6-01-19T14:14:49"/>
    <n v="1420606303"/>
    <x v="74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7-05-15T22:29:06"/>
    <n v="1461151860"/>
    <x v="17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7-28T06:47:42"/>
    <n v="1406896752"/>
    <x v="10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7-10-28T00:30:38"/>
    <n v="1475248279"/>
    <x v="8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6-06-28T12:15:19"/>
    <n v="1435181628"/>
    <x v="5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7-10-09T16:19:24"/>
    <n v="1472594585"/>
    <x v="229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7-08-20T14:25:19"/>
    <n v="1469329637"/>
    <x v="251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6-07-29T01:31:55"/>
    <n v="1436972472"/>
    <x v="17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7-04-14T18:51:04"/>
    <n v="1455928050"/>
    <x v="42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6-03-06T00:07:21"/>
    <n v="1424275632"/>
    <x v="5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7-09-19T05:06:23"/>
    <n v="1471976529"/>
    <x v="5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7-04-23T15:13:06"/>
    <n v="1459265045"/>
    <x v="287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7-07-12T13:24:46"/>
    <n v="1465345902"/>
    <x v="82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5-08-13T22:28:05"/>
    <n v="1405971690"/>
    <x v="209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10-20T18:21:57"/>
    <n v="1413432331"/>
    <x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6-03-06T05:33:57"/>
    <n v="1425067296"/>
    <x v="51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7-07-17T06:09:53"/>
    <n v="1466424131"/>
    <x v="70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10-17T10:43:24"/>
    <n v="1412629704"/>
    <x v="5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10-10T10:12:46"/>
    <n v="1412836990"/>
    <x v="79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6-05-03T17:21:42"/>
    <n v="1430761243"/>
    <x v="70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6-03-02T04:05:06"/>
    <n v="1424296822"/>
    <x v="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5-06-02T10:44:46"/>
    <n v="1400790680"/>
    <x v="6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6-28T15:19:09"/>
    <n v="1434440227"/>
    <x v="62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12-17T23:25:45"/>
    <n v="1418709388"/>
    <x v="1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6-17T16:21:33"/>
    <n v="1402079466"/>
    <x v="144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6-14T12:18:24"/>
    <n v="1401811381"/>
    <x v="182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7-06-11T18:38:17"/>
    <n v="1463422499"/>
    <x v="3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7-01-25T20:33:42"/>
    <n v="1451839080"/>
    <x v="209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6-05-21T06:06:38"/>
    <n v="1430600401"/>
    <x v="6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6-06-12T08:45:08"/>
    <n v="1432593252"/>
    <x v="3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6-04-03T15:19:09"/>
    <n v="1427221560"/>
    <x v="60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5-05-04T20:56:10"/>
    <n v="1398352531"/>
    <x v="250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7-04-08T11:29:46"/>
    <n v="1457982924"/>
    <x v="74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5-04T20:55:54"/>
    <n v="1430114384"/>
    <x v="73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6-10-16T01:14:51"/>
    <n v="1442794397"/>
    <x v="2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5-07-30T00:11:14"/>
    <n v="1406580436"/>
    <x v="60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7-11-25T17:52:20"/>
    <n v="1479186575"/>
    <x v="62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5-10-16T03:22:13"/>
    <n v="1412360309"/>
    <x v="250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7-09-09T17:41:33"/>
    <n v="1470169166"/>
    <x v="76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7-05-29T15:49:47"/>
    <n v="1463852904"/>
    <x v="72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7-05-24T13:00:15"/>
    <n v="1459309704"/>
    <x v="288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6-06-18T20:24:31"/>
    <n v="1431046325"/>
    <x v="2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7-03-01T02:01:32"/>
    <n v="1455919438"/>
    <x v="288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6-08-31T20:45:52"/>
    <n v="1439835595"/>
    <x v="288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7-03-10T05:36:00"/>
    <n v="1456862924"/>
    <x v="162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7-07-21T07:38:21"/>
    <n v="1466767728"/>
    <x v="44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6-11-10T08:39:00"/>
    <n v="1445363891"/>
    <x v="22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5-04-22T21:57:27"/>
    <n v="1398983245"/>
    <x v="70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5-08-05T15:57:17"/>
    <n v="1404927440"/>
    <x v="60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7-05-27T14:57:39"/>
    <n v="1462140537"/>
    <x v="250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7-05-06T03:03:50"/>
    <n v="1460914253"/>
    <x v="41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11-05T00:56:10"/>
    <n v="1415392666"/>
    <x v="51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6-13T10:37:23"/>
    <n v="1402584846"/>
    <x v="41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5-10-22T07:39:34"/>
    <n v="1413406695"/>
    <x v="10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6-04-09T14:10:56"/>
    <n v="1424609592"/>
    <x v="5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5-05-15T10:11:45"/>
    <n v="1400725112"/>
    <x v="3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6-01-18T14:16:51"/>
    <n v="1421439552"/>
    <x v="73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6-05-18T16:23:20"/>
    <n v="1430505171"/>
    <x v="67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5-08-21T09:11:29"/>
    <n v="1407197670"/>
    <x v="202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6-15T07:39:34"/>
    <n v="1401910634"/>
    <x v="62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5-09-15T09:02:18"/>
    <n v="1410461299"/>
    <x v="51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6-02-18T15:11:29"/>
    <n v="1422886950"/>
    <x v="33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6-08-26T13:33:57"/>
    <n v="1439322412"/>
    <x v="64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5-09-12T01:42:28"/>
    <n v="1409388020"/>
    <x v="62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6-09-04T14:24:00"/>
    <n v="1439924246"/>
    <x v="69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7-09-24T03:34:28"/>
    <n v="1469871148"/>
    <x v="144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8-26T12:45:57"/>
    <n v="1409336373"/>
    <x v="142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6-07-29T01:31:55"/>
    <n v="1438188106"/>
    <x v="63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7-04-23T05:36:00"/>
    <n v="1459411371"/>
    <x v="69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6-06-28T22:27:04"/>
    <n v="1434069205"/>
    <x v="48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8-01-19T03:05:50"/>
    <n v="1483012918"/>
    <x v="7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6-06-30T20:25:32"/>
    <n v="1434997018"/>
    <x v="59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7-04-05T10:43:24"/>
    <n v="1457881057"/>
    <x v="19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7-06-26T23:41:51"/>
    <n v="1464709334"/>
    <x v="55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5-08-31T15:18:08"/>
    <n v="1409667827"/>
    <x v="74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11-02T04:52:12"/>
    <n v="1444673767"/>
    <x v="22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9-21T03:34:52"/>
    <n v="1440687623"/>
    <x v="386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6-09-22T07:08:56"/>
    <n v="1441120910"/>
    <x v="67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6-12-11T17:20:41"/>
    <n v="1448040425"/>
    <x v="5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5-11-01T02:01:32"/>
    <n v="1413016216"/>
    <x v="33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7-08-14T18:28:46"/>
    <n v="1469009140"/>
    <x v="1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7-09-06T13:56:07"/>
    <n v="1471543722"/>
    <x v="62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7-06-22T05:41:58"/>
    <n v="1464307491"/>
    <x v="22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6-08-20T14:19:09"/>
    <n v="1438882275"/>
    <x v="58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5-08-20T20:19:06"/>
    <n v="1404915822"/>
    <x v="268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6-06-13T04:43:33"/>
    <n v="1432663659"/>
    <x v="60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6-02-21T22:25:39"/>
    <n v="1423166257"/>
    <x v="5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6-03-28T15:42:17"/>
    <n v="1426188159"/>
    <x v="22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6-03-17T18:52:36"/>
    <n v="1426002684"/>
    <x v="10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7-05-09T11:43:40"/>
    <n v="1461117201"/>
    <x v="22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7-02-26T20:56:10"/>
    <n v="1455230214"/>
    <x v="62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6-08-24T08:08:03"/>
    <n v="1438939673"/>
    <x v="288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7-04-27T23:25:55"/>
    <n v="1459632398"/>
    <x v="31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5-05-02T21:03:19"/>
    <n v="1398342170"/>
    <x v="20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5-06-09T07:45:05"/>
    <n v="1401372324"/>
    <x v="9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6-07-31T10:43:24"/>
    <n v="1436575280"/>
    <x v="201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6-01-28T07:08:56"/>
    <n v="1421025159"/>
    <x v="28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7-11-16T19:00:19"/>
    <n v="1476786994"/>
    <x v="25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7-30T10:48:55"/>
    <n v="1403105724"/>
    <x v="9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5-04-14T20:34:14"/>
    <n v="1396334311"/>
    <x v="501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6-06-14T08:10:13"/>
    <n v="1431718575"/>
    <x v="19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6-07-19T13:45:11"/>
    <n v="1436408308"/>
    <x v="5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6-05-13T22:12:46"/>
    <n v="1429651266"/>
    <x v="142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6-07-25T02:08:41"/>
    <n v="1437236378"/>
    <x v="241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7-03-07T22:28:05"/>
    <n v="1457115427"/>
    <x v="162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7-07-29T19:24:15"/>
    <n v="1467648456"/>
    <x v="20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6-09-25T06:38:18"/>
    <n v="1440082649"/>
    <x v="5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12-16T10:33:20"/>
    <n v="1417456208"/>
    <x v="8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6-01-08T16:32:03"/>
    <n v="1419423083"/>
    <x v="44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6-05-28T22:25:26"/>
    <n v="1431372444"/>
    <x v="14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5-08-31T04:52:40"/>
    <n v="1408383994"/>
    <x v="10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12-24T13:18:14"/>
    <n v="1418142696"/>
    <x v="14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5-12-15T23:29:22"/>
    <n v="1417593483"/>
    <x v="55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5-10-14T05:44:03"/>
    <n v="1412109413"/>
    <x v="20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6-06-08T22:09:03"/>
    <n v="1432302082"/>
    <x v="82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5-10-22T23:30:09"/>
    <n v="1412845246"/>
    <x v="76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5-10-28T15:57:25"/>
    <n v="1413326248"/>
    <x v="43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7-08-08T09:10:28"/>
    <n v="1468176527"/>
    <x v="33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7-12-05T06:49:26"/>
    <n v="1475759454"/>
    <x v="81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6-04-12T10:10:43"/>
    <n v="1427741583"/>
    <x v="74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7-04-25T18:29:24"/>
    <n v="1459445777"/>
    <x v="7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7-03-26T02:51:10"/>
    <n v="1456856256"/>
    <x v="25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6-02-15T04:04:05"/>
    <n v="1421900022"/>
    <x v="74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5-07-11T21:15:04"/>
    <n v="1405509510"/>
    <x v="43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7-03-30T14:05:39"/>
    <n v="1458613082"/>
    <x v="72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7-04-13T03:48:10"/>
    <n v="1455790405"/>
    <x v="5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6-07-01T03:09:41"/>
    <n v="1434180944"/>
    <x v="300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5-12-06T04:47:29"/>
    <n v="1416589890"/>
    <x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7-09-21T20:09:42"/>
    <n v="1469465070"/>
    <x v="241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7-06-24T01:31:55"/>
    <n v="1463144254"/>
    <x v="33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6-04-16T04:35:45"/>
    <n v="1428436410"/>
    <x v="202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6-05-13T10:45:54"/>
    <n v="1430494347"/>
    <x v="95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10-03T11:45:16"/>
    <n v="1411200034"/>
    <x v="196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6-01-09T09:41:06"/>
    <n v="1419979544"/>
    <x v="59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6-01-27T18:52:36"/>
    <n v="1418673307"/>
    <x v="2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12-21T15:45:42"/>
    <n v="1417469639"/>
    <x v="68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7-09-01T19:00:07"/>
    <n v="1470792982"/>
    <x v="17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6-02-27T12:14:18"/>
    <n v="1423959123"/>
    <x v="95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8-08T17:00:58"/>
    <n v="1407258582"/>
    <x v="41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7-02-25T01:00:15"/>
    <n v="1455717790"/>
    <x v="51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08-16T08:39:50"/>
    <n v="1408129822"/>
    <x v="74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6-08-18T19:54:54"/>
    <n v="1438715077"/>
    <x v="5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7-10-12T10:05:21"/>
    <n v="1473970964"/>
    <x v="80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6-01-02T00:59:16"/>
    <n v="1418860682"/>
    <x v="28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7-05-13T07:06:53"/>
    <n v="1458336479"/>
    <x v="72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6-10-27T04:20:05"/>
    <n v="1444164280"/>
    <x v="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7-04-24T07:07:55"/>
    <n v="1461370956"/>
    <x v="50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7-02-06T04:37:53"/>
    <n v="1452798126"/>
    <x v="41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7-08-11T21:27:47"/>
    <n v="1468593057"/>
    <x v="31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6-12-06T02:33:11"/>
    <n v="1448924882"/>
    <x v="9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7-06-13T15:19:09"/>
    <n v="1463418090"/>
    <x v="74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7-03-25T07:58:03"/>
    <n v="1456789685"/>
    <x v="64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6-08-05T23:52:06"/>
    <n v="1437214936"/>
    <x v="162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6-03-25T03:27:41"/>
    <n v="1425891201"/>
    <x v="13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5-05-21T01:28:42"/>
    <n v="1401470811"/>
    <x v="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6-09T07:49:21"/>
    <n v="1401372574"/>
    <x v="9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6-06-06T08:10:29"/>
    <n v="1432083616"/>
    <x v="26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6-12-01T14:33:07"/>
    <n v="1447164896"/>
    <x v="250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6-03-05T06:25:46"/>
    <n v="1424213264"/>
    <x v="43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8-03-01T11:44:41"/>
    <n v="1486996729"/>
    <x v="13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6-05-21T14:22:08"/>
    <n v="1430751850"/>
    <x v="6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7-11-19T06:38:18"/>
    <n v="1476760226"/>
    <x v="5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6-02-19T05:06:23"/>
    <n v="1422916261"/>
    <x v="438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7-09-29T04:05:06"/>
    <n v="1473200844"/>
    <x v="16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5-09-10T19:47:45"/>
    <n v="1409030371"/>
    <x v="64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07-07T14:48:31"/>
    <n v="1404841270"/>
    <x v="69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7-08-21T06:12:36"/>
    <n v="1466793290"/>
    <x v="70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6-06-20T05:46:51"/>
    <n v="1433259577"/>
    <x v="76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5-07-29T10:44:22"/>
    <n v="1406390457"/>
    <x v="53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7-05-16T15:18:08"/>
    <n v="1459446487"/>
    <x v="60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12-04T22:58:39"/>
    <n v="1444852796"/>
    <x v="78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7-04-30T20:25:32"/>
    <n v="1457403364"/>
    <x v="84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5-11-13T21:47:04"/>
    <n v="1414700390"/>
    <x v="29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9-05T17:51:19"/>
    <n v="1409335497"/>
    <x v="211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11-07T19:54:02"/>
    <n v="1415053749"/>
    <x v="29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7-11-18T09:11:29"/>
    <n v="1475765867"/>
    <x v="162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8-01-14T16:50:03"/>
    <n v="1480219174"/>
    <x v="59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7-04-15T17:02:34"/>
    <n v="1458594676"/>
    <x v="73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6-09-03T20:36:14"/>
    <n v="1439224829"/>
    <x v="78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12-17T10:01:27"/>
    <n v="1417538935"/>
    <x v="25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6-04-05T15:28:12"/>
    <n v="1424275732"/>
    <x v="84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7-10-06T01:43:09"/>
    <n v="1470672906"/>
    <x v="29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6-04-27T05:52:51"/>
    <n v="1428691530"/>
    <x v="8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9-18T01:01:17"/>
    <n v="1410966179"/>
    <x v="78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6-11-21T12:15:19"/>
    <n v="1445369727"/>
    <x v="84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6-11-07T16:48:19"/>
    <n v="1444274839"/>
    <x v="78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7-03-02T02:32:10"/>
    <n v="1454996887"/>
    <x v="8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7-11-21T09:59:48"/>
    <n v="1477178238"/>
    <x v="29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6-06-04T05:37:01"/>
    <n v="1431770802"/>
    <x v="22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7-09-29T01:00:02"/>
    <n v="1471370327"/>
    <x v="84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9-18T03:04:36"/>
    <n v="1409900445"/>
    <x v="196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5-05-28T04:42:27"/>
    <n v="1400691994"/>
    <x v="22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7-01-25T15:18:53"/>
    <n v="1452598184"/>
    <x v="5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5-07-23T07:38:33"/>
    <n v="1404833442"/>
    <x v="82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7-08-22T16:19:24"/>
    <n v="1471188502"/>
    <x v="5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6-07-24T16:03:31"/>
    <n v="1436172207"/>
    <x v="51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7-03-29T04:05:06"/>
    <n v="1457690386"/>
    <x v="44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6-07-06T05:05:22"/>
    <n v="1434654998"/>
    <x v="1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8-02-02T21:25:47"/>
    <n v="1483393836"/>
    <x v="67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7-05-28T15:00:46"/>
    <n v="1462806419"/>
    <x v="9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5-06-12T23:28:20"/>
    <n v="1400272580"/>
    <x v="9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03-04T23:07:55"/>
    <n v="1424414350"/>
    <x v="62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12-08T09:51:04"/>
    <n v="1417208925"/>
    <x v="19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7-04-04T18:22:59"/>
    <n v="1458336672"/>
    <x v="17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6-03-16T18:40:14"/>
    <n v="1425187014"/>
    <x v="244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7-12-21T12:36:15"/>
    <n v="1477133430"/>
    <x v="82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7-06-12T06:36:25"/>
    <n v="1464847089"/>
    <x v="10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6-10-18T22:21:57"/>
    <n v="1445109822"/>
    <x v="25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5-07-05T13:47:14"/>
    <n v="1404337382"/>
    <x v="44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6-07-06T21:44:09"/>
    <n v="1434669419"/>
    <x v="6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6-07-11T19:27:19"/>
    <n v="1435670452"/>
    <x v="33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6-05-29T19:36:48"/>
    <n v="1431447137"/>
    <x v="5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6-05-18T20:56:10"/>
    <n v="1431951611"/>
    <x v="8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5-07-02T09:10:28"/>
    <n v="1404140667"/>
    <x v="244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5-09-09T14:31:13"/>
    <n v="1409179384"/>
    <x v="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10-20T00:53:06"/>
    <n v="1412233497"/>
    <x v="229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7-09-01T14:14:58"/>
    <n v="1467752229"/>
    <x v="162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7-05-11T07:39:34"/>
    <n v="1462285182"/>
    <x v="8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5-08-26T04:09:56"/>
    <n v="1408995284"/>
    <x v="38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5-06-13T23:58:59"/>
    <n v="1402580818"/>
    <x v="473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6-05-18T10:28:03"/>
    <n v="1430052298"/>
    <x v="162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6-11T23:58:59"/>
    <n v="1401214581"/>
    <x v="209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7-10-03T20:19:18"/>
    <n v="1473850434"/>
    <x v="69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7-01-07T10:21:06"/>
    <n v="1452008290"/>
    <x v="59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5-05-27T18:21:57"/>
    <n v="1399998418"/>
    <x v="85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7-10-18T19:42:55"/>
    <n v="1474339696"/>
    <x v="3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6-08-22T01:52:06"/>
    <n v="1438575586"/>
    <x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5-04-29T18:22:59"/>
    <n v="1398348859"/>
    <x v="149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6-08-17T23:28:20"/>
    <n v="1439567660"/>
    <x v="79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5-06-07T22:12:00"/>
    <n v="1401254055"/>
    <x v="20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07-21T09:35:23"/>
    <n v="1404932004"/>
    <x v="70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6-06-09T07:03:50"/>
    <n v="1432410639"/>
    <x v="95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11-11T14:39:43"/>
    <n v="1414506083"/>
    <x v="162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6-02-16T04:34:43"/>
    <n v="1421426929"/>
    <x v="220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5-09-01T11:44:41"/>
    <n v="1410304179"/>
    <x v="5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6-11-21T17:52:20"/>
    <n v="1446352529"/>
    <x v="25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7-06-01T21:26:49"/>
    <n v="1461985967"/>
    <x v="65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12-27T19:17:37"/>
    <n v="1419281610"/>
    <x v="51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6-01-30T05:56:01"/>
    <n v="1418654916"/>
    <x v="76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7-05-05T17:02:06"/>
    <n v="1461064248"/>
    <x v="209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7-02-24T14:09:08"/>
    <n v="1454354487"/>
    <x v="327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5-09-28T15:46:39"/>
    <n v="1410791216"/>
    <x v="244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5-09-13T09:42:08"/>
    <n v="1409493800"/>
    <x v="59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6-05-22T12:45:50"/>
    <n v="1430830793"/>
    <x v="70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7-07-07T12:14:18"/>
    <n v="1464958484"/>
    <x v="64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7-08-10T13:15:34"/>
    <n v="1467720388"/>
    <x v="209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7-05-27T09:14:47"/>
    <n v="1459528394"/>
    <x v="74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6-04T09:11:29"/>
    <n v="1401714114"/>
    <x v="2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5-08-26T06:34:02"/>
    <n v="1409262949"/>
    <x v="62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7-07-19T00:26:33"/>
    <n v="1467335378"/>
    <x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5-06-14T23:54:39"/>
    <n v="1403234686"/>
    <x v="70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6-06T09:10:34"/>
    <n v="1401123546"/>
    <x v="2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6-03-20T05:57:15"/>
    <n v="1425908988"/>
    <x v="74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5-05-27T03:03:50"/>
    <n v="1400606573"/>
    <x v="64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6-05-18T04:34:43"/>
    <n v="1431230867"/>
    <x v="201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7-05-31T12:28:21"/>
    <n v="1463334166"/>
    <x v="10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6-05-12T22:57:42"/>
    <n v="1429881667"/>
    <x v="174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6-03-17T03:26:18"/>
    <n v="1422834819"/>
    <x v="74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7-01-13T19:12:30"/>
    <n v="1450819109"/>
    <x v="5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6-04-26T07:26:47"/>
    <n v="1428526049"/>
    <x v="62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6-02-13T15:30:38"/>
    <n v="1422465075"/>
    <x v="67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6-06-10T02:34:19"/>
    <n v="1432402266"/>
    <x v="80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6-06-20T14:07:46"/>
    <n v="1433980206"/>
    <x v="244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5-10-20T11:42:42"/>
    <n v="1413412084"/>
    <x v="3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7-02-04T07:38:33"/>
    <n v="1452614847"/>
    <x v="2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5-11-14T19:59:21"/>
    <n v="1414778662"/>
    <x v="287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7-04-30T02:02:33"/>
    <n v="1459856860"/>
    <x v="30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7-02-11T09:42:08"/>
    <n v="1454366467"/>
    <x v="41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7-04-24T21:26:49"/>
    <n v="1459567371"/>
    <x v="67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7-10-18T21:52:20"/>
    <n v="1474273294"/>
    <x v="51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6-08-07T18:29:23"/>
    <n v="1437365176"/>
    <x v="162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6-03-08T14:12:58"/>
    <n v="1423198512"/>
    <x v="81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6-08-06T05:53:21"/>
    <n v="1437236159"/>
    <x v="29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12-26T00:54:08"/>
    <n v="1418234646"/>
    <x v="8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6-01-09T16:51:04"/>
    <n v="1416932133"/>
    <x v="80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6-04-04T22:28:05"/>
    <n v="1428539708"/>
    <x v="78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6-05-12T16:28:52"/>
    <n v="1427405896"/>
    <x v="63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6-05-15T12:54:17"/>
    <n v="1430239089"/>
    <x v="84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6-03-09T04:35:45"/>
    <n v="1423847093"/>
    <x v="29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6-11-02T16:50:03"/>
    <n v="1445358903"/>
    <x v="80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5-06-27T00:30:38"/>
    <n v="1403562705"/>
    <x v="79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7-07-14T03:22:01"/>
    <n v="1467024468"/>
    <x v="22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5-07-24T18:16:49"/>
    <n v="1405217355"/>
    <x v="25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12-09T02:08:31"/>
    <n v="1447797950"/>
    <x v="78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8-19T10:22:02"/>
    <n v="1407388144"/>
    <x v="80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5-06-14T13:19:23"/>
    <n v="1401814964"/>
    <x v="78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5-06-16T01:00:15"/>
    <n v="1401823952"/>
    <x v="78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7-23T08:25:34"/>
    <n v="1405097102"/>
    <x v="29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7-10-06T20:15:59"/>
    <n v="1473326439"/>
    <x v="29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6-06-23T14:47:29"/>
    <n v="1433833896"/>
    <x v="29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7-02-08T16:50:03"/>
    <n v="1453827436"/>
    <x v="47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7-04-24T04:04:05"/>
    <n v="1459220588"/>
    <x v="63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6-01-26T21:25:47"/>
    <n v="1421105608"/>
    <x v="33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7-03-28T10:34:26"/>
    <n v="1454460673"/>
    <x v="202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7-10-15T12:15:19"/>
    <n v="1473189335"/>
    <x v="41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6-05-20T22:58:43"/>
    <n v="1430768800"/>
    <x v="209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7-07T12:44:56"/>
    <n v="1403125737"/>
    <x v="74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7-04-10T14:06:05"/>
    <n v="1458161307"/>
    <x v="33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5-23T04:39:07"/>
    <n v="1399923198"/>
    <x v="5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11-15T21:52:36"/>
    <n v="1415737515"/>
    <x v="133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5-04-29T02:02:33"/>
    <n v="1397819938"/>
    <x v="55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6-08-14T20:31:32"/>
    <n v="1435372553"/>
    <x v="106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5-04-15T02:39:46"/>
    <n v="1397133386"/>
    <x v="110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6-07-30T09:11:29"/>
    <n v="1434625937"/>
    <x v="8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6-07-22T01:33:26"/>
    <n v="1436383889"/>
    <x v="33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6-03-18T08:10:39"/>
    <n v="1425319226"/>
    <x v="99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7-05-24T15:55:55"/>
    <n v="1462824832"/>
    <x v="74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7-12T04:43:57"/>
    <n v="1404153482"/>
    <x v="329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5-06-14T00:00:46"/>
    <n v="1401336045"/>
    <x v="93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02-15T04:04:05"/>
    <n v="1423960097"/>
    <x v="6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5-05-24T03:01:57"/>
    <n v="1400002090"/>
    <x v="6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7-04-10T07:30:42"/>
    <n v="1458138079"/>
    <x v="41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6-06-01T02:53:47"/>
    <n v="1431642010"/>
    <x v="9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7-05-13T09:42:08"/>
    <n v="1462307652"/>
    <x v="44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7-11-28T19:24:15"/>
    <n v="1478616506"/>
    <x v="51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7-11-14T08:18:23"/>
    <n v="1476317247"/>
    <x v="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6-03-26T14:18:49"/>
    <n v="1427223655"/>
    <x v="20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6-03-25T22:58:43"/>
    <n v="1426199843"/>
    <x v="25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5-07-13T11:44:41"/>
    <n v="1403599778"/>
    <x v="225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5-09-09T19:54:54"/>
    <n v="1409884821"/>
    <x v="211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6-01-31T11:23:55"/>
    <n v="1418758780"/>
    <x v="17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7-03-20T23:38:33"/>
    <n v="1456421940"/>
    <x v="248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7-01T15:55:55"/>
    <n v="1433999785"/>
    <x v="209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5-08-22T03:46:08"/>
    <n v="1408050685"/>
    <x v="47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7-07-21T19:24:15"/>
    <n v="1466887297"/>
    <x v="74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7-03-09T17:21:42"/>
    <n v="1455938520"/>
    <x v="5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7-07-07T12:48:12"/>
    <n v="1465601532"/>
    <x v="73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7-07-30T10:46:28"/>
    <n v="1467040769"/>
    <x v="209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7-05-22T15:13:37"/>
    <n v="1461718475"/>
    <x v="26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6-06-28T22:27:04"/>
    <n v="1434113406"/>
    <x v="73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6-12-14T23:17:06"/>
    <n v="1448469719"/>
    <x v="29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6-06-03T00:41:09"/>
    <n v="1431630618"/>
    <x v="80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7-11-22T03:04:13"/>
    <n v="1477238423"/>
    <x v="78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5-06-17T14:24:33"/>
    <n v="1399480592"/>
    <x v="78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6-07-03T07:22:56"/>
    <n v="1434365022"/>
    <x v="84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5-12-01T07:41:46"/>
    <n v="1416954729"/>
    <x v="5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6-05-25T15:14:58"/>
    <n v="1431093354"/>
    <x v="29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6-08-17T17:52:20"/>
    <n v="1437042490"/>
    <x v="84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8-01-14T13:29:28"/>
    <n v="1479170556"/>
    <x v="29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6-04-06T22:07:04"/>
    <n v="1426972165"/>
    <x v="7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5-07-23T09:02:06"/>
    <n v="1405099248"/>
    <x v="81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7-03-05T21:47:58"/>
    <n v="1455142843"/>
    <x v="80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12-27T03:02:49"/>
    <n v="1418146883"/>
    <x v="38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12-18T09:56:01"/>
    <n v="1417536816"/>
    <x v="82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6-10-12T02:04:21"/>
    <n v="1442890906"/>
    <x v="78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7-02-26T19:13:30"/>
    <n v="1454541568"/>
    <x v="244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7-07-28T06:38:18"/>
    <n v="1465172024"/>
    <x v="78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9-10T13:34:18"/>
    <n v="1406668640"/>
    <x v="84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5-06-10T00:13:18"/>
    <n v="1402294381"/>
    <x v="29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6-03-20T14:06:37"/>
    <n v="1427492939"/>
    <x v="82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6-04-11T13:10:07"/>
    <n v="1424775219"/>
    <x v="5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7-12T09:11:29"/>
    <n v="1402403907"/>
    <x v="44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6-03-07T04:58:52"/>
    <n v="1424377358"/>
    <x v="55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7-05-27T03:34:28"/>
    <n v="1461769373"/>
    <x v="10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6-05-19T02:01:32"/>
    <n v="1429120908"/>
    <x v="202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7-06-10T21:40:05"/>
    <n v="1462603021"/>
    <x v="74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6-03-17T18:52:36"/>
    <n v="1424727712"/>
    <x v="69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6-08-09T14:17:52"/>
    <n v="1437545657"/>
    <x v="9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5-06-28T19:58:41"/>
    <n v="1403022823"/>
    <x v="7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6-10-14T04:04:05"/>
    <n v="1444236216"/>
    <x v="9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6-02-27T00:13:19"/>
    <n v="1423599182"/>
    <x v="73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7-05T18:55:40"/>
    <n v="1435554104"/>
    <x v="55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6-06-23T07:17:44"/>
    <n v="1433518717"/>
    <x v="9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12-26T17:11:37"/>
    <n v="1449116407"/>
    <x v="67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7-01-11T19:53:52"/>
    <n v="1448136417"/>
    <x v="88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6-07-08T03:02:49"/>
    <n v="1434405044"/>
    <x v="14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7-07-29T13:58:28"/>
    <n v="1469026903"/>
    <x v="63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6-06-04T07:50:02"/>
    <n v="1432690814"/>
    <x v="72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6-04-23T19:34:22"/>
    <n v="1428401394"/>
    <x v="55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6-03-12T12:15:19"/>
    <n v="1422656201"/>
    <x v="71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12-16T06:17:39"/>
    <n v="1414845587"/>
    <x v="33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7-08-29T12:31:51"/>
    <n v="1470948371"/>
    <x v="22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7-05-23T08:27:25"/>
    <n v="1463161611"/>
    <x v="8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5-10-20T09:34:23"/>
    <n v="1413404545"/>
    <x v="82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7-02-12T15:35:04"/>
    <n v="1452048335"/>
    <x v="82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11-15T20:34:43"/>
    <n v="1416516972"/>
    <x v="9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6-06-05T17:33:03"/>
    <n v="1432032067"/>
    <x v="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7-04-16T19:00:34"/>
    <n v="1459463808"/>
    <x v="22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7-07-31T05:15:34"/>
    <n v="1467497652"/>
    <x v="25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6-06-21T09:03:58"/>
    <n v="1432837358"/>
    <x v="5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6-05-09T10:16:19"/>
    <n v="1429722209"/>
    <x v="61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6-07-18T07:34:53"/>
    <n v="1433042724"/>
    <x v="58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7-03-22T23:50:17"/>
    <n v="1457023829"/>
    <x v="8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5-07-01T23:51:16"/>
    <n v="1400698287"/>
    <x v="69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4-21T04:57:03"/>
    <n v="1397217052"/>
    <x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05-12T05:21:05"/>
    <n v="1399427064"/>
    <x v="10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5-14T11:43:40"/>
    <n v="1399474134"/>
    <x v="133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6-09-21T03:37:26"/>
    <n v="1441119774"/>
    <x v="8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9-17T02:32:10"/>
    <n v="1409721542"/>
    <x v="22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6-07-07T03:58:09"/>
    <n v="1433395391"/>
    <x v="82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6-10-08T16:57:41"/>
    <n v="1442604989"/>
    <x v="68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6-05-29T21:52:04"/>
    <n v="1431455084"/>
    <x v="33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12-16T19:53:55"/>
    <n v="1417489143"/>
    <x v="80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6-07-05T08:13:16"/>
    <n v="1434537179"/>
    <x v="5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6-03-12T15:54:29"/>
    <n v="1425270876"/>
    <x v="84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8-14T23:08:34"/>
    <n v="1406578178"/>
    <x v="84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6-04-26T07:54:11"/>
    <n v="1428614058"/>
    <x v="9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6-03-12T10:31:00"/>
    <n v="1424819871"/>
    <x v="29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6-02-22T19:44:44"/>
    <n v="1423245003"/>
    <x v="29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5-07-14T04:17:22"/>
    <n v="1404927690"/>
    <x v="80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6-05-09T14:17:52"/>
    <n v="1430734844"/>
    <x v="29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06-06T13:16:36"/>
    <n v="1401485207"/>
    <x v="29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5-07-25T08:32:31"/>
    <n v="1405266710"/>
    <x v="62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5-10-27T13:33:57"/>
    <n v="1412258977"/>
    <x v="29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7-09-10T14:47:29"/>
    <n v="1472451356"/>
    <x v="29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6-10-26T22:40:05"/>
    <n v="1441552305"/>
    <x v="78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6-11-08T11:08:09"/>
    <n v="1445203454"/>
    <x v="8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5-08-12T07:08:56"/>
    <n v="1405957098"/>
    <x v="25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7-03-17T08:39:50"/>
    <n v="1454453021"/>
    <x v="84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7-06-14T21:29:10"/>
    <n v="1463686339"/>
    <x v="81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5-08-21T22:17:57"/>
    <n v="1408031405"/>
    <x v="29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6-02-28T08:52:05"/>
    <n v="1423761792"/>
    <x v="41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5-06-14T00:08:08"/>
    <n v="1401768478"/>
    <x v="73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8-03-31T20:40:00"/>
    <n v="1485629050"/>
    <x v="8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6-08-02T15:19:05"/>
    <n v="1435202996"/>
    <x v="78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6-09-28T08:53:22"/>
    <n v="1441730535"/>
    <x v="78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6-01-09T05:37:01"/>
    <n v="1420244622"/>
    <x v="78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7-09-01T03:03:50"/>
    <n v="1472804365"/>
    <x v="78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7-01-25T18:52:23"/>
    <n v="1451833128"/>
    <x v="67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7-12-08T10:28:58"/>
    <n v="1478621752"/>
    <x v="25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6-06-17T16:50:03"/>
    <n v="1433014746"/>
    <x v="29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6-01-11T02:12:42"/>
    <n v="1419626396"/>
    <x v="78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5-07-12T09:11:29"/>
    <n v="1403724820"/>
    <x v="5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8-02-21T08:06:47"/>
    <n v="1484958399"/>
    <x v="29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7-01-24T02:05:37"/>
    <n v="1451950570"/>
    <x v="78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5-08-15T17:50:07"/>
    <n v="1407076069"/>
    <x v="78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6-03-13T06:38:10"/>
    <n v="1425322792"/>
    <x v="78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7-05-05T04:25:23"/>
    <n v="1460242191"/>
    <x v="78"/>
    <b v="0"/>
    <x v="1"/>
    <x v="40"/>
    <n v="0"/>
    <n v="0"/>
  </r>
  <r>
    <n v="3886"/>
    <s v="a (Canceled)"/>
    <n v="1"/>
    <n v="10000"/>
    <n v="0"/>
    <x v="1"/>
    <x v="2"/>
    <s v="AUD"/>
    <n v="1418275702"/>
    <d v="2015-11-25T11:43:01"/>
    <n v="1415683702"/>
    <x v="78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6-04-18T04:35:45"/>
    <n v="1426538129"/>
    <x v="84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8-02-28T00:06:06"/>
    <n v="1485522358"/>
    <x v="25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12-20T18:18:54"/>
    <n v="1417651630"/>
    <x v="82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6-08-04T06:50:58"/>
    <n v="1434478344"/>
    <x v="22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6-03-08T15:18:08"/>
    <n v="1424488244"/>
    <x v="63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8-06T05:37:01"/>
    <n v="1408203557"/>
    <x v="78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6-12T01:01:17"/>
    <n v="1400600840"/>
    <x v="87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7-12-05T21:56:26"/>
    <n v="1478386812"/>
    <x v="202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6-02-14T04:36:03"/>
    <n v="1422424818"/>
    <x v="29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05-28T16:26:52"/>
    <n v="1401770178"/>
    <x v="80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12-24T17:50:21"/>
    <n v="1418158683"/>
    <x v="73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6-08-06T05:37:01"/>
    <n v="1436355270"/>
    <x v="38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7-25T11:20:11"/>
    <n v="1406140561"/>
    <x v="84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6-05-29T05:19:51"/>
    <n v="1431396791"/>
    <x v="81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6-12-11T00:51:03"/>
    <n v="1447098599"/>
    <x v="29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7-11-13T18:06:40"/>
    <n v="1476962042"/>
    <x v="162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6-08-03T07:47:45"/>
    <n v="1435709765"/>
    <x v="78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6-04-01T03:07:55"/>
    <n v="1427866200"/>
    <x v="84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6-05-30T02:33:11"/>
    <n v="1430405903"/>
    <x v="63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6-06-14T00:25:32"/>
    <n v="1432072893"/>
    <x v="38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10-10T03:12:00"/>
    <n v="1411587606"/>
    <x v="80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07-10T12:30:34"/>
    <n v="1405307696"/>
    <x v="80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8-24T16:27:57"/>
    <n v="1407832642"/>
    <x v="80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6-08-27T18:33:08"/>
    <n v="1439057397"/>
    <x v="8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5-11-10T19:23:52"/>
    <n v="1414438177"/>
    <x v="17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6-04-11T07:44:41"/>
    <n v="1424759330"/>
    <x v="29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6-11-21T01:05:31"/>
    <n v="1446267849"/>
    <x v="63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6-04-27T10:11:45"/>
    <n v="1429558756"/>
    <x v="74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7-05-28T16:59:44"/>
    <n v="1462232309"/>
    <x v="29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7-05-30T05:25:59"/>
    <n v="1462360752"/>
    <x v="78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8-24T20:35:05"/>
    <n v="1407847161"/>
    <x v="29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7-17T04:35:45"/>
    <n v="1406131023"/>
    <x v="8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7-01-09T19:54:54"/>
    <n v="1450628773"/>
    <x v="8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7-11-12T15:37:11"/>
    <n v="1476436660"/>
    <x v="8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5-10-10T01:01:17"/>
    <n v="1413291655"/>
    <x v="78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6-02-16T22:58:43"/>
    <n v="1421432810"/>
    <x v="79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6-03-26T18:54:50"/>
    <n v="1426203071"/>
    <x v="5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5-06-07T15:51:52"/>
    <n v="1401231722"/>
    <x v="244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5-07-12T07:02:47"/>
    <n v="1404161639"/>
    <x v="8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12-11T16:22:57"/>
    <n v="1417053748"/>
    <x v="29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5-07-21T21:21:46"/>
    <n v="1404973504"/>
    <x v="84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6-10-06T01:00:15"/>
    <n v="1442593427"/>
    <x v="63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7-09-16T20:47:04"/>
    <n v="1471636265"/>
    <x v="25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7-03-26T15:49:47"/>
    <n v="1457078868"/>
    <x v="78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6-08-26T03:12:28"/>
    <n v="1439350707"/>
    <x v="78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7-03-10T04:38:32"/>
    <n v="1455508964"/>
    <x v="29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7-07-13T17:04:20"/>
    <n v="1466205262"/>
    <x v="8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6-09-21T01:31:55"/>
    <n v="1439827639"/>
    <x v="8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6-09-24T05:53:07"/>
    <n v="1438789546"/>
    <x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7-11-30T21:45:52"/>
    <n v="1477981120"/>
    <x v="78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7-07-08T04:45:17"/>
    <n v="1465830560"/>
    <x v="73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6-06-15T09:26:02"/>
    <n v="1432763054"/>
    <x v="81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9-20T01:31:55"/>
    <n v="1412328979"/>
    <x v="29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12-18T05:25:58"/>
    <n v="1416311351"/>
    <x v="84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11-08T22:58:43"/>
    <n v="1414505137"/>
    <x v="84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6-06-04T03:46:37"/>
    <n v="1429306914"/>
    <x v="78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6-10-23T21:47:14"/>
    <n v="1443811268"/>
    <x v="62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6-08-16T10:37:52"/>
    <n v="1438098875"/>
    <x v="78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6-05-02T08:55:38"/>
    <n v="1429125268"/>
    <x v="29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6-02-14T06:38:18"/>
    <n v="1422388822"/>
    <x v="81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7-09-30T11:09:41"/>
    <n v="1472786744"/>
    <x v="84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5-08-20T13:35:43"/>
    <n v="1404892123"/>
    <x v="78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6-01-27T16:44:37"/>
    <n v="1421031221"/>
    <x v="58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7-04-03T08:15:19"/>
    <n v="1457628680"/>
    <x v="29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7-04-28T21:15:37"/>
    <n v="1457120942"/>
    <x v="29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6-10-16T20:23:40"/>
    <n v="1440701890"/>
    <x v="29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7-07-26T22:27:04"/>
    <n v="1467162586"/>
    <x v="78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5-06-25T17:29:36"/>
    <n v="1400168264"/>
    <x v="78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6-11-19T15:41:58"/>
    <n v="1446150141"/>
    <x v="22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7-04-19T22:17:52"/>
    <n v="1459203727"/>
    <x v="78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7-07-05T11:40:30"/>
    <n v="1464045954"/>
    <x v="29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07-15T01:31:55"/>
    <n v="1403822912"/>
    <x v="38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9-11T11:40:32"/>
    <n v="1409338556"/>
    <x v="8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12-26T08:58:50"/>
    <n v="1449260256"/>
    <x v="80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5-04-18T13:09:57"/>
    <n v="1397683410"/>
    <x v="84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6-11-19T09:06:17"/>
    <n v="1446562494"/>
    <x v="8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6-11-08T17:33:54"/>
    <n v="1445226117"/>
    <x v="78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6-04-05T16:40:37"/>
    <n v="1424279986"/>
    <x v="8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7-04-08T21:06:03"/>
    <n v="1455428380"/>
    <x v="80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5-07-05T09:41:06"/>
    <n v="1402506278"/>
    <x v="84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8-03-07T21:55:52"/>
    <n v="1486191507"/>
    <x v="73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7-05-18T07:44:13"/>
    <n v="1458761673"/>
    <x v="202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7-08-26T18:17:52"/>
    <n v="1471638646"/>
    <x v="79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7-04-12T15:02:19"/>
    <n v="1458333811"/>
    <x v="84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5-07-02T18:14:55"/>
    <n v="1403355126"/>
    <x v="79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6-01-22T12:53:21"/>
    <n v="1418002634"/>
    <x v="22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7-05-04T09:11:29"/>
    <n v="1460219110"/>
    <x v="7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7-05-29T06:45:55"/>
    <n v="1462280848"/>
    <x v="202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7-07-10T11:32:44"/>
    <n v="1465850898"/>
    <x v="78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5-07-13T17:52:20"/>
    <n v="1405024561"/>
    <x v="73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7-07-19T14:13:19"/>
    <n v="1466621732"/>
    <x v="79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6-01-16T23:55:48"/>
    <n v="1417533953"/>
    <x v="22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6-03-15T09:42:08"/>
    <n v="1425678057"/>
    <x v="79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5-06-16T11:36:58"/>
    <n v="1401978147"/>
    <x v="63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7-07-13T20:45:05"/>
    <n v="1463545149"/>
    <x v="63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6-06-25T12:11:34"/>
    <n v="1431113180"/>
    <x v="81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4-30T04:34:43"/>
    <n v="1397854356"/>
    <x v="67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10-22T13:16:36"/>
    <n v="1412809644"/>
    <x v="73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7-02-13T10:17:52"/>
    <n v="1454173120"/>
    <x v="10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7-05-01T16:55:09"/>
    <n v="1460034594"/>
    <x v="62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04-26T18:04:05"/>
    <n v="1399414290"/>
    <x v="62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6-08-17T21:23:38"/>
    <n v="1439517413"/>
    <x v="80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6-10-30T03:03:30"/>
    <n v="1444413581"/>
    <x v="78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7-02-24T10:51:48"/>
    <n v="1454342893"/>
    <x v="8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6-05-18T13:14:35"/>
    <n v="1430494082"/>
    <x v="29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6-12-03T00:35:03"/>
    <n v="1444689259"/>
    <x v="82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6-04-30T09:27:01"/>
    <n v="1428957912"/>
    <x v="29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5-06-30T13:38:33"/>
    <n v="1403169690"/>
    <x v="29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6-01-31T03:00:46"/>
    <n v="1421339077"/>
    <x v="80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5-11-04T11:48:46"/>
    <n v="1415341464"/>
    <x v="5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6-03-22T01:25:28"/>
    <n v="1425633821"/>
    <x v="78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6-03-14T11:21:18"/>
    <n v="1424992026"/>
    <x v="8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5-08-13T22:19:44"/>
    <n v="1406058798"/>
    <x v="25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7-05-02T18:52:54"/>
    <n v="1457450958"/>
    <x v="29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8-03-03T07:39:34"/>
    <n v="1486681708"/>
    <x v="25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5-09-09T16:53:48"/>
    <n v="1409187761"/>
    <x v="80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6-02-01T06:13:34"/>
    <n v="1421417147"/>
    <x v="84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5-09-21T01:26:05"/>
    <n v="1410148457"/>
    <x v="29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5-10-03T23:22:18"/>
    <n v="1408648985"/>
    <x v="84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7-02-09T05:40:12"/>
    <n v="1453487587"/>
    <x v="29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8-08T16:18:23"/>
    <n v="1406572381"/>
    <x v="29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6-07-10T23:37:59"/>
    <n v="1435014507"/>
    <x v="80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5-08-22T23:49:06"/>
    <n v="1406825360"/>
    <x v="8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10-10T01:31:20"/>
    <n v="1412879366"/>
    <x v="44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6-01-13T19:59:38"/>
    <n v="1419858278"/>
    <x v="80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6-04-18T19:59:08"/>
    <n v="1427979849"/>
    <x v="78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6-02-01T23:43:22"/>
    <n v="1421478823"/>
    <x v="84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7-02-27T01:56:55"/>
    <n v="1455861269"/>
    <x v="78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6-07-07T17:36:23"/>
    <n v="1434739463"/>
    <x v="29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5-08-31T08:06:49"/>
    <n v="1408395400"/>
    <x v="63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8-17T20:33:36"/>
    <n v="1407254874"/>
    <x v="84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7-10-06T08:32:29"/>
    <n v="1473285108"/>
    <x v="80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7-04-10T09:40:05"/>
    <n v="1455725596"/>
    <x v="80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6-03-09T14:22:58"/>
    <n v="1424579699"/>
    <x v="8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10-10T04:58:52"/>
    <n v="1409176358"/>
    <x v="84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6-01-17T11:38:33"/>
    <n v="1418824867"/>
    <x v="438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7-03-19T05:05:45"/>
    <n v="1454975963"/>
    <x v="78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6-08-20T12:51:01"/>
    <n v="1438445097"/>
    <x v="29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6-07-14T07:52:06"/>
    <n v="1432705336"/>
    <x v="80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6-11-25T14:01:31"/>
    <n v="1444059839"/>
    <x v="78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8-02-24T10:12:46"/>
    <n v="1486077481"/>
    <x v="63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5-05-17T04:37:27"/>
    <n v="1399415500"/>
    <x v="202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6-12-05T02:39:29"/>
    <n v="1447461370"/>
    <x v="78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7-01-26T23:18:08"/>
    <n v="1452008599"/>
    <x v="79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5-12-03T01:04:04"/>
    <n v="1414591364"/>
    <x v="78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12-06T23:24:32"/>
    <n v="1445023516"/>
    <x v="63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7-09-30T16:51:04"/>
    <n v="1472711224"/>
    <x v="225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6-03-20T14:01:42"/>
    <n v="1425509050"/>
    <x v="84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10-05T01:43:37"/>
    <n v="1411333887"/>
    <x v="20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5-06-12T17:52:20"/>
    <n v="1402784964"/>
    <x v="5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7-05-20T03:29:22"/>
    <n v="1462585315"/>
    <x v="84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5-09-30T21:37:11"/>
    <n v="1408389010"/>
    <x v="80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6-11-22T01:30:54"/>
    <n v="1446048367"/>
    <x v="81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6-07-06T01:01:17"/>
    <n v="1432100004"/>
    <x v="84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7-09-04T06:00:04"/>
    <n v="1467976954"/>
    <x v="84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6-01-05T22:13:47"/>
    <n v="1419213664"/>
    <x v="8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5-11-04T18:52:20"/>
    <n v="1415228325"/>
    <x v="78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6-03-27T00:30:38"/>
    <n v="1426050982"/>
    <x v="80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5-08-03T01:52:09"/>
    <n v="1406004589"/>
    <x v="29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5-10-05T20:32:31"/>
    <n v="1411400210"/>
    <x v="8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12-26T22:58:43"/>
    <n v="1418862743"/>
    <x v="80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7-04-06T02:15:57"/>
    <n v="1457352787"/>
    <x v="110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6-07-02T19:24:31"/>
    <n v="1434322815"/>
    <x v="29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5-10-06T20:42:24"/>
    <n v="1411485391"/>
    <x v="29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5-04-18T22:51:34"/>
    <n v="1399058797"/>
    <x v="78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09-26T21:32:11"/>
    <n v="1408050316"/>
    <x v="62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5-10-30T13:16:36"/>
    <n v="1413477228"/>
    <x v="84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7-09-29T11:14:03"/>
    <n v="1472674285"/>
    <x v="78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5-05-31T04:39:41"/>
    <n v="1400600031"/>
    <x v="64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7-06-30T05:36:00"/>
    <n v="1465856639"/>
    <x v="82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6-11-16T15:49:47"/>
    <n v="1446506080"/>
    <x v="79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7-03-26T13:46:13"/>
    <n v="1458178044"/>
    <x v="80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8-29T13:16:36"/>
    <n v="1408116152"/>
    <x v="63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5-06-04T07:08:56"/>
    <n v="1400604056"/>
    <x v="81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7-04-15T22:21:40"/>
    <n v="1456025023"/>
    <x v="78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7-06-29T02:47:58"/>
    <n v="1464889468"/>
    <x v="8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5-06-08T09:33:21"/>
    <n v="1401294084"/>
    <x v="82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6-04-15T19:31:30"/>
    <n v="1427724426"/>
    <x v="79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7-25T15:39:46"/>
    <n v="1405291811"/>
    <x v="80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7-05-14T11:10:26"/>
    <n v="1461027388"/>
    <x v="29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6-09-17T13:36:10"/>
    <n v="1439952550"/>
    <x v="5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8-01-14T11:49:47"/>
    <n v="1481756855"/>
    <x v="29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6-02-14T10:43:24"/>
    <n v="1421596356"/>
    <x v="62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6-02-15T02:02:33"/>
    <n v="1422374420"/>
    <x v="79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7-12-26T22:47:20"/>
    <n v="1480187931"/>
    <x v="78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5-08-03T15:55:05"/>
    <n v="1403462111"/>
    <x v="84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6-04-25T14:17:52"/>
    <n v="1426407426"/>
    <x v="84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6-10-26T20:42:08"/>
    <n v="1444137375"/>
    <x v="64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5-06-11T12:13:17"/>
    <n v="1400547969"/>
    <x v="62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10-05T00:21:27"/>
    <n v="1411499149"/>
    <x v="78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7-12-21T17:55:39"/>
    <n v="1479747794"/>
    <x v="79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8-01-28T14:42:25"/>
    <n v="1482951242"/>
    <x v="78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7-06-16T01:03:20"/>
    <n v="1463783521"/>
    <x v="29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7-06-10T18:47:29"/>
    <n v="1463849116"/>
    <x v="78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6-02-22T15:46:49"/>
    <n v="1423231025"/>
    <x v="8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6-11-05T10:12:46"/>
    <n v="1446179553"/>
    <x v="84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7-01-06T12:32:37"/>
    <n v="1450203416"/>
    <x v="79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7-10-07T21:55:51"/>
    <n v="1473416906"/>
    <x v="29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6-03-09T14:47:29"/>
    <n v="1424701775"/>
    <x v="29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6-11-11T18:22:59"/>
    <n v="1445985299"/>
    <x v="81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7-07-14T10:32:57"/>
    <n v="1466185786"/>
    <x v="78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6-01-01T11:09:57"/>
    <n v="1418827324"/>
    <x v="8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6-05-18T15:24:15"/>
    <n v="1430242488"/>
    <x v="22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6-07-26T23:29:22"/>
    <n v="1437754137"/>
    <x v="8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6-01-01T12:55:20"/>
    <n v="1418818151"/>
    <x v="22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6-03-21T20:36:33"/>
    <n v="1423024847"/>
    <x v="29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6-08-11T11:49:40"/>
    <n v="1435088093"/>
    <x v="80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5-10-05T09:41:06"/>
    <n v="1410141900"/>
    <x v="22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7-12-19T00:16:10"/>
    <n v="1479516350"/>
    <x v="29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8-03-01T20:46:59"/>
    <n v="1484484219"/>
    <x v="81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7-01-24T02:58:43"/>
    <n v="1449431237"/>
    <x v="78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7-05-31T12:05:03"/>
    <n v="1462468797"/>
    <x v="78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7-08-31T13:11:02"/>
    <n v="1468959873"/>
    <x v="29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5-10-08T09:11:19"/>
    <n v="1413341990"/>
    <x v="78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8-01-26T16:32:02"/>
    <n v="1482788482"/>
    <x v="78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7-05-11T04:57:25"/>
    <n v="1460751673"/>
    <x v="79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6-08-15T12:48:00"/>
    <n v="1435953566"/>
    <x v="79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7-10-26T03:14:37"/>
    <n v="1474958434"/>
    <x v="25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7-12-26T03:19:18"/>
    <n v="1479860109"/>
    <x v="79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6-03-18T16:20:26"/>
    <n v="1424221866"/>
    <x v="51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5-09-07T12:45:58"/>
    <n v="1409608801"/>
    <x v="80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8-03-04T18:22:59"/>
    <n v="1485909937"/>
    <x v="29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6-11-20T08:37:31"/>
    <n v="1446209804"/>
    <x v="78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7-07-18T09:44:42"/>
    <n v="1463929351"/>
    <x v="79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6-02-09T23:45:22"/>
    <n v="1422155740"/>
    <x v="79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7-02-20T16:51:04"/>
    <n v="1454280186"/>
    <x v="29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12-30T21:30:54"/>
    <n v="1450619123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b v="1"/>
    <x v="0"/>
    <s v="television"/>
    <n v="137"/>
    <n v="63.92"/>
    <x v="0"/>
    <d v="2016-07-11T03:34: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b v="1"/>
    <x v="0"/>
    <s v="television"/>
    <n v="143"/>
    <n v="185.48"/>
    <x v="1"/>
    <d v="2018-03-04T03:29:0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b v="1"/>
    <x v="0"/>
    <s v="television"/>
    <n v="105"/>
    <n v="15"/>
    <x v="2"/>
    <d v="2017-02-08T03:25:4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b v="1"/>
    <x v="0"/>
    <s v="television"/>
    <n v="104"/>
    <n v="69.27"/>
    <x v="3"/>
    <d v="2015-07-20T02:24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b v="1"/>
    <x v="0"/>
    <s v="television"/>
    <n v="123"/>
    <n v="190.55"/>
    <x v="4"/>
    <d v="2016-12-11T01:02: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b v="1"/>
    <x v="0"/>
    <s v="television"/>
    <n v="110"/>
    <n v="93.4"/>
    <x v="5"/>
    <d v="2017-07-26T04:10:1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b v="1"/>
    <x v="0"/>
    <s v="television"/>
    <n v="106"/>
    <n v="146.88"/>
    <x v="6"/>
    <d v="2015-05-25T11:59:0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b v="1"/>
    <x v="0"/>
    <s v="television"/>
    <n v="101"/>
    <n v="159.82"/>
    <x v="7"/>
    <d v="2017-07-01T11:21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b v="1"/>
    <x v="0"/>
    <s v="television"/>
    <n v="100"/>
    <n v="291.79000000000002"/>
    <x v="8"/>
    <d v="2017-04-10T14:17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b v="1"/>
    <x v="0"/>
    <s v="television"/>
    <n v="126"/>
    <n v="31.5"/>
    <x v="9"/>
    <d v="2017-04-11T20:24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b v="1"/>
    <x v="0"/>
    <s v="television"/>
    <n v="101"/>
    <n v="158.68"/>
    <x v="10"/>
    <d v="2015-06-05T17:29:5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b v="1"/>
    <x v="0"/>
    <s v="television"/>
    <n v="121"/>
    <n v="80.33"/>
    <x v="11"/>
    <d v="2017-08-19T13:47: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b v="1"/>
    <x v="0"/>
    <s v="television"/>
    <n v="165"/>
    <n v="59.96"/>
    <x v="12"/>
    <d v="2015-06-27T05:37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b v="1"/>
    <x v="0"/>
    <s v="television"/>
    <n v="160"/>
    <n v="109.78"/>
    <x v="13"/>
    <d v="2017-06-20T00:58: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b v="1"/>
    <x v="0"/>
    <s v="television"/>
    <n v="101"/>
    <n v="147.71"/>
    <x v="14"/>
    <d v="2015-06-24T15:1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b v="1"/>
    <x v="0"/>
    <s v="television"/>
    <n v="107"/>
    <n v="21.76"/>
    <x v="15"/>
    <d v="2016-09-17T06:52: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b v="1"/>
    <x v="0"/>
    <s v="television"/>
    <n v="100"/>
    <n v="171.84"/>
    <x v="16"/>
    <d v="2015-05-27T16:51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b v="1"/>
    <x v="0"/>
    <s v="television"/>
    <n v="101"/>
    <n v="41.94"/>
    <x v="17"/>
    <d v="2015-10-19T06:11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b v="1"/>
    <x v="0"/>
    <s v="television"/>
    <n v="106"/>
    <n v="93.26"/>
    <x v="18"/>
    <d v="2015-08-31T00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b v="1"/>
    <x v="0"/>
    <s v="television"/>
    <n v="145"/>
    <n v="56.14"/>
    <x v="19"/>
    <d v="2016-07-08T18:59: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b v="1"/>
    <x v="0"/>
    <s v="television"/>
    <n v="100"/>
    <n v="80.16"/>
    <x v="20"/>
    <d v="2016-09-02T21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b v="1"/>
    <x v="0"/>
    <s v="television"/>
    <n v="109"/>
    <n v="199.9"/>
    <x v="21"/>
    <d v="2015-09-09T06:41:3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b v="1"/>
    <x v="0"/>
    <s v="television"/>
    <n v="117"/>
    <n v="51.25"/>
    <x v="22"/>
    <d v="2015-12-17T01:00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b v="1"/>
    <x v="0"/>
    <s v="television"/>
    <n v="119"/>
    <n v="103.04"/>
    <x v="23"/>
    <d v="2016-04-16T21:16: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b v="1"/>
    <x v="0"/>
    <s v="television"/>
    <n v="109"/>
    <n v="66.349999999999994"/>
    <x v="24"/>
    <d v="2016-09-05T00:09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b v="1"/>
    <x v="0"/>
    <s v="television"/>
    <n v="133"/>
    <n v="57.14"/>
    <x v="25"/>
    <d v="2016-12-31T15:55:5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b v="1"/>
    <x v="0"/>
    <s v="television"/>
    <n v="155"/>
    <n v="102.11"/>
    <x v="26"/>
    <d v="2015-07-30T07:31: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b v="1"/>
    <x v="0"/>
    <s v="television"/>
    <n v="112"/>
    <n v="148.97"/>
    <x v="27"/>
    <d v="2015-10-30T22:25: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b v="1"/>
    <x v="0"/>
    <s v="television"/>
    <n v="100"/>
    <n v="169.61"/>
    <x v="28"/>
    <d v="2016-12-08T02:41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b v="1"/>
    <x v="0"/>
    <s v="television"/>
    <n v="123"/>
    <n v="31.62"/>
    <x v="29"/>
    <d v="2015-07-03T22:07:0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b v="1"/>
    <x v="0"/>
    <s v="television"/>
    <n v="101"/>
    <n v="76.45"/>
    <x v="30"/>
    <d v="2015-08-03T04:07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b v="1"/>
    <x v="0"/>
    <s v="television"/>
    <n v="100"/>
    <n v="13"/>
    <x v="31"/>
    <d v="2017-01-17T18:54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b v="1"/>
    <x v="0"/>
    <s v="television"/>
    <n v="100"/>
    <n v="320.45"/>
    <x v="32"/>
    <d v="2017-05-08T11:13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b v="1"/>
    <x v="0"/>
    <s v="television"/>
    <n v="102"/>
    <n v="83.75"/>
    <x v="33"/>
    <d v="2016-10-30T00:52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b v="1"/>
    <x v="0"/>
    <s v="television"/>
    <n v="130"/>
    <n v="49.88"/>
    <x v="34"/>
    <d v="2015-07-17T20:39: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b v="1"/>
    <x v="0"/>
    <s v="television"/>
    <n v="167"/>
    <n v="59.46"/>
    <x v="35"/>
    <d v="2016-04-14T04:35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b v="1"/>
    <x v="0"/>
    <s v="television"/>
    <n v="142"/>
    <n v="193.84"/>
    <x v="36"/>
    <d v="2016-03-20T22:50: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b v="1"/>
    <x v="0"/>
    <s v="television"/>
    <n v="183"/>
    <n v="159.51"/>
    <x v="37"/>
    <d v="2016-02-13T14:56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b v="1"/>
    <x v="0"/>
    <s v="television"/>
    <n v="110"/>
    <n v="41.68"/>
    <x v="38"/>
    <d v="2014-04-12T23:52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b v="1"/>
    <x v="0"/>
    <s v="television"/>
    <n v="131"/>
    <n v="150.9"/>
    <x v="39"/>
    <d v="2015-05-05T23:28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b v="1"/>
    <x v="0"/>
    <s v="television"/>
    <n v="101"/>
    <n v="126.69"/>
    <x v="40"/>
    <d v="2015-05-30T16:51:0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b v="1"/>
    <x v="0"/>
    <s v="television"/>
    <n v="100"/>
    <n v="105.26"/>
    <x v="41"/>
    <d v="2015-09-18T09:51:3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b v="1"/>
    <x v="0"/>
    <s v="television"/>
    <n v="142"/>
    <n v="117.51"/>
    <x v="42"/>
    <d v="2015-12-13T06:28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b v="1"/>
    <x v="0"/>
    <s v="television"/>
    <n v="309"/>
    <n v="117.36"/>
    <x v="43"/>
    <d v="2015-06-24T01:01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b v="1"/>
    <x v="0"/>
    <s v="television"/>
    <n v="100"/>
    <n v="133.33000000000001"/>
    <x v="44"/>
    <d v="2015-09-19T23:21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b v="1"/>
    <x v="0"/>
    <s v="television"/>
    <n v="120"/>
    <n v="98.36"/>
    <x v="45"/>
    <d v="2017-04-22T14:16: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b v="1"/>
    <x v="0"/>
    <s v="television"/>
    <n v="104"/>
    <n v="194.44"/>
    <x v="46"/>
    <d v="2016-12-07T02:12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b v="1"/>
    <x v="0"/>
    <s v="television"/>
    <n v="108"/>
    <n v="76.87"/>
    <x v="47"/>
    <d v="2015-12-04T07:19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b v="1"/>
    <x v="0"/>
    <s v="television"/>
    <n v="108"/>
    <n v="56.82"/>
    <x v="48"/>
    <d v="2016-02-15T11:14: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b v="1"/>
    <x v="0"/>
    <s v="television"/>
    <n v="100"/>
    <n v="137.93"/>
    <x v="49"/>
    <d v="2016-10-14T04:19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b v="1"/>
    <x v="0"/>
    <s v="television"/>
    <n v="100"/>
    <n v="27.27"/>
    <x v="50"/>
    <d v="2016-01-16T01:01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b v="1"/>
    <x v="0"/>
    <s v="television"/>
    <n v="128"/>
    <n v="118.34"/>
    <x v="51"/>
    <d v="2016-07-30T08:27:5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b v="1"/>
    <x v="0"/>
    <s v="television"/>
    <n v="116"/>
    <n v="223.48"/>
    <x v="52"/>
    <d v="2015-06-28T20:16:0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b v="1"/>
    <x v="0"/>
    <s v="television"/>
    <n v="110"/>
    <n v="28.11"/>
    <x v="53"/>
    <d v="2015-03-14T20:2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b v="1"/>
    <x v="0"/>
    <s v="television"/>
    <n v="101"/>
    <n v="194.23"/>
    <x v="54"/>
    <d v="2016-12-17T01:0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b v="1"/>
    <x v="0"/>
    <s v="television"/>
    <n v="129"/>
    <n v="128.94999999999999"/>
    <x v="55"/>
    <d v="2017-05-23T14:02:5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b v="1"/>
    <x v="0"/>
    <s v="television"/>
    <n v="107"/>
    <n v="49.32"/>
    <x v="56"/>
    <d v="2016-05-26T17:52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b v="1"/>
    <x v="0"/>
    <s v="television"/>
    <n v="102"/>
    <n v="221.52"/>
    <x v="57"/>
    <d v="2016-04-11T23:28: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b v="1"/>
    <x v="0"/>
    <s v="television"/>
    <n v="103"/>
    <n v="137.21"/>
    <x v="58"/>
    <d v="2015-11-03T14:10: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b v="1"/>
    <x v="0"/>
    <s v="television"/>
    <n v="100"/>
    <n v="606.82000000000005"/>
    <x v="59"/>
    <d v="2016-09-04T01:01:1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b v="1"/>
    <x v="0"/>
    <s v="shorts"/>
    <n v="103"/>
    <n v="43.04"/>
    <x v="60"/>
    <d v="2015-03-01T15:49:4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b v="1"/>
    <x v="0"/>
    <s v="shorts"/>
    <n v="148"/>
    <n v="322.39"/>
    <x v="61"/>
    <d v="2014-05-10T07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b v="1"/>
    <x v="0"/>
    <s v="shorts"/>
    <n v="155"/>
    <n v="96.71"/>
    <x v="62"/>
    <d v="2014-02-02T06:49:5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b v="1"/>
    <x v="0"/>
    <s v="shorts"/>
    <n v="114"/>
    <n v="35.47"/>
    <x v="63"/>
    <d v="2014-12-05T01:30:5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b v="1"/>
    <x v="0"/>
    <s v="shorts"/>
    <n v="173"/>
    <n v="86.67"/>
    <x v="64"/>
    <d v="2014-06-11T04:32:0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b v="1"/>
    <x v="0"/>
    <s v="shorts"/>
    <n v="108"/>
    <n v="132.05000000000001"/>
    <x v="65"/>
    <d v="2015-07-23T21:56: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b v="1"/>
    <x v="0"/>
    <s v="shorts"/>
    <n v="119"/>
    <n v="91.23"/>
    <x v="66"/>
    <d v="2017-07-15T13:4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b v="1"/>
    <x v="0"/>
    <s v="shorts"/>
    <n v="116"/>
    <n v="116.25"/>
    <x v="67"/>
    <d v="2013-06-11T03:34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b v="1"/>
    <x v="0"/>
    <s v="shorts"/>
    <n v="127"/>
    <n v="21.19"/>
    <x v="68"/>
    <d v="2015-02-01T15:29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b v="1"/>
    <x v="0"/>
    <s v="shorts"/>
    <n v="111"/>
    <n v="62.33"/>
    <x v="69"/>
    <d v="2012-08-21T17:51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b v="1"/>
    <x v="0"/>
    <s v="shorts"/>
    <n v="127"/>
    <n v="37.409999999999997"/>
    <x v="70"/>
    <d v="2012-07-24T18:23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b v="1"/>
    <x v="0"/>
    <s v="shorts"/>
    <n v="124"/>
    <n v="69.72"/>
    <x v="71"/>
    <d v="2013-04-22T19:25: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b v="1"/>
    <x v="0"/>
    <s v="shorts"/>
    <n v="108"/>
    <n v="58.17"/>
    <x v="72"/>
    <d v="2013-10-14T04:05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b v="1"/>
    <x v="0"/>
    <s v="shorts"/>
    <n v="100"/>
    <n v="50"/>
    <x v="73"/>
    <d v="2012-03-19T09:10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b v="1"/>
    <x v="0"/>
    <s v="shorts"/>
    <n v="113"/>
    <n v="19.47"/>
    <x v="74"/>
    <d v="2017-01-13T09:23: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b v="1"/>
    <x v="0"/>
    <s v="shorts"/>
    <n v="115"/>
    <n v="85.96"/>
    <x v="75"/>
    <d v="2014-03-25T18:24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b v="1"/>
    <x v="0"/>
    <s v="shorts"/>
    <n v="153"/>
    <n v="30.67"/>
    <x v="76"/>
    <d v="2012-11-18T00:36:4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b v="1"/>
    <x v="0"/>
    <s v="shorts"/>
    <n v="393"/>
    <n v="60.38"/>
    <x v="77"/>
    <d v="2013-04-15T12:14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b v="1"/>
    <x v="0"/>
    <s v="shorts"/>
    <n v="2702"/>
    <n v="38.6"/>
    <x v="78"/>
    <d v="2017-08-30T09:44: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b v="1"/>
    <x v="0"/>
    <s v="shorts"/>
    <n v="127"/>
    <n v="40.270000000000003"/>
    <x v="79"/>
    <d v="2015-04-05T03:42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b v="1"/>
    <x v="0"/>
    <s v="shorts"/>
    <n v="107"/>
    <n v="273.83"/>
    <x v="80"/>
    <d v="2014-11-16T13:17:3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b v="1"/>
    <x v="0"/>
    <s v="shorts"/>
    <n v="198"/>
    <n v="53.04"/>
    <x v="81"/>
    <d v="2013-06-09T15:51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b v="1"/>
    <x v="0"/>
    <s v="shorts"/>
    <n v="100"/>
    <n v="40.01"/>
    <x v="82"/>
    <d v="2012-08-29T10:24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b v="1"/>
    <x v="0"/>
    <s v="shorts"/>
    <n v="103"/>
    <n v="15.77"/>
    <x v="83"/>
    <d v="2016-02-08T07:08: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b v="1"/>
    <x v="0"/>
    <s v="shorts"/>
    <n v="100"/>
    <n v="71.430000000000007"/>
    <x v="84"/>
    <d v="2012-04-01T05:48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b v="1"/>
    <x v="0"/>
    <s v="shorts"/>
    <n v="126"/>
    <n v="71.709999999999994"/>
    <x v="85"/>
    <d v="2012-08-12T09:12: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b v="1"/>
    <x v="0"/>
    <s v="shorts"/>
    <n v="106"/>
    <n v="375.76"/>
    <x v="86"/>
    <d v="2016-12-18T23:19: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b v="1"/>
    <x v="0"/>
    <s v="shorts"/>
    <n v="105"/>
    <n v="104.6"/>
    <x v="87"/>
    <d v="2011-04-13T04:16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b v="1"/>
    <x v="0"/>
    <s v="shorts"/>
    <n v="103"/>
    <n v="60"/>
    <x v="88"/>
    <d v="2015-06-03T06:26: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b v="1"/>
    <x v="0"/>
    <s v="shorts"/>
    <n v="115"/>
    <n v="123.29"/>
    <x v="89"/>
    <d v="2014-05-06T04:08:2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b v="1"/>
    <x v="0"/>
    <s v="shorts"/>
    <n v="100"/>
    <n v="31.38"/>
    <x v="90"/>
    <d v="2012-05-30T00:08: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b v="1"/>
    <x v="0"/>
    <s v="shorts"/>
    <n v="120"/>
    <n v="78.260000000000005"/>
    <x v="91"/>
    <d v="2012-04-02T22:07:0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b v="1"/>
    <x v="0"/>
    <s v="shorts"/>
    <n v="105"/>
    <n v="122.33"/>
    <x v="92"/>
    <d v="2018-02-02T06:07:4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b v="1"/>
    <x v="0"/>
    <s v="shorts"/>
    <n v="111"/>
    <n v="73.73"/>
    <x v="93"/>
    <d v="2013-05-30T04:35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b v="1"/>
    <x v="0"/>
    <s v="shorts"/>
    <n v="104"/>
    <n v="21.67"/>
    <x v="94"/>
    <d v="2015-03-17T17:05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b v="1"/>
    <x v="0"/>
    <s v="shorts"/>
    <n v="131"/>
    <n v="21.9"/>
    <x v="95"/>
    <d v="2013-01-18T13:54: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b v="1"/>
    <x v="0"/>
    <s v="shorts"/>
    <n v="115"/>
    <n v="50.59"/>
    <x v="96"/>
    <d v="2011-06-12T11:44: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b v="1"/>
    <x v="0"/>
    <s v="shorts"/>
    <n v="106"/>
    <n v="53.13"/>
    <x v="97"/>
    <d v="2012-05-29T20:09:5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b v="1"/>
    <x v="0"/>
    <s v="shorts"/>
    <n v="106"/>
    <n v="56.67"/>
    <x v="98"/>
    <d v="2013-11-06T15:19:0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b v="1"/>
    <x v="0"/>
    <s v="shorts"/>
    <n v="106"/>
    <n v="40.78"/>
    <x v="99"/>
    <d v="2014-12-31T07:19:0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b v="1"/>
    <x v="0"/>
    <s v="shorts"/>
    <n v="100"/>
    <n v="192.31"/>
    <x v="100"/>
    <d v="2013-10-03T17:57: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b v="1"/>
    <x v="0"/>
    <s v="shorts"/>
    <n v="100"/>
    <n v="100"/>
    <x v="101"/>
    <d v="2013-12-25T10:52:0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b v="1"/>
    <x v="0"/>
    <s v="shorts"/>
    <n v="128"/>
    <n v="117.92"/>
    <x v="102"/>
    <d v="2011-11-06T13:25:4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b v="1"/>
    <x v="0"/>
    <s v="shorts"/>
    <n v="105"/>
    <n v="27.9"/>
    <x v="103"/>
    <d v="2015-02-14T03:24:4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b v="1"/>
    <x v="0"/>
    <s v="shorts"/>
    <n v="120"/>
    <n v="60"/>
    <x v="104"/>
    <d v="2012-02-17T14:48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b v="1"/>
    <x v="0"/>
    <s v="shorts"/>
    <n v="107"/>
    <n v="39.380000000000003"/>
    <x v="105"/>
    <d v="2017-05-09T07:39:34"/>
  </r>
  <r>
    <n v="106"/>
    <s v="LOST WEEKEND"/>
    <s v="A Boy. A Girl. A Car. A Serial Killer."/>
    <n v="5000"/>
    <n v="5025"/>
    <x v="0"/>
    <s v="US"/>
    <s v="USD"/>
    <n v="1333391901"/>
    <n v="1332182301"/>
    <n v="27"/>
    <b v="1"/>
    <x v="0"/>
    <s v="shorts"/>
    <n v="101"/>
    <n v="186.11"/>
    <x v="106"/>
    <d v="2013-02-25T03:12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b v="1"/>
    <x v="0"/>
    <s v="shorts"/>
    <n v="102"/>
    <n v="111.38"/>
    <x v="107"/>
    <d v="2012-03-11T00:35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b v="1"/>
    <x v="0"/>
    <s v="shorts"/>
    <n v="247"/>
    <n v="78.72"/>
    <x v="108"/>
    <d v="2014-05-03T23:42: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b v="1"/>
    <x v="0"/>
    <s v="shorts"/>
    <n v="220"/>
    <n v="46.7"/>
    <x v="109"/>
    <d v="2012-01-11T20:02:1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b v="1"/>
    <x v="0"/>
    <s v="shorts"/>
    <n v="131"/>
    <n v="65.38"/>
    <x v="110"/>
    <d v="2014-10-21T04:04:0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b v="1"/>
    <x v="0"/>
    <s v="shorts"/>
    <n v="155"/>
    <n v="102.08"/>
    <x v="111"/>
    <d v="2016-05-18T05:36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b v="1"/>
    <x v="0"/>
    <s v="shorts"/>
    <n v="104"/>
    <n v="64.2"/>
    <x v="112"/>
    <d v="2015-03-23T04:35: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b v="1"/>
    <x v="0"/>
    <s v="shorts"/>
    <n v="141"/>
    <n v="90.38"/>
    <x v="113"/>
    <d v="2012-06-24T20:56: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b v="1"/>
    <x v="0"/>
    <s v="shorts"/>
    <n v="103"/>
    <n v="88.57"/>
    <x v="114"/>
    <d v="2012-12-04T22:02:21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b v="1"/>
    <x v="0"/>
    <s v="shorts"/>
    <n v="140"/>
    <n v="28.73"/>
    <x v="115"/>
    <d v="2012-12-27T20:39:5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b v="1"/>
    <x v="0"/>
    <s v="shorts"/>
    <n v="114"/>
    <n v="69.790000000000006"/>
    <x v="116"/>
    <d v="2012-02-23T03:30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b v="1"/>
    <x v="0"/>
    <s v="shorts"/>
    <n v="100"/>
    <n v="167.49"/>
    <x v="117"/>
    <d v="2011-04-20T01:01: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b v="1"/>
    <x v="0"/>
    <s v="shorts"/>
    <n v="113"/>
    <n v="144.91"/>
    <x v="118"/>
    <d v="2012-06-16T02:50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b v="1"/>
    <x v="0"/>
    <s v="shorts"/>
    <n v="105"/>
    <n v="91.84"/>
    <x v="119"/>
    <d v="2012-07-02T08:40: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b v="0"/>
    <x v="0"/>
    <s v="science fiction"/>
    <n v="0"/>
    <n v="10"/>
    <x v="120"/>
    <d v="2017-10-01T09:23: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b v="0"/>
    <x v="0"/>
    <s v="science fiction"/>
    <n v="0"/>
    <n v="1"/>
    <x v="121"/>
    <d v="2016-04-04T09:58: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b v="0"/>
    <x v="0"/>
    <s v="science fiction"/>
    <n v="0"/>
    <n v="0"/>
    <x v="122"/>
    <d v="2017-10-08T22:19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b v="0"/>
    <x v="0"/>
    <s v="science fiction"/>
    <n v="0"/>
    <n v="25.17"/>
    <x v="123"/>
    <d v="2015-10-12T06:07:4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b v="0"/>
    <x v="0"/>
    <s v="science fiction"/>
    <n v="0"/>
    <n v="0"/>
    <x v="124"/>
    <d v="2016-05-02T12:02: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b v="0"/>
    <x v="0"/>
    <s v="science fiction"/>
    <n v="14"/>
    <n v="11.67"/>
    <x v="125"/>
    <d v="2018-02-04T23:20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b v="0"/>
    <x v="0"/>
    <s v="science fiction"/>
    <n v="6"/>
    <n v="106.69"/>
    <x v="126"/>
    <d v="2016-05-29T05:06: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b v="0"/>
    <x v="0"/>
    <s v="science fiction"/>
    <n v="2"/>
    <n v="47.5"/>
    <x v="127"/>
    <d v="2016-03-20T06:06:3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b v="0"/>
    <x v="0"/>
    <s v="science fiction"/>
    <n v="2"/>
    <n v="311.17"/>
    <x v="128"/>
    <d v="2017-10-18T22:26: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b v="0"/>
    <x v="0"/>
    <s v="science fiction"/>
    <n v="0"/>
    <n v="0"/>
    <x v="129"/>
    <d v="2015-10-14T07:39:1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b v="0"/>
    <x v="0"/>
    <s v="science fiction"/>
    <n v="0"/>
    <n v="0"/>
    <x v="130"/>
    <d v="2015-05-28T07:55:55"/>
  </r>
  <r>
    <n v="131"/>
    <s v="I (Canceled)"/>
    <s v="I"/>
    <n v="1200"/>
    <n v="0"/>
    <x v="1"/>
    <s v="US"/>
    <s v="USD"/>
    <n v="1467763200"/>
    <n v="1466453161"/>
    <n v="0"/>
    <b v="0"/>
    <x v="0"/>
    <s v="science fiction"/>
    <n v="0"/>
    <n v="0"/>
    <x v="131"/>
    <d v="2017-07-02T10:43:2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b v="0"/>
    <x v="0"/>
    <s v="science fiction"/>
    <n v="10"/>
    <n v="94.51"/>
    <x v="132"/>
    <d v="2015-10-22T09:42:1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b v="0"/>
    <x v="0"/>
    <s v="science fiction"/>
    <n v="0"/>
    <n v="0"/>
    <x v="133"/>
    <d v="2017-05-27T10:13:4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b v="0"/>
    <x v="0"/>
    <s v="science fiction"/>
    <n v="0"/>
    <n v="0"/>
    <x v="134"/>
    <d v="2016-08-24T15:49:4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b v="0"/>
    <x v="0"/>
    <s v="science fiction"/>
    <n v="13"/>
    <n v="80.599999999999994"/>
    <x v="135"/>
    <d v="2015-06-12T14:17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b v="0"/>
    <x v="0"/>
    <s v="science fiction"/>
    <n v="0"/>
    <n v="0"/>
    <x v="136"/>
    <d v="2016-05-03T00:16:2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b v="0"/>
    <x v="0"/>
    <s v="science fiction"/>
    <n v="0"/>
    <n v="0"/>
    <x v="137"/>
    <d v="2016-10-02T07:56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b v="0"/>
    <x v="0"/>
    <s v="science fiction"/>
    <n v="3"/>
    <n v="81.239999999999995"/>
    <x v="138"/>
    <d v="2016-07-20T10:11:4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b v="0"/>
    <x v="0"/>
    <s v="science fiction"/>
    <n v="100"/>
    <n v="500"/>
    <x v="139"/>
    <d v="2016-06-30T17:28:0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b v="0"/>
    <x v="0"/>
    <s v="science fiction"/>
    <n v="0"/>
    <n v="0"/>
    <x v="140"/>
    <d v="2016-03-05T12:31: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b v="0"/>
    <x v="0"/>
    <s v="science fiction"/>
    <n v="11"/>
    <n v="46.18"/>
    <x v="141"/>
    <d v="2016-05-18T01:11:5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b v="0"/>
    <x v="0"/>
    <s v="science fiction"/>
    <n v="0"/>
    <n v="10"/>
    <x v="142"/>
    <d v="2015-10-31T16:16: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b v="0"/>
    <x v="0"/>
    <s v="science fiction"/>
    <n v="0"/>
    <n v="0"/>
    <x v="143"/>
    <d v="2017-08-31T22:53: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b v="0"/>
    <x v="0"/>
    <s v="science fiction"/>
    <n v="28"/>
    <n v="55.95"/>
    <x v="144"/>
    <d v="2016-03-30T14:36: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b v="0"/>
    <x v="0"/>
    <s v="science fiction"/>
    <n v="8"/>
    <n v="37.56"/>
    <x v="145"/>
    <d v="2016-07-30T23:30: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b v="0"/>
    <x v="0"/>
    <s v="science fiction"/>
    <n v="1"/>
    <n v="38.33"/>
    <x v="146"/>
    <d v="2018-01-18T15:12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b v="0"/>
    <x v="0"/>
    <s v="science fiction"/>
    <n v="0"/>
    <n v="0"/>
    <x v="147"/>
    <d v="2015-12-24T15:06: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b v="0"/>
    <x v="0"/>
    <s v="science fiction"/>
    <n v="0"/>
    <n v="20"/>
    <x v="148"/>
    <d v="2017-02-19T23:14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b v="0"/>
    <x v="0"/>
    <s v="science fiction"/>
    <n v="1"/>
    <n v="15.33"/>
    <x v="149"/>
    <d v="2015-12-09T21:26: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b v="0"/>
    <x v="0"/>
    <s v="science fiction"/>
    <n v="23"/>
    <n v="449.43"/>
    <x v="150"/>
    <d v="2016-05-12T22:51: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b v="0"/>
    <x v="0"/>
    <s v="science fiction"/>
    <n v="0"/>
    <n v="28"/>
    <x v="151"/>
    <d v="2016-06-05T20:08:2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b v="0"/>
    <x v="0"/>
    <s v="science fiction"/>
    <n v="0"/>
    <n v="15"/>
    <x v="152"/>
    <d v="2015-09-05T15:41: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b v="0"/>
    <x v="0"/>
    <s v="science fiction"/>
    <n v="1"/>
    <n v="35.9"/>
    <x v="153"/>
    <d v="2015-11-16T16:55:1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b v="0"/>
    <x v="0"/>
    <s v="science fiction"/>
    <n v="3"/>
    <n v="13.33"/>
    <x v="154"/>
    <d v="2016-05-21T12:23: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b v="0"/>
    <x v="0"/>
    <s v="science fiction"/>
    <n v="0"/>
    <n v="20.25"/>
    <x v="155"/>
    <d v="2016-07-11T14:13: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b v="0"/>
    <x v="0"/>
    <s v="science fiction"/>
    <n v="5"/>
    <n v="119"/>
    <x v="156"/>
    <d v="2015-07-15T14:48:2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b v="0"/>
    <x v="0"/>
    <s v="science fiction"/>
    <n v="0"/>
    <n v="4"/>
    <x v="157"/>
    <d v="2017-02-19T14:10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b v="0"/>
    <x v="0"/>
    <s v="science fiction"/>
    <n v="0"/>
    <n v="0"/>
    <x v="158"/>
    <d v="2015-10-05T06:28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b v="0"/>
    <x v="0"/>
    <s v="science fiction"/>
    <n v="0"/>
    <n v="10"/>
    <x v="159"/>
    <d v="2017-06-29T19:50:3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b v="0"/>
    <x v="0"/>
    <s v="drama"/>
    <n v="0"/>
    <n v="0"/>
    <x v="160"/>
    <d v="2016-08-04T10:38:0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b v="0"/>
    <x v="0"/>
    <s v="drama"/>
    <n v="0"/>
    <n v="5"/>
    <x v="161"/>
    <d v="2015-06-13T12:15: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b v="0"/>
    <x v="0"/>
    <s v="drama"/>
    <n v="16"/>
    <n v="43.5"/>
    <x v="162"/>
    <d v="2015-07-29T18:35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b v="0"/>
    <x v="0"/>
    <s v="drama"/>
    <n v="0"/>
    <n v="0"/>
    <x v="163"/>
    <d v="2016-09-20T12:15:1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b v="0"/>
    <x v="0"/>
    <s v="drama"/>
    <n v="1"/>
    <n v="91.43"/>
    <x v="164"/>
    <d v="2015-09-02T06:26:24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b v="0"/>
    <x v="0"/>
    <s v="drama"/>
    <n v="0"/>
    <n v="0"/>
    <x v="165"/>
    <d v="2017-01-04T08:59: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b v="0"/>
    <x v="0"/>
    <s v="drama"/>
    <n v="60"/>
    <n v="3000"/>
    <x v="166"/>
    <d v="2018-01-16T15:38:5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b v="0"/>
    <x v="0"/>
    <s v="drama"/>
    <n v="0"/>
    <n v="5.5"/>
    <x v="167"/>
    <d v="2016-07-24T05:22: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b v="0"/>
    <x v="0"/>
    <s v="drama"/>
    <n v="4"/>
    <n v="108.33"/>
    <x v="168"/>
    <d v="2016-03-05T03:37: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b v="0"/>
    <x v="0"/>
    <s v="drama"/>
    <n v="22"/>
    <n v="56"/>
    <x v="169"/>
    <d v="2015-10-01T14:56: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b v="0"/>
    <x v="0"/>
    <s v="drama"/>
    <n v="3"/>
    <n v="32.5"/>
    <x v="170"/>
    <d v="2016-08-19T01:29:5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b v="0"/>
    <x v="0"/>
    <s v="drama"/>
    <n v="0"/>
    <n v="1"/>
    <x v="171"/>
    <d v="2017-08-09T10:02:4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b v="0"/>
    <x v="0"/>
    <s v="drama"/>
    <n v="0"/>
    <n v="0"/>
    <x v="172"/>
    <d v="2016-03-04T16:49:4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b v="0"/>
    <x v="0"/>
    <s v="drama"/>
    <n v="0"/>
    <n v="0"/>
    <x v="173"/>
    <d v="2016-02-14T12:30:4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b v="0"/>
    <x v="0"/>
    <s v="drama"/>
    <n v="0"/>
    <n v="0"/>
    <x v="174"/>
    <d v="2016-04-25T04:18:1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b v="0"/>
    <x v="0"/>
    <s v="drama"/>
    <n v="6"/>
    <n v="49.88"/>
    <x v="175"/>
    <d v="2015-08-11T20:05:1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b v="0"/>
    <x v="0"/>
    <s v="drama"/>
    <n v="0"/>
    <n v="0"/>
    <x v="176"/>
    <d v="2016-07-25T03:20:5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b v="0"/>
    <x v="0"/>
    <s v="drama"/>
    <n v="40"/>
    <n v="25.71"/>
    <x v="177"/>
    <d v="2016-03-09T10:52:2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b v="0"/>
    <x v="0"/>
    <s v="drama"/>
    <n v="0"/>
    <n v="0"/>
    <x v="178"/>
    <d v="2016-11-17T17:17:2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b v="0"/>
    <x v="0"/>
    <s v="drama"/>
    <n v="20"/>
    <n v="100"/>
    <x v="179"/>
    <d v="2017-02-25T21:22: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b v="0"/>
    <x v="0"/>
    <s v="drama"/>
    <n v="33"/>
    <n v="30.85"/>
    <x v="180"/>
    <d v="2016-03-30T16:20:2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b v="0"/>
    <x v="0"/>
    <s v="drama"/>
    <n v="21"/>
    <n v="180.5"/>
    <x v="181"/>
    <d v="2016-06-10T02:51: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b v="0"/>
    <x v="0"/>
    <s v="drama"/>
    <n v="0"/>
    <n v="0"/>
    <x v="182"/>
    <d v="2018-01-07T09:29:03"/>
  </r>
  <r>
    <n v="183"/>
    <s v="Three Little Words"/>
    <s v="Don't kill me until I meet my Dad"/>
    <n v="12500"/>
    <n v="4482"/>
    <x v="2"/>
    <s v="GB"/>
    <s v="GBP"/>
    <n v="1417033610"/>
    <n v="1414438010"/>
    <n v="12"/>
    <b v="0"/>
    <x v="0"/>
    <s v="drama"/>
    <n v="36"/>
    <n v="373.5"/>
    <x v="183"/>
    <d v="2015-11-10T19:21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b v="0"/>
    <x v="0"/>
    <s v="drama"/>
    <n v="3"/>
    <n v="25.5"/>
    <x v="184"/>
    <d v="2015-08-14T06:37:17"/>
  </r>
  <r>
    <n v="185"/>
    <s v="BLANK Short Movie"/>
    <s v="Love has no boundaries!"/>
    <n v="40000"/>
    <n v="2200"/>
    <x v="2"/>
    <s v="NO"/>
    <s v="NOK"/>
    <n v="1471557139"/>
    <n v="1468965139"/>
    <n v="10"/>
    <b v="0"/>
    <x v="0"/>
    <s v="drama"/>
    <n v="6"/>
    <n v="220"/>
    <x v="185"/>
    <d v="2017-08-16T07:01:0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b v="0"/>
    <x v="0"/>
    <s v="drama"/>
    <n v="0"/>
    <n v="0"/>
    <x v="186"/>
    <d v="2018-03-05T09:42:0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b v="0"/>
    <x v="0"/>
    <s v="drama"/>
    <n v="16"/>
    <n v="160"/>
    <x v="187"/>
    <d v="2016-07-09T06:37: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b v="0"/>
    <x v="0"/>
    <s v="drama"/>
    <n v="0"/>
    <n v="0"/>
    <x v="188"/>
    <d v="2015-08-18T09:04:5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b v="0"/>
    <x v="0"/>
    <s v="drama"/>
    <n v="0"/>
    <n v="69"/>
    <x v="189"/>
    <d v="2017-09-01T09:46:51"/>
  </r>
  <r>
    <n v="190"/>
    <s v="REGIONRAT, the movie"/>
    <s v="Because hope can be a 4 letter word"/>
    <n v="12000"/>
    <n v="50"/>
    <x v="2"/>
    <s v="US"/>
    <s v="USD"/>
    <n v="1466091446"/>
    <n v="1465227446"/>
    <n v="1"/>
    <b v="0"/>
    <x v="0"/>
    <s v="drama"/>
    <n v="0"/>
    <n v="50"/>
    <x v="190"/>
    <d v="2017-06-12T16:28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b v="0"/>
    <x v="0"/>
    <s v="drama"/>
    <n v="5"/>
    <n v="83.33"/>
    <x v="191"/>
    <d v="2016-09-21T23:35:0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b v="0"/>
    <x v="0"/>
    <s v="drama"/>
    <n v="0"/>
    <n v="5.67"/>
    <x v="192"/>
    <d v="2015-09-30T21:27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b v="0"/>
    <x v="0"/>
    <s v="drama"/>
    <n v="0"/>
    <n v="0"/>
    <x v="193"/>
    <d v="2015-11-12T23:25:2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b v="0"/>
    <x v="0"/>
    <s v="drama"/>
    <n v="0"/>
    <n v="1"/>
    <x v="194"/>
    <d v="2017-02-28T20:51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b v="0"/>
    <x v="0"/>
    <s v="drama"/>
    <n v="0"/>
    <n v="0"/>
    <x v="195"/>
    <d v="2016-06-28T10:18: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b v="0"/>
    <x v="0"/>
    <s v="drama"/>
    <n v="42"/>
    <n v="77.11"/>
    <x v="196"/>
    <d v="2016-09-30T14:17: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b v="0"/>
    <x v="0"/>
    <s v="drama"/>
    <n v="10"/>
    <n v="32.75"/>
    <x v="197"/>
    <d v="2018-02-19T03:34:2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b v="0"/>
    <x v="0"/>
    <s v="drama"/>
    <n v="1"/>
    <n v="46.5"/>
    <x v="198"/>
    <d v="2015-09-18T05:18: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b v="0"/>
    <x v="0"/>
    <s v="drama"/>
    <n v="0"/>
    <n v="0"/>
    <x v="199"/>
    <d v="2017-08-29T18:51:5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b v="0"/>
    <x v="0"/>
    <s v="drama"/>
    <n v="26"/>
    <n v="87.31"/>
    <x v="200"/>
    <d v="2015-08-28T11:44:4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b v="0"/>
    <x v="0"/>
    <s v="drama"/>
    <n v="58"/>
    <n v="54.29"/>
    <x v="201"/>
    <d v="2016-01-25T08:19:13"/>
  </r>
  <r>
    <n v="202"/>
    <s v="Modern Gangsters"/>
    <s v="new web series created by jonney terry"/>
    <n v="6000"/>
    <n v="0"/>
    <x v="2"/>
    <s v="US"/>
    <s v="USD"/>
    <n v="1444337940"/>
    <n v="1441750564"/>
    <n v="0"/>
    <b v="0"/>
    <x v="0"/>
    <s v="drama"/>
    <n v="0"/>
    <n v="0"/>
    <x v="202"/>
    <d v="2016-09-28T13:15:3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b v="0"/>
    <x v="0"/>
    <s v="drama"/>
    <n v="30"/>
    <n v="93.25"/>
    <x v="203"/>
    <d v="2016-01-15T03:55:5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b v="0"/>
    <x v="0"/>
    <s v="drama"/>
    <n v="51"/>
    <n v="117.68"/>
    <x v="204"/>
    <d v="2017-08-01T15:49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b v="0"/>
    <x v="0"/>
    <s v="drama"/>
    <n v="16"/>
    <n v="76.47"/>
    <x v="205"/>
    <d v="2016-09-26T06:18: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b v="0"/>
    <x v="0"/>
    <s v="drama"/>
    <n v="0"/>
    <n v="0"/>
    <x v="206"/>
    <d v="2017-08-03T02:39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b v="0"/>
    <x v="0"/>
    <s v="drama"/>
    <n v="15"/>
    <n v="163.85"/>
    <x v="207"/>
    <d v="2015-12-19T23:12: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b v="0"/>
    <x v="0"/>
    <s v="drama"/>
    <n v="0"/>
    <n v="0"/>
    <x v="208"/>
    <d v="2015-11-30T17:44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b v="0"/>
    <x v="0"/>
    <s v="drama"/>
    <n v="0"/>
    <n v="0"/>
    <x v="209"/>
    <d v="2016-06-28T16:29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b v="0"/>
    <x v="0"/>
    <s v="drama"/>
    <n v="25"/>
    <n v="91.82"/>
    <x v="210"/>
    <d v="2016-09-20T17:21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b v="0"/>
    <x v="0"/>
    <s v="drama"/>
    <n v="45"/>
    <n v="185.83"/>
    <x v="211"/>
    <d v="2016-09-08T10:02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b v="0"/>
    <x v="0"/>
    <s v="drama"/>
    <n v="0"/>
    <n v="1"/>
    <x v="212"/>
    <d v="2017-04-11T13:56:0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b v="0"/>
    <x v="0"/>
    <s v="drama"/>
    <n v="0"/>
    <n v="20"/>
    <x v="213"/>
    <d v="2016-08-05T03:10: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b v="0"/>
    <x v="0"/>
    <s v="drama"/>
    <n v="0"/>
    <n v="1"/>
    <x v="214"/>
    <d v="2016-02-20T17:14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b v="0"/>
    <x v="0"/>
    <s v="drama"/>
    <n v="0"/>
    <n v="10"/>
    <x v="215"/>
    <d v="2017-02-10T11:43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b v="0"/>
    <x v="0"/>
    <s v="drama"/>
    <n v="56"/>
    <n v="331.54"/>
    <x v="216"/>
    <d v="2016-04-09T00:00:38"/>
  </r>
  <r>
    <n v="217"/>
    <s v="Bitch"/>
    <s v="A roadmovie by paw"/>
    <n v="100000"/>
    <n v="11943"/>
    <x v="2"/>
    <s v="SE"/>
    <s v="SEK"/>
    <n v="1419780149"/>
    <n v="1417101749"/>
    <n v="38"/>
    <b v="0"/>
    <x v="0"/>
    <s v="drama"/>
    <n v="12"/>
    <n v="314.29000000000002"/>
    <x v="217"/>
    <d v="2015-12-13T06:3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b v="0"/>
    <x v="0"/>
    <s v="drama"/>
    <n v="2"/>
    <n v="100"/>
    <x v="218"/>
    <d v="2016-05-02T04:40:4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b v="0"/>
    <x v="0"/>
    <s v="drama"/>
    <n v="18"/>
    <n v="115.99"/>
    <x v="219"/>
    <d v="2017-03-26T16:50:0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b v="0"/>
    <x v="0"/>
    <s v="drama"/>
    <n v="1"/>
    <n v="120"/>
    <x v="220"/>
    <d v="2016-08-09T11:20:10"/>
  </r>
  <r>
    <n v="221"/>
    <s v="Archetypes"/>
    <s v="Film about Schizophrenia with Surreal Twists!"/>
    <n v="50000"/>
    <n v="0"/>
    <x v="2"/>
    <s v="US"/>
    <s v="USD"/>
    <n v="1427569564"/>
    <n v="1422389164"/>
    <n v="0"/>
    <b v="0"/>
    <x v="0"/>
    <s v="drama"/>
    <n v="0"/>
    <n v="0"/>
    <x v="221"/>
    <d v="2016-03-14T08:16:2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b v="0"/>
    <x v="0"/>
    <s v="drama"/>
    <n v="13"/>
    <n v="65"/>
    <x v="222"/>
    <d v="2016-03-12T14:57:4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b v="0"/>
    <x v="0"/>
    <s v="drama"/>
    <n v="0"/>
    <n v="0"/>
    <x v="223"/>
    <d v="2017-05-17T12:51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b v="0"/>
    <x v="0"/>
    <s v="drama"/>
    <n v="0"/>
    <n v="0"/>
    <x v="224"/>
    <d v="2016-06-27T23:38:1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b v="0"/>
    <x v="0"/>
    <s v="drama"/>
    <n v="0"/>
    <n v="0"/>
    <x v="225"/>
    <d v="2017-04-03T11:4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b v="0"/>
    <x v="0"/>
    <s v="drama"/>
    <n v="1"/>
    <n v="125"/>
    <x v="226"/>
    <d v="2016-05-18T07:07: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b v="0"/>
    <x v="0"/>
    <s v="drama"/>
    <n v="0"/>
    <n v="0"/>
    <x v="227"/>
    <d v="2016-06-27T15:16: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b v="0"/>
    <x v="0"/>
    <s v="drama"/>
    <n v="0"/>
    <n v="0"/>
    <x v="228"/>
    <d v="2016-05-19T14:46:5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b v="0"/>
    <x v="0"/>
    <s v="drama"/>
    <n v="0"/>
    <n v="0"/>
    <x v="229"/>
    <d v="2017-02-06T08:05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b v="0"/>
    <x v="0"/>
    <s v="drama"/>
    <n v="0"/>
    <n v="30"/>
    <x v="230"/>
    <d v="2016-05-22T18:32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b v="0"/>
    <x v="0"/>
    <s v="drama"/>
    <n v="0"/>
    <n v="0"/>
    <x v="231"/>
    <d v="2016-12-25T11:14:5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b v="0"/>
    <x v="0"/>
    <s v="drama"/>
    <n v="3"/>
    <n v="15.71"/>
    <x v="232"/>
    <d v="2016-02-13T18:11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b v="0"/>
    <x v="0"/>
    <s v="drama"/>
    <n v="0"/>
    <n v="0"/>
    <x v="233"/>
    <d v="2017-09-28T04:28:2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b v="0"/>
    <x v="0"/>
    <s v="drama"/>
    <n v="40"/>
    <n v="80.2"/>
    <x v="234"/>
    <d v="2016-06-08T09:02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b v="0"/>
    <x v="0"/>
    <s v="drama"/>
    <n v="0"/>
    <n v="0"/>
    <x v="235"/>
    <d v="2016-06-27T15:37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b v="0"/>
    <x v="0"/>
    <s v="drama"/>
    <n v="0"/>
    <n v="0"/>
    <x v="236"/>
    <d v="2016-12-27T13:16:36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b v="0"/>
    <x v="0"/>
    <s v="drama"/>
    <n v="0"/>
    <n v="50"/>
    <x v="237"/>
    <d v="2017-03-02T11:35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b v="0"/>
    <x v="0"/>
    <s v="drama"/>
    <n v="0"/>
    <n v="0"/>
    <x v="238"/>
    <d v="2017-12-30T14:17:5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b v="0"/>
    <x v="0"/>
    <s v="drama"/>
    <n v="25"/>
    <n v="50"/>
    <x v="239"/>
    <d v="2016-10-29T19:54: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b v="1"/>
    <x v="0"/>
    <s v="documentary"/>
    <n v="108"/>
    <n v="117.85"/>
    <x v="240"/>
    <d v="2014-04-07T12:46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b v="1"/>
    <x v="0"/>
    <s v="documentary"/>
    <n v="113"/>
    <n v="109.04"/>
    <x v="241"/>
    <d v="2015-12-06T04:20: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b v="1"/>
    <x v="0"/>
    <s v="documentary"/>
    <n v="113"/>
    <n v="73.02"/>
    <x v="242"/>
    <d v="2012-11-10T15:08: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b v="1"/>
    <x v="0"/>
    <s v="documentary"/>
    <n v="103"/>
    <n v="78.2"/>
    <x v="243"/>
    <d v="2015-01-31T02:11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b v="1"/>
    <x v="0"/>
    <s v="documentary"/>
    <n v="114"/>
    <n v="47.4"/>
    <x v="244"/>
    <d v="2011-01-22T17:27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b v="1"/>
    <x v="0"/>
    <s v="documentary"/>
    <n v="104"/>
    <n v="54.02"/>
    <x v="245"/>
    <d v="2013-07-13T06:55: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b v="1"/>
    <x v="0"/>
    <s v="documentary"/>
    <n v="305"/>
    <n v="68.489999999999995"/>
    <x v="246"/>
    <d v="2011-11-01T17:35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b v="1"/>
    <x v="0"/>
    <s v="documentary"/>
    <n v="134"/>
    <n v="108.15"/>
    <x v="247"/>
    <d v="2011-08-29T03:13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b v="1"/>
    <x v="0"/>
    <s v="documentary"/>
    <n v="101"/>
    <n v="589.95000000000005"/>
    <x v="248"/>
    <d v="2012-11-29T07:14: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b v="1"/>
    <x v="0"/>
    <s v="documentary"/>
    <n v="113"/>
    <n v="48.05"/>
    <x v="249"/>
    <d v="2011-07-04T13:26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b v="1"/>
    <x v="0"/>
    <s v="documentary"/>
    <n v="106"/>
    <n v="72.48"/>
    <x v="250"/>
    <d v="2014-05-10T01:36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b v="1"/>
    <x v="0"/>
    <s v="documentary"/>
    <n v="126"/>
    <n v="57.08"/>
    <x v="251"/>
    <d v="2013-04-11T02:02: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b v="1"/>
    <x v="0"/>
    <s v="documentary"/>
    <n v="185"/>
    <n v="85.44"/>
    <x v="252"/>
    <d v="2011-04-11T05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b v="1"/>
    <x v="0"/>
    <s v="documentary"/>
    <n v="101"/>
    <n v="215.86"/>
    <x v="253"/>
    <d v="2013-01-08T00:07: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b v="1"/>
    <x v="0"/>
    <s v="documentary"/>
    <n v="117"/>
    <n v="89.39"/>
    <x v="254"/>
    <d v="2016-10-06T22:28: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b v="1"/>
    <x v="0"/>
    <s v="documentary"/>
    <n v="107"/>
    <n v="45.42"/>
    <x v="255"/>
    <d v="2012-01-30T16:28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b v="1"/>
    <x v="0"/>
    <s v="documentary"/>
    <n v="139"/>
    <n v="65.760000000000005"/>
    <x v="256"/>
    <d v="2014-02-15T12:43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b v="1"/>
    <x v="0"/>
    <s v="documentary"/>
    <n v="107"/>
    <n v="66.7"/>
    <x v="257"/>
    <d v="2017-05-15T01:34: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b v="1"/>
    <x v="0"/>
    <s v="documentary"/>
    <n v="191"/>
    <n v="83.35"/>
    <x v="258"/>
    <d v="2012-05-05T05:51: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b v="1"/>
    <x v="0"/>
    <s v="documentary"/>
    <n v="132"/>
    <n v="105.05"/>
    <x v="259"/>
    <d v="2016-03-25T12:28: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b v="1"/>
    <x v="0"/>
    <s v="documentary"/>
    <n v="106"/>
    <n v="120.91"/>
    <x v="260"/>
    <d v="2011-05-28T11:13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b v="1"/>
    <x v="0"/>
    <s v="documentary"/>
    <n v="107"/>
    <n v="97.64"/>
    <x v="261"/>
    <d v="2013-05-03T09:06:2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b v="1"/>
    <x v="0"/>
    <s v="documentary"/>
    <n v="240"/>
    <n v="41.38"/>
    <x v="262"/>
    <d v="2012-01-12T01:28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b v="1"/>
    <x v="0"/>
    <s v="documentary"/>
    <n v="118"/>
    <n v="30.65"/>
    <x v="263"/>
    <d v="2013-08-26T02:27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b v="1"/>
    <x v="0"/>
    <s v="documentary"/>
    <n v="118"/>
    <n v="64.95"/>
    <x v="264"/>
    <d v="2013-04-05T19:17:2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b v="1"/>
    <x v="0"/>
    <s v="documentary"/>
    <n v="111"/>
    <n v="95.78"/>
    <x v="265"/>
    <d v="2011-03-20T10:59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b v="1"/>
    <x v="0"/>
    <s v="documentary"/>
    <n v="146"/>
    <n v="40.42"/>
    <x v="266"/>
    <d v="2011-03-02T09:32:5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b v="1"/>
    <x v="0"/>
    <s v="documentary"/>
    <n v="132"/>
    <n v="78.58"/>
    <x v="267"/>
    <d v="2015-06-06T02:55:1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b v="1"/>
    <x v="0"/>
    <s v="documentary"/>
    <n v="111"/>
    <n v="50.18"/>
    <x v="268"/>
    <d v="2012-09-27T09:5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b v="1"/>
    <x v="0"/>
    <s v="documentary"/>
    <n v="147"/>
    <n v="92.25"/>
    <x v="269"/>
    <d v="2018-02-23T13:3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b v="1"/>
    <x v="0"/>
    <s v="documentary"/>
    <n v="153"/>
    <n v="57.54"/>
    <x v="270"/>
    <d v="2012-04-10T20:25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b v="1"/>
    <x v="0"/>
    <s v="documentary"/>
    <n v="105"/>
    <n v="109.42"/>
    <x v="271"/>
    <d v="2014-12-10T07:08: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b v="1"/>
    <x v="0"/>
    <s v="documentary"/>
    <n v="177"/>
    <n v="81.89"/>
    <x v="272"/>
    <d v="2011-03-08T03:23: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b v="1"/>
    <x v="0"/>
    <s v="documentary"/>
    <n v="108"/>
    <n v="45.67"/>
    <x v="273"/>
    <d v="2012-05-21T00:2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b v="1"/>
    <x v="0"/>
    <s v="documentary"/>
    <n v="156"/>
    <n v="55.22"/>
    <x v="274"/>
    <d v="2013-02-27T16:50:0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b v="1"/>
    <x v="0"/>
    <s v="documentary"/>
    <n v="108"/>
    <n v="65.3"/>
    <x v="275"/>
    <d v="2013-10-09T03:20:1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b v="1"/>
    <x v="0"/>
    <s v="documentary"/>
    <n v="148"/>
    <n v="95.23"/>
    <x v="276"/>
    <d v="2013-03-22T22:2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b v="1"/>
    <x v="0"/>
    <s v="documentary"/>
    <n v="110"/>
    <n v="75.44"/>
    <x v="277"/>
    <d v="2016-05-10T15:12:4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b v="1"/>
    <x v="0"/>
    <s v="documentary"/>
    <n v="150"/>
    <n v="97.82"/>
    <x v="278"/>
    <d v="2013-09-09T11:4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b v="1"/>
    <x v="0"/>
    <s v="documentary"/>
    <n v="157"/>
    <n v="87.69"/>
    <x v="279"/>
    <d v="2018-02-28T13:17: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b v="1"/>
    <x v="0"/>
    <s v="documentary"/>
    <n v="156"/>
    <n v="54.75"/>
    <x v="280"/>
    <d v="2015-05-10T17:01:5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b v="1"/>
    <x v="0"/>
    <s v="documentary"/>
    <n v="121"/>
    <n v="83.95"/>
    <x v="281"/>
    <d v="2010-06-14T14:44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b v="1"/>
    <x v="0"/>
    <s v="documentary"/>
    <n v="101"/>
    <n v="254.39"/>
    <x v="282"/>
    <d v="2010-12-31T21:26:49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b v="1"/>
    <x v="0"/>
    <s v="documentary"/>
    <n v="114"/>
    <n v="101.83"/>
    <x v="283"/>
    <d v="2012-04-18T01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b v="1"/>
    <x v="0"/>
    <s v="documentary"/>
    <n v="105"/>
    <n v="55.07"/>
    <x v="284"/>
    <d v="2012-12-13T13:29: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b v="1"/>
    <x v="0"/>
    <s v="documentary"/>
    <n v="229"/>
    <n v="56.9"/>
    <x v="285"/>
    <d v="2014-08-25T11:53:4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b v="1"/>
    <x v="0"/>
    <s v="documentary"/>
    <n v="109"/>
    <n v="121.28"/>
    <x v="286"/>
    <d v="2014-02-24T17:27: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b v="1"/>
    <x v="0"/>
    <s v="documentary"/>
    <n v="176"/>
    <n v="91.19"/>
    <x v="287"/>
    <d v="2013-10-01T01:31: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b v="1"/>
    <x v="0"/>
    <s v="documentary"/>
    <n v="103"/>
    <n v="115.45"/>
    <x v="288"/>
    <d v="2013-05-22T07:42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b v="1"/>
    <x v="0"/>
    <s v="documentary"/>
    <n v="105"/>
    <n v="67.77"/>
    <x v="289"/>
    <d v="2014-10-09T03:01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b v="1"/>
    <x v="0"/>
    <s v="documentary"/>
    <n v="107"/>
    <n v="28.58"/>
    <x v="290"/>
    <d v="2011-12-18T15:18:0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b v="1"/>
    <x v="0"/>
    <s v="documentary"/>
    <n v="120"/>
    <n v="46.88"/>
    <x v="291"/>
    <d v="2014-04-02T17:22:4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b v="1"/>
    <x v="0"/>
    <s v="documentary"/>
    <n v="102"/>
    <n v="154.41999999999999"/>
    <x v="292"/>
    <d v="2012-09-18T04:3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b v="1"/>
    <x v="0"/>
    <s v="documentary"/>
    <n v="101"/>
    <n v="201.22"/>
    <x v="293"/>
    <d v="2015-03-30T22:30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b v="1"/>
    <x v="0"/>
    <s v="documentary"/>
    <n v="100"/>
    <n v="100"/>
    <x v="294"/>
    <d v="2011-05-30T18:22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b v="1"/>
    <x v="0"/>
    <s v="documentary"/>
    <n v="133"/>
    <n v="100.08"/>
    <x v="295"/>
    <d v="2014-10-07T15:19:0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b v="1"/>
    <x v="0"/>
    <s v="documentary"/>
    <n v="119"/>
    <n v="230.09"/>
    <x v="296"/>
    <d v="2013-08-05T04:30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b v="1"/>
    <x v="0"/>
    <s v="documentary"/>
    <n v="101"/>
    <n v="141.75"/>
    <x v="297"/>
    <d v="2016-04-17T10:11:4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b v="1"/>
    <x v="0"/>
    <s v="documentary"/>
    <n v="109"/>
    <n v="56.34"/>
    <x v="298"/>
    <d v="2015-04-19T13:16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b v="1"/>
    <x v="0"/>
    <s v="documentary"/>
    <n v="179"/>
    <n v="73.34"/>
    <x v="299"/>
    <d v="2011-09-30T22:2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b v="1"/>
    <x v="0"/>
    <s v="documentary"/>
    <n v="102"/>
    <n v="85.34"/>
    <x v="300"/>
    <d v="2012-03-11T00:02:2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b v="1"/>
    <x v="0"/>
    <s v="documentary"/>
    <n v="119"/>
    <n v="61.5"/>
    <x v="301"/>
    <d v="2014-02-18T12:27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b v="1"/>
    <x v="0"/>
    <s v="documentary"/>
    <n v="100"/>
    <n v="93.02"/>
    <x v="302"/>
    <d v="2013-01-17T09:46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b v="1"/>
    <x v="0"/>
    <s v="documentary"/>
    <n v="137"/>
    <n v="50.29"/>
    <x v="303"/>
    <d v="2013-04-27T17:03:4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b v="1"/>
    <x v="0"/>
    <s v="documentary"/>
    <n v="232"/>
    <n v="106.43"/>
    <x v="304"/>
    <d v="2013-07-29T15:49: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b v="1"/>
    <x v="0"/>
    <s v="documentary"/>
    <n v="130"/>
    <n v="51.72"/>
    <x v="305"/>
    <d v="2013-02-01T11:52:1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b v="1"/>
    <x v="0"/>
    <s v="documentary"/>
    <n v="293"/>
    <n v="36.61"/>
    <x v="306"/>
    <d v="2014-02-19T15:24:49"/>
  </r>
  <r>
    <n v="307"/>
    <s v="Grammar Revolution"/>
    <s v="Why is grammar important?"/>
    <n v="22000"/>
    <n v="24490"/>
    <x v="0"/>
    <s v="US"/>
    <s v="USD"/>
    <n v="1360276801"/>
    <n v="1357684801"/>
    <n v="576"/>
    <b v="1"/>
    <x v="0"/>
    <s v="documentary"/>
    <n v="111"/>
    <n v="42.52"/>
    <x v="307"/>
    <d v="2014-01-08T22:07:4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b v="1"/>
    <x v="0"/>
    <s v="documentary"/>
    <n v="106"/>
    <n v="62.71"/>
    <x v="308"/>
    <d v="2012-01-24T18:3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b v="1"/>
    <x v="0"/>
    <s v="documentary"/>
    <n v="119"/>
    <n v="89.96"/>
    <x v="309"/>
    <d v="2013-08-01T09:13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b v="1"/>
    <x v="0"/>
    <s v="documentary"/>
    <n v="104"/>
    <n v="28.92"/>
    <x v="310"/>
    <d v="2012-09-08T21:57: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b v="1"/>
    <x v="0"/>
    <s v="documentary"/>
    <n v="104"/>
    <n v="138.80000000000001"/>
    <x v="311"/>
    <d v="2012-11-22T17:20: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b v="1"/>
    <x v="0"/>
    <s v="documentary"/>
    <n v="112"/>
    <n v="61.3"/>
    <x v="312"/>
    <d v="2014-03-17T06:11: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b v="1"/>
    <x v="0"/>
    <s v="documentary"/>
    <n v="105"/>
    <n v="80.2"/>
    <x v="313"/>
    <d v="2011-06-23T06:06: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b v="1"/>
    <x v="0"/>
    <s v="documentary"/>
    <n v="385"/>
    <n v="32.1"/>
    <x v="314"/>
    <d v="2014-01-31T06:38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b v="1"/>
    <x v="0"/>
    <s v="documentary"/>
    <n v="101"/>
    <n v="200.89"/>
    <x v="315"/>
    <d v="2013-07-20T03:36:4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b v="1"/>
    <x v="0"/>
    <s v="documentary"/>
    <n v="114"/>
    <n v="108.01"/>
    <x v="316"/>
    <d v="2015-11-25T11:13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b v="1"/>
    <x v="0"/>
    <s v="documentary"/>
    <n v="101"/>
    <n v="95.7"/>
    <x v="317"/>
    <d v="2014-11-18T04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b v="1"/>
    <x v="0"/>
    <s v="documentary"/>
    <n v="283"/>
    <n v="49.88"/>
    <x v="318"/>
    <d v="2014-02-25T23:25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b v="1"/>
    <x v="0"/>
    <s v="documentary"/>
    <n v="113"/>
    <n v="110.47"/>
    <x v="319"/>
    <d v="2010-12-10T20:55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b v="1"/>
    <x v="0"/>
    <s v="documentary"/>
    <n v="107"/>
    <n v="134.91"/>
    <x v="320"/>
    <d v="2016-12-14T05:37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b v="1"/>
    <x v="0"/>
    <s v="documentary"/>
    <n v="103"/>
    <n v="106.62"/>
    <x v="321"/>
    <d v="2017-11-07T14:31:1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b v="1"/>
    <x v="0"/>
    <s v="documentary"/>
    <n v="108"/>
    <n v="145.04"/>
    <x v="322"/>
    <d v="2017-05-08T21:07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b v="1"/>
    <x v="0"/>
    <s v="documentary"/>
    <n v="123"/>
    <n v="114.59"/>
    <x v="323"/>
    <d v="2017-12-21T08:39:5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b v="1"/>
    <x v="0"/>
    <s v="documentary"/>
    <n v="102"/>
    <n v="105.32"/>
    <x v="324"/>
    <d v="2016-07-20T20:2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b v="1"/>
    <x v="0"/>
    <s v="documentary"/>
    <n v="104"/>
    <n v="70.92"/>
    <x v="325"/>
    <d v="2017-12-20T04:36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b v="1"/>
    <x v="0"/>
    <s v="documentary"/>
    <n v="113"/>
    <n v="147.16999999999999"/>
    <x v="326"/>
    <d v="2018-03-16T18:19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b v="1"/>
    <x v="0"/>
    <s v="documentary"/>
    <n v="136"/>
    <n v="160.47"/>
    <x v="327"/>
    <d v="2016-03-07T17:52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b v="1"/>
    <x v="0"/>
    <s v="documentary"/>
    <n v="104"/>
    <n v="156.05000000000001"/>
    <x v="328"/>
    <d v="2016-10-22T08:10: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b v="1"/>
    <x v="0"/>
    <s v="documentary"/>
    <n v="106"/>
    <n v="63.17"/>
    <x v="329"/>
    <d v="2016-10-28T11:14:0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b v="1"/>
    <x v="0"/>
    <s v="documentary"/>
    <n v="102"/>
    <n v="104.82"/>
    <x v="330"/>
    <d v="2014-04-19T05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b v="1"/>
    <x v="0"/>
    <s v="documentary"/>
    <n v="107"/>
    <n v="97.36"/>
    <x v="331"/>
    <d v="2017-06-13T15:16:1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b v="1"/>
    <x v="0"/>
    <s v="documentary"/>
    <n v="113"/>
    <n v="203.63"/>
    <x v="332"/>
    <d v="2016-10-18T10:12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b v="1"/>
    <x v="0"/>
    <s v="documentary"/>
    <n v="125"/>
    <n v="188.31"/>
    <x v="333"/>
    <d v="2017-04-02T03:20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b v="1"/>
    <x v="0"/>
    <s v="documentary"/>
    <n v="101"/>
    <n v="146.65"/>
    <x v="334"/>
    <d v="2016-05-02T08:40:5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b v="1"/>
    <x v="0"/>
    <s v="documentary"/>
    <n v="103"/>
    <n v="109.19"/>
    <x v="335"/>
    <d v="2016-04-25T08:10: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b v="1"/>
    <x v="0"/>
    <s v="documentary"/>
    <n v="117"/>
    <n v="59.25"/>
    <x v="336"/>
    <d v="2016-11-04T01:50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b v="1"/>
    <x v="0"/>
    <s v="documentary"/>
    <n v="101"/>
    <n v="97.9"/>
    <x v="337"/>
    <d v="2016-02-28T07:44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b v="1"/>
    <x v="0"/>
    <s v="documentary"/>
    <n v="110"/>
    <n v="70"/>
    <x v="338"/>
    <d v="2017-08-31T17:52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b v="1"/>
    <x v="0"/>
    <s v="documentary"/>
    <n v="108"/>
    <n v="72.87"/>
    <x v="339"/>
    <d v="2016-04-15T23:44: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b v="1"/>
    <x v="0"/>
    <s v="documentary"/>
    <n v="125"/>
    <n v="146.35"/>
    <x v="340"/>
    <d v="2018-03-10T13:16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b v="1"/>
    <x v="0"/>
    <s v="documentary"/>
    <n v="107"/>
    <n v="67.91"/>
    <x v="341"/>
    <d v="2015-09-13T21:56:2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b v="1"/>
    <x v="0"/>
    <s v="documentary"/>
    <n v="100"/>
    <n v="169.85"/>
    <x v="342"/>
    <d v="2017-04-24T19:08: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b v="1"/>
    <x v="0"/>
    <s v="documentary"/>
    <n v="102"/>
    <n v="58.41"/>
    <x v="343"/>
    <d v="2015-10-28T19:24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b v="1"/>
    <x v="0"/>
    <s v="documentary"/>
    <n v="102"/>
    <n v="119.99"/>
    <x v="344"/>
    <d v="2016-05-19T00:20:2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b v="1"/>
    <x v="0"/>
    <s v="documentary"/>
    <n v="123"/>
    <n v="99.86"/>
    <x v="345"/>
    <d v="2016-05-07T14:58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b v="1"/>
    <x v="0"/>
    <s v="documentary"/>
    <n v="170"/>
    <n v="90.58"/>
    <x v="346"/>
    <d v="2016-10-04T07:09: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b v="1"/>
    <x v="0"/>
    <s v="documentary"/>
    <n v="112"/>
    <n v="117.77"/>
    <x v="347"/>
    <d v="2016-11-04T23:53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b v="1"/>
    <x v="0"/>
    <s v="documentary"/>
    <n v="103"/>
    <n v="86.55"/>
    <x v="348"/>
    <d v="2016-08-10T05:42: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b v="1"/>
    <x v="0"/>
    <s v="documentary"/>
    <n v="107"/>
    <n v="71.900000000000006"/>
    <x v="349"/>
    <d v="2018-02-25T21:55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b v="1"/>
    <x v="0"/>
    <s v="documentary"/>
    <n v="115"/>
    <n v="129.82"/>
    <x v="350"/>
    <d v="2017-09-09T01:00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b v="1"/>
    <x v="0"/>
    <s v="documentary"/>
    <n v="127"/>
    <n v="44.91"/>
    <x v="351"/>
    <d v="2017-04-02T11:23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b v="1"/>
    <x v="0"/>
    <s v="documentary"/>
    <n v="117"/>
    <n v="40.76"/>
    <x v="352"/>
    <d v="2015-09-21T01:33:0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b v="1"/>
    <x v="0"/>
    <s v="documentary"/>
    <n v="109"/>
    <n v="103.52"/>
    <x v="353"/>
    <d v="2016-11-10T09:42: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b v="1"/>
    <x v="0"/>
    <s v="documentary"/>
    <n v="104"/>
    <n v="125.45"/>
    <x v="354"/>
    <d v="2017-04-03T08:32:4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b v="1"/>
    <x v="0"/>
    <s v="documentary"/>
    <n v="116"/>
    <n v="246.61"/>
    <x v="355"/>
    <d v="2015-11-15T09:14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b v="1"/>
    <x v="0"/>
    <s v="documentary"/>
    <n v="103"/>
    <n v="79.400000000000006"/>
    <x v="356"/>
    <d v="2017-03-10T20:11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b v="1"/>
    <x v="0"/>
    <s v="documentary"/>
    <n v="174"/>
    <n v="86.14"/>
    <x v="357"/>
    <d v="2016-04-10T07:5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b v="1"/>
    <x v="0"/>
    <s v="documentary"/>
    <n v="103"/>
    <n v="193.05"/>
    <x v="358"/>
    <d v="2017-06-11T15:19:0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b v="1"/>
    <x v="0"/>
    <s v="documentary"/>
    <n v="105"/>
    <n v="84.02"/>
    <x v="359"/>
    <d v="2015-10-28T21:39: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b v="1"/>
    <x v="0"/>
    <s v="documentary"/>
    <n v="101"/>
    <n v="139.83000000000001"/>
    <x v="360"/>
    <d v="2016-07-11T03:45: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b v="1"/>
    <x v="0"/>
    <s v="documentary"/>
    <n v="111"/>
    <n v="109.82"/>
    <x v="361"/>
    <d v="2015-11-06T21:59: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b v="1"/>
    <x v="0"/>
    <s v="documentary"/>
    <n v="124"/>
    <n v="139.53"/>
    <x v="362"/>
    <d v="2015-07-20T14:17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b v="1"/>
    <x v="0"/>
    <s v="documentary"/>
    <n v="101"/>
    <n v="347.85"/>
    <x v="363"/>
    <d v="2011-03-12T05:59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b v="1"/>
    <x v="0"/>
    <s v="documentary"/>
    <n v="110"/>
    <n v="68.239999999999995"/>
    <x v="364"/>
    <d v="2015-06-01T17:51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b v="1"/>
    <x v="0"/>
    <s v="documentary"/>
    <n v="104"/>
    <n v="239.94"/>
    <x v="365"/>
    <d v="2015-02-06T18:57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b v="1"/>
    <x v="0"/>
    <s v="documentary"/>
    <n v="101"/>
    <n v="287.31"/>
    <x v="366"/>
    <d v="2013-04-15T04:07:0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b v="1"/>
    <x v="0"/>
    <s v="documentary"/>
    <n v="103"/>
    <n v="86.85"/>
    <x v="367"/>
    <d v="2014-04-02T22:27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b v="1"/>
    <x v="0"/>
    <s v="documentary"/>
    <n v="104"/>
    <n v="81.849999999999994"/>
    <x v="368"/>
    <d v="2016-02-29T19:56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b v="1"/>
    <x v="0"/>
    <s v="documentary"/>
    <n v="110"/>
    <n v="42.87"/>
    <x v="369"/>
    <d v="2012-12-07T05:51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b v="1"/>
    <x v="0"/>
    <s v="documentary"/>
    <n v="122"/>
    <n v="709.42"/>
    <x v="370"/>
    <d v="2018-01-07T04:10:1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b v="1"/>
    <x v="0"/>
    <s v="documentary"/>
    <n v="114"/>
    <n v="161.26"/>
    <x v="371"/>
    <d v="2014-01-02T14:44:0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b v="1"/>
    <x v="0"/>
    <s v="documentary"/>
    <n v="125"/>
    <n v="41.78"/>
    <x v="372"/>
    <d v="2017-03-31T04:05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b v="1"/>
    <x v="0"/>
    <s v="documentary"/>
    <n v="107"/>
    <n v="89.89"/>
    <x v="373"/>
    <d v="2013-06-14T13:09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b v="1"/>
    <x v="0"/>
    <s v="documentary"/>
    <n v="131"/>
    <n v="45.05"/>
    <x v="374"/>
    <d v="2012-08-06T00:20:5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b v="1"/>
    <x v="0"/>
    <s v="documentary"/>
    <n v="120"/>
    <n v="42.86"/>
    <x v="375"/>
    <d v="2015-02-07T22:15:5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b v="1"/>
    <x v="0"/>
    <s v="documentary"/>
    <n v="106"/>
    <n v="54.08"/>
    <x v="376"/>
    <d v="2017-08-22T23:21: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b v="1"/>
    <x v="0"/>
    <s v="documentary"/>
    <n v="114"/>
    <n v="103.22"/>
    <x v="377"/>
    <d v="2016-11-04T17:53: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b v="1"/>
    <x v="0"/>
    <s v="documentary"/>
    <n v="112"/>
    <n v="40.4"/>
    <x v="378"/>
    <d v="2017-01-17T23:51:5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b v="1"/>
    <x v="0"/>
    <s v="documentary"/>
    <n v="116"/>
    <n v="116.86"/>
    <x v="379"/>
    <d v="2013-03-28T16:52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b v="1"/>
    <x v="0"/>
    <s v="documentary"/>
    <n v="142"/>
    <n v="115.51"/>
    <x v="380"/>
    <d v="2017-01-15T16:06: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b v="1"/>
    <x v="0"/>
    <s v="documentary"/>
    <n v="105"/>
    <n v="104.31"/>
    <x v="381"/>
    <d v="2013-06-26T02:02: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b v="1"/>
    <x v="0"/>
    <s v="documentary"/>
    <n v="256"/>
    <n v="69.77"/>
    <x v="382"/>
    <d v="2013-08-04T09:43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b v="1"/>
    <x v="0"/>
    <s v="documentary"/>
    <n v="207"/>
    <n v="43.02"/>
    <x v="383"/>
    <d v="2015-04-28T23:49:0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b v="1"/>
    <x v="0"/>
    <s v="documentary"/>
    <n v="112"/>
    <n v="58.54"/>
    <x v="384"/>
    <d v="2015-12-22T14:33:5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b v="1"/>
    <x v="0"/>
    <s v="documentary"/>
    <n v="106"/>
    <n v="111.8"/>
    <x v="385"/>
    <d v="2015-11-05T11:15:4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b v="1"/>
    <x v="0"/>
    <s v="documentary"/>
    <n v="100"/>
    <n v="46.23"/>
    <x v="386"/>
    <d v="2016-07-30T09:01: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b v="1"/>
    <x v="0"/>
    <s v="documentary"/>
    <n v="214"/>
    <n v="144.69"/>
    <x v="387"/>
    <d v="2016-08-03T18:22: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b v="1"/>
    <x v="0"/>
    <s v="documentary"/>
    <n v="126"/>
    <n v="88.85"/>
    <x v="388"/>
    <d v="2017-07-24T23:49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b v="1"/>
    <x v="0"/>
    <s v="documentary"/>
    <n v="182"/>
    <n v="81.75"/>
    <x v="389"/>
    <d v="2015-02-14T07:07:5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b v="1"/>
    <x v="0"/>
    <s v="documentary"/>
    <n v="100"/>
    <n v="71.430000000000007"/>
    <x v="390"/>
    <d v="2016-04-24T10:36: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b v="1"/>
    <x v="0"/>
    <s v="documentary"/>
    <n v="101"/>
    <n v="104.26"/>
    <x v="391"/>
    <d v="2012-11-08T03:02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b v="1"/>
    <x v="0"/>
    <s v="documentary"/>
    <n v="101"/>
    <n v="90.62"/>
    <x v="392"/>
    <d v="2012-07-28T01:31: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b v="1"/>
    <x v="0"/>
    <s v="documentary"/>
    <n v="110"/>
    <n v="157.33000000000001"/>
    <x v="393"/>
    <d v="2014-09-15T21:27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b v="1"/>
    <x v="0"/>
    <s v="documentary"/>
    <n v="112"/>
    <n v="105.18"/>
    <x v="394"/>
    <d v="2017-04-12T12:54: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b v="1"/>
    <x v="0"/>
    <s v="documentary"/>
    <n v="108"/>
    <n v="58.72"/>
    <x v="395"/>
    <d v="2013-03-22T18:55: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b v="1"/>
    <x v="0"/>
    <s v="documentary"/>
    <n v="107"/>
    <n v="81.63"/>
    <x v="396"/>
    <d v="2013-06-02T23:02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b v="1"/>
    <x v="0"/>
    <s v="documentary"/>
    <n v="104"/>
    <n v="56.46"/>
    <x v="397"/>
    <d v="2011-07-14T04:19: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b v="1"/>
    <x v="0"/>
    <s v="documentary"/>
    <n v="125"/>
    <n v="140.1"/>
    <x v="398"/>
    <d v="2016-04-16T00:32: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b v="1"/>
    <x v="0"/>
    <s v="documentary"/>
    <n v="107"/>
    <n v="224.85"/>
    <x v="399"/>
    <d v="2017-12-14T09:11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b v="1"/>
    <x v="0"/>
    <s v="documentary"/>
    <n v="112"/>
    <n v="181.13"/>
    <x v="400"/>
    <d v="2015-04-26T23:29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b v="1"/>
    <x v="0"/>
    <s v="documentary"/>
    <n v="104"/>
    <n v="711.04"/>
    <x v="401"/>
    <d v="2012-06-26T02:46: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b v="1"/>
    <x v="0"/>
    <s v="documentary"/>
    <n v="142"/>
    <n v="65.88"/>
    <x v="402"/>
    <d v="2016-10-26T20:22: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b v="1"/>
    <x v="0"/>
    <s v="documentary"/>
    <n v="105"/>
    <n v="75.19"/>
    <x v="403"/>
    <d v="2012-06-28T14:56:4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b v="1"/>
    <x v="0"/>
    <s v="documentary"/>
    <n v="103"/>
    <n v="133.13999999999999"/>
    <x v="404"/>
    <d v="2015-01-14T15:53: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b v="1"/>
    <x v="0"/>
    <s v="documentary"/>
    <n v="108"/>
    <n v="55.2"/>
    <x v="405"/>
    <d v="2015-02-12T09:13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b v="1"/>
    <x v="0"/>
    <s v="documentary"/>
    <n v="108"/>
    <n v="86.16"/>
    <x v="406"/>
    <d v="2012-03-25T14:16: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b v="1"/>
    <x v="0"/>
    <s v="documentary"/>
    <n v="102"/>
    <n v="92.32"/>
    <x v="407"/>
    <d v="2012-10-10T09:3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b v="1"/>
    <x v="0"/>
    <s v="documentary"/>
    <n v="101"/>
    <n v="160.16"/>
    <x v="408"/>
    <d v="2014-10-12T12:25: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b v="1"/>
    <x v="0"/>
    <s v="documentary"/>
    <n v="137"/>
    <n v="45.6"/>
    <x v="409"/>
    <d v="2017-07-19T16:02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b v="1"/>
    <x v="0"/>
    <s v="documentary"/>
    <n v="128"/>
    <n v="183.29"/>
    <x v="410"/>
    <d v="2016-06-06T06:41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b v="1"/>
    <x v="0"/>
    <s v="documentary"/>
    <n v="101"/>
    <n v="125.79"/>
    <x v="411"/>
    <d v="2014-11-28T22:28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b v="1"/>
    <x v="0"/>
    <s v="documentary"/>
    <n v="127"/>
    <n v="57.65"/>
    <x v="412"/>
    <d v="2013-06-21T12:35:2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b v="1"/>
    <x v="0"/>
    <s v="documentary"/>
    <n v="105"/>
    <n v="78.66"/>
    <x v="413"/>
    <d v="2013-06-15T12:49: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b v="1"/>
    <x v="0"/>
    <s v="documentary"/>
    <n v="103"/>
    <n v="91.48"/>
    <x v="414"/>
    <d v="2014-09-17T06:39: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b v="1"/>
    <x v="0"/>
    <s v="documentary"/>
    <n v="102"/>
    <n v="68.099999999999994"/>
    <x v="415"/>
    <d v="2015-09-30T14:17:5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b v="1"/>
    <x v="0"/>
    <s v="documentary"/>
    <n v="120"/>
    <n v="48.09"/>
    <x v="416"/>
    <d v="2015-01-17T03:35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b v="1"/>
    <x v="0"/>
    <s v="documentary"/>
    <n v="100"/>
    <n v="202.42"/>
    <x v="417"/>
    <d v="2014-03-10T10:15:5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b v="1"/>
    <x v="0"/>
    <s v="documentary"/>
    <n v="101"/>
    <n v="216.75"/>
    <x v="418"/>
    <d v="2016-07-11T07:25:5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b v="1"/>
    <x v="0"/>
    <s v="documentary"/>
    <n v="100"/>
    <n v="110.07"/>
    <x v="419"/>
    <d v="2014-06-02T20:08: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b v="0"/>
    <x v="0"/>
    <s v="animation"/>
    <n v="0"/>
    <n v="4.83"/>
    <x v="420"/>
    <d v="2015-02-20T16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b v="0"/>
    <x v="0"/>
    <s v="animation"/>
    <n v="2"/>
    <n v="50.17"/>
    <x v="421"/>
    <d v="2016-08-10T03:21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b v="0"/>
    <x v="0"/>
    <s v="animation"/>
    <n v="1"/>
    <n v="35.83"/>
    <x v="422"/>
    <d v="2015-08-24T14:02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b v="0"/>
    <x v="0"/>
    <s v="animation"/>
    <n v="1"/>
    <n v="11.77"/>
    <x v="423"/>
    <d v="2014-05-09T09:56: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b v="0"/>
    <x v="0"/>
    <s v="animation"/>
    <n v="7"/>
    <n v="40.78"/>
    <x v="424"/>
    <d v="2013-02-17T12:47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b v="0"/>
    <x v="0"/>
    <s v="animation"/>
    <n v="0"/>
    <n v="3"/>
    <x v="425"/>
    <d v="2016-11-18T15:29: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b v="0"/>
    <x v="0"/>
    <s v="animation"/>
    <n v="1"/>
    <n v="16.63"/>
    <x v="426"/>
    <d v="2017-02-23T11:19: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b v="0"/>
    <x v="0"/>
    <s v="animation"/>
    <n v="0"/>
    <n v="0"/>
    <x v="427"/>
    <d v="2016-10-12T18:21:5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b v="0"/>
    <x v="0"/>
    <s v="animation"/>
    <n v="6"/>
    <n v="52"/>
    <x v="428"/>
    <d v="2015-05-28T09:42: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b v="0"/>
    <x v="0"/>
    <s v="animation"/>
    <n v="0"/>
    <n v="0"/>
    <x v="429"/>
    <d v="2010-10-03T07:38:3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b v="0"/>
    <x v="0"/>
    <s v="animation"/>
    <n v="2"/>
    <n v="4.8"/>
    <x v="430"/>
    <d v="2014-08-16T15:54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b v="0"/>
    <x v="0"/>
    <s v="animation"/>
    <n v="14"/>
    <n v="51.88"/>
    <x v="431"/>
    <d v="2017-07-02T07:34: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b v="0"/>
    <x v="0"/>
    <s v="animation"/>
    <n v="10"/>
    <n v="71.25"/>
    <x v="432"/>
    <d v="2016-10-11T16:16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b v="0"/>
    <x v="0"/>
    <s v="animation"/>
    <n v="0"/>
    <n v="0"/>
    <x v="433"/>
    <d v="2016-10-01T08:48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b v="0"/>
    <x v="0"/>
    <s v="animation"/>
    <n v="5"/>
    <n v="62.5"/>
    <x v="434"/>
    <d v="2014-11-08T04:06:5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b v="0"/>
    <x v="0"/>
    <s v="animation"/>
    <n v="0"/>
    <n v="1"/>
    <x v="435"/>
    <d v="2014-08-19T08:37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b v="0"/>
    <x v="0"/>
    <s v="animation"/>
    <n v="0"/>
    <n v="0"/>
    <x v="436"/>
    <d v="2014-07-05T00:42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b v="0"/>
    <x v="0"/>
    <s v="animation"/>
    <n v="0"/>
    <n v="0"/>
    <x v="437"/>
    <d v="2017-10-06T18:31:5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b v="0"/>
    <x v="0"/>
    <s v="animation"/>
    <n v="9"/>
    <n v="170.55"/>
    <x v="438"/>
    <d v="2016-11-08T20:11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b v="0"/>
    <x v="0"/>
    <s v="animation"/>
    <n v="0"/>
    <n v="0"/>
    <x v="439"/>
    <d v="2015-09-30T20:42: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b v="0"/>
    <x v="0"/>
    <s v="animation"/>
    <n v="0"/>
    <n v="5"/>
    <x v="440"/>
    <d v="2017-03-19T04:45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b v="0"/>
    <x v="0"/>
    <s v="animation"/>
    <n v="0"/>
    <n v="0"/>
    <x v="441"/>
    <d v="2014-10-09T11:17:23"/>
  </r>
  <r>
    <n v="442"/>
    <s v="The Paranormal Idiot"/>
    <s v="Doomsday is here"/>
    <n v="17000"/>
    <n v="6691"/>
    <x v="2"/>
    <s v="US"/>
    <s v="USD"/>
    <n v="1424380783"/>
    <n v="1421788783"/>
    <n v="17"/>
    <b v="0"/>
    <x v="0"/>
    <s v="animation"/>
    <n v="39"/>
    <n v="393.59"/>
    <x v="442"/>
    <d v="2016-02-05T15:39:1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b v="0"/>
    <x v="0"/>
    <s v="animation"/>
    <n v="0"/>
    <n v="5"/>
    <x v="443"/>
    <d v="2015-01-18T19:15:4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b v="0"/>
    <x v="0"/>
    <s v="animation"/>
    <n v="5"/>
    <n v="50"/>
    <x v="444"/>
    <d v="2013-01-08T06:24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b v="0"/>
    <x v="0"/>
    <s v="animation"/>
    <n v="0"/>
    <n v="1"/>
    <x v="445"/>
    <d v="2016-05-08T00:33:3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b v="0"/>
    <x v="0"/>
    <s v="animation"/>
    <n v="7"/>
    <n v="47.88"/>
    <x v="446"/>
    <d v="2016-02-18T02:33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b v="0"/>
    <x v="0"/>
    <s v="animation"/>
    <n v="0"/>
    <n v="5"/>
    <x v="447"/>
    <d v="2014-02-22T10:01:5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b v="0"/>
    <x v="0"/>
    <s v="animation"/>
    <n v="3"/>
    <n v="20.5"/>
    <x v="448"/>
    <d v="2015-04-24T12:57: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b v="0"/>
    <x v="0"/>
    <s v="animation"/>
    <n v="2"/>
    <n v="9"/>
    <x v="449"/>
    <d v="2014-09-22T21:35: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b v="0"/>
    <x v="0"/>
    <s v="animation"/>
    <n v="1"/>
    <n v="56.57"/>
    <x v="450"/>
    <d v="2015-01-23T20:08: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b v="0"/>
    <x v="0"/>
    <s v="animation"/>
    <n v="0"/>
    <n v="0"/>
    <x v="451"/>
    <d v="2015-01-03T04:15: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b v="0"/>
    <x v="0"/>
    <s v="animation"/>
    <n v="64"/>
    <n v="40"/>
    <x v="452"/>
    <d v="2016-04-30T05:30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b v="0"/>
    <x v="0"/>
    <s v="animation"/>
    <n v="0"/>
    <n v="13"/>
    <x v="453"/>
    <d v="2016-02-05T14:05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b v="0"/>
    <x v="0"/>
    <s v="animation"/>
    <n v="1"/>
    <n v="16.399999999999999"/>
    <x v="454"/>
    <d v="2015-11-10T11:5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b v="0"/>
    <x v="0"/>
    <s v="animation"/>
    <n v="0"/>
    <n v="22.5"/>
    <x v="455"/>
    <d v="2013-03-11T16:21:2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b v="0"/>
    <x v="0"/>
    <s v="animation"/>
    <n v="1"/>
    <n v="20.329999999999998"/>
    <x v="456"/>
    <d v="2014-09-27T14:16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b v="0"/>
    <x v="0"/>
    <s v="animation"/>
    <n v="0"/>
    <n v="0"/>
    <x v="457"/>
    <d v="2015-07-29T13:11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b v="0"/>
    <x v="0"/>
    <s v="animation"/>
    <n v="8"/>
    <n v="16.760000000000002"/>
    <x v="458"/>
    <d v="2014-04-16T17:09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b v="0"/>
    <x v="0"/>
    <s v="animation"/>
    <n v="0"/>
    <n v="25"/>
    <x v="459"/>
    <d v="2012-10-04T00:53:14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b v="0"/>
    <x v="0"/>
    <s v="animation"/>
    <n v="0"/>
    <n v="12.5"/>
    <x v="460"/>
    <d v="2015-05-12T07:39:3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b v="0"/>
    <x v="0"/>
    <s v="animation"/>
    <n v="0"/>
    <n v="0"/>
    <x v="461"/>
    <d v="2014-05-06T06:27:3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b v="0"/>
    <x v="0"/>
    <s v="animation"/>
    <n v="0"/>
    <n v="0"/>
    <x v="462"/>
    <d v="2012-06-28T10:45: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b v="0"/>
    <x v="0"/>
    <s v="animation"/>
    <n v="2"/>
    <n v="113.64"/>
    <x v="463"/>
    <d v="2012-08-14T00:02: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b v="0"/>
    <x v="0"/>
    <s v="animation"/>
    <n v="0"/>
    <n v="1"/>
    <x v="464"/>
    <d v="2017-05-14T06:30:2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b v="0"/>
    <x v="0"/>
    <s v="animation"/>
    <n v="27"/>
    <n v="17.25"/>
    <x v="465"/>
    <d v="2015-06-07T19:47:3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b v="0"/>
    <x v="0"/>
    <s v="animation"/>
    <n v="1"/>
    <n v="15.2"/>
    <x v="466"/>
    <d v="2013-08-05T15:57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b v="0"/>
    <x v="0"/>
    <s v="animation"/>
    <n v="22"/>
    <n v="110.64"/>
    <x v="467"/>
    <d v="2013-08-26T20:14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b v="0"/>
    <x v="0"/>
    <s v="animation"/>
    <n v="0"/>
    <n v="0"/>
    <x v="468"/>
    <d v="2013-06-06T15:10:0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b v="0"/>
    <x v="0"/>
    <s v="animation"/>
    <n v="0"/>
    <n v="0"/>
    <x v="469"/>
    <d v="2015-08-19T04:51: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b v="0"/>
    <x v="0"/>
    <s v="animation"/>
    <n v="1"/>
    <n v="25.5"/>
    <x v="470"/>
    <d v="2014-12-24T10:12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b v="0"/>
    <x v="0"/>
    <s v="animation"/>
    <n v="12"/>
    <n v="38.479999999999997"/>
    <x v="471"/>
    <d v="2015-03-29T22:17: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b v="0"/>
    <x v="0"/>
    <s v="animation"/>
    <n v="18"/>
    <n v="28.2"/>
    <x v="472"/>
    <d v="2015-08-05T20:34: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b v="0"/>
    <x v="0"/>
    <s v="animation"/>
    <n v="3"/>
    <n v="61.5"/>
    <x v="473"/>
    <d v="2015-08-31T03:50:0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b v="0"/>
    <x v="0"/>
    <s v="animation"/>
    <n v="0"/>
    <n v="1"/>
    <x v="474"/>
    <d v="2018-02-18T14:11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b v="0"/>
    <x v="0"/>
    <s v="animation"/>
    <n v="0"/>
    <n v="0"/>
    <x v="475"/>
    <d v="2016-04-22T10:47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b v="0"/>
    <x v="0"/>
    <s v="animation"/>
    <n v="2"/>
    <n v="39.57"/>
    <x v="476"/>
    <d v="2015-05-14T08:39:5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b v="0"/>
    <x v="0"/>
    <s v="animation"/>
    <n v="0"/>
    <n v="0"/>
    <x v="477"/>
    <d v="2013-04-13T04:07: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b v="0"/>
    <x v="0"/>
    <s v="animation"/>
    <n v="0"/>
    <n v="0"/>
    <x v="478"/>
    <d v="2016-03-18T12:06: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b v="0"/>
    <x v="0"/>
    <s v="animation"/>
    <n v="33"/>
    <n v="88.8"/>
    <x v="479"/>
    <d v="2015-11-05T06:55:5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b v="0"/>
    <x v="0"/>
    <s v="animation"/>
    <n v="19"/>
    <n v="55.46"/>
    <x v="480"/>
    <d v="2014-07-14T08:4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b v="0"/>
    <x v="0"/>
    <s v="animation"/>
    <n v="6"/>
    <n v="87.14"/>
    <x v="481"/>
    <d v="2013-09-08T02:10:5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b v="0"/>
    <x v="0"/>
    <s v="animation"/>
    <n v="0"/>
    <n v="10"/>
    <x v="482"/>
    <d v="2017-04-09T07:13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b v="0"/>
    <x v="0"/>
    <s v="animation"/>
    <n v="50"/>
    <n v="51.22"/>
    <x v="483"/>
    <d v="2013-12-29T23:13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b v="0"/>
    <x v="0"/>
    <s v="animation"/>
    <n v="0"/>
    <n v="13.55"/>
    <x v="484"/>
    <d v="2016-10-27T06:10:3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b v="0"/>
    <x v="0"/>
    <s v="animation"/>
    <n v="22"/>
    <n v="66.52"/>
    <x v="485"/>
    <d v="2014-04-19T13:55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b v="0"/>
    <x v="0"/>
    <s v="animation"/>
    <n v="0"/>
    <n v="50"/>
    <x v="486"/>
    <d v="2015-05-13T02:40: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b v="0"/>
    <x v="0"/>
    <s v="animation"/>
    <n v="0"/>
    <n v="0"/>
    <x v="487"/>
    <d v="2017-12-25T18:09: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b v="0"/>
    <x v="0"/>
    <s v="animation"/>
    <n v="0"/>
    <n v="0"/>
    <x v="488"/>
    <d v="2018-01-09T11:32: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b v="0"/>
    <x v="0"/>
    <s v="animation"/>
    <n v="0"/>
    <n v="71.67"/>
    <x v="489"/>
    <d v="2012-11-26T23:01:47"/>
  </r>
  <r>
    <n v="490"/>
    <s v="PROJECT IS CANCELLED"/>
    <s v="Cancelled"/>
    <n v="1000"/>
    <n v="0"/>
    <x v="2"/>
    <s v="US"/>
    <s v="USD"/>
    <n v="1345677285"/>
    <n v="1343085285"/>
    <n v="0"/>
    <b v="0"/>
    <x v="0"/>
    <s v="animation"/>
    <n v="0"/>
    <n v="0"/>
    <x v="490"/>
    <d v="2013-07-20T08:25:1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b v="0"/>
    <x v="0"/>
    <s v="animation"/>
    <n v="0"/>
    <n v="0"/>
    <x v="491"/>
    <d v="2017-01-20T00:35: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b v="0"/>
    <x v="0"/>
    <s v="animation"/>
    <n v="0"/>
    <n v="0"/>
    <x v="492"/>
    <d v="2017-10-11T14:08: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b v="0"/>
    <x v="0"/>
    <s v="animation"/>
    <n v="0"/>
    <n v="0"/>
    <x v="493"/>
    <d v="2016-05-07T09:37: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b v="0"/>
    <x v="0"/>
    <s v="animation"/>
    <n v="0"/>
    <n v="10.33"/>
    <x v="494"/>
    <d v="2015-06-13T22:58:4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b v="0"/>
    <x v="0"/>
    <s v="animation"/>
    <n v="0"/>
    <n v="0"/>
    <x v="495"/>
    <d v="2016-07-04T17:13: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b v="0"/>
    <x v="0"/>
    <s v="animation"/>
    <n v="0"/>
    <n v="1"/>
    <x v="496"/>
    <d v="2015-01-19T17:43:23"/>
  </r>
  <r>
    <n v="497"/>
    <s v="Galaxy Probe Kids"/>
    <s v="live-action/animated series pilot."/>
    <n v="4480"/>
    <n v="30"/>
    <x v="2"/>
    <s v="US"/>
    <s v="USD"/>
    <n v="1419483600"/>
    <n v="1414889665"/>
    <n v="3"/>
    <b v="0"/>
    <x v="0"/>
    <s v="animation"/>
    <n v="1"/>
    <n v="10"/>
    <x v="497"/>
    <d v="2015-12-09T18:22:5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b v="0"/>
    <x v="0"/>
    <s v="animation"/>
    <n v="5"/>
    <n v="136.09"/>
    <x v="498"/>
    <d v="2012-11-13T23:16: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b v="0"/>
    <x v="0"/>
    <s v="animation"/>
    <n v="10"/>
    <n v="73.459999999999994"/>
    <x v="499"/>
    <d v="2010-08-18T00:29: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b v="0"/>
    <x v="0"/>
    <s v="animation"/>
    <n v="3"/>
    <n v="53.75"/>
    <x v="500"/>
    <d v="2011-03-18T12:0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b v="0"/>
    <x v="0"/>
    <s v="animation"/>
    <n v="0"/>
    <n v="0"/>
    <x v="501"/>
    <d v="2012-05-26T21:03: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b v="0"/>
    <x v="0"/>
    <s v="animation"/>
    <n v="1"/>
    <n v="57.5"/>
    <x v="502"/>
    <d v="2013-02-09T13:03: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b v="0"/>
    <x v="0"/>
    <s v="animation"/>
    <n v="2"/>
    <n v="12.67"/>
    <x v="503"/>
    <d v="2016-01-02T13:55:4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b v="0"/>
    <x v="0"/>
    <s v="animation"/>
    <n v="1"/>
    <n v="67"/>
    <x v="504"/>
    <d v="2013-03-05T11:20:3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b v="0"/>
    <x v="0"/>
    <s v="animation"/>
    <n v="0"/>
    <n v="3.71"/>
    <x v="505"/>
    <d v="2016-12-16T10:04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b v="0"/>
    <x v="0"/>
    <s v="animation"/>
    <n v="0"/>
    <n v="250"/>
    <x v="506"/>
    <d v="2014-07-15T10:28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b v="0"/>
    <x v="0"/>
    <s v="animation"/>
    <n v="3"/>
    <n v="64"/>
    <x v="507"/>
    <d v="2013-09-17T13:48: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b v="0"/>
    <x v="0"/>
    <s v="animation"/>
    <n v="1"/>
    <n v="133.33000000000001"/>
    <x v="508"/>
    <d v="2013-04-20T01:46: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b v="0"/>
    <x v="0"/>
    <s v="animation"/>
    <n v="0"/>
    <n v="10"/>
    <x v="509"/>
    <d v="2016-06-16T03:13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b v="0"/>
    <x v="0"/>
    <s v="animation"/>
    <n v="0"/>
    <n v="0"/>
    <x v="510"/>
    <d v="2017-02-22T22:11:4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b v="0"/>
    <x v="0"/>
    <s v="animation"/>
    <n v="3"/>
    <n v="30"/>
    <x v="511"/>
    <d v="2014-03-08T11:00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b v="0"/>
    <x v="0"/>
    <s v="animation"/>
    <n v="0"/>
    <n v="5.5"/>
    <x v="512"/>
    <d v="2017-11-20T03:53:3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b v="0"/>
    <x v="0"/>
    <s v="animation"/>
    <n v="14"/>
    <n v="102.38"/>
    <x v="513"/>
    <d v="2017-08-12T14:17: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b v="0"/>
    <x v="0"/>
    <s v="animation"/>
    <n v="3"/>
    <n v="16.670000000000002"/>
    <x v="514"/>
    <d v="2015-07-22T05:51:2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b v="0"/>
    <x v="0"/>
    <s v="animation"/>
    <n v="25"/>
    <n v="725.03"/>
    <x v="515"/>
    <d v="2016-12-20T21:43:51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b v="0"/>
    <x v="0"/>
    <s v="animation"/>
    <n v="0"/>
    <n v="0"/>
    <x v="516"/>
    <d v="2016-05-14T14:29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b v="0"/>
    <x v="0"/>
    <s v="animation"/>
    <n v="1"/>
    <n v="68.33"/>
    <x v="517"/>
    <d v="2018-02-03T13:32:5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b v="0"/>
    <x v="0"/>
    <s v="animation"/>
    <n v="0"/>
    <n v="0"/>
    <x v="518"/>
    <d v="2016-08-26T14:34: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b v="0"/>
    <x v="0"/>
    <s v="animation"/>
    <n v="23"/>
    <n v="39.229999999999997"/>
    <x v="519"/>
    <d v="2013-11-03T23:53:3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b v="1"/>
    <x v="1"/>
    <s v="plays"/>
    <n v="102"/>
    <n v="150.15"/>
    <x v="520"/>
    <d v="2016-12-01T17:12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b v="1"/>
    <x v="1"/>
    <s v="plays"/>
    <n v="105"/>
    <n v="93.43"/>
    <x v="521"/>
    <d v="2017-10-31T04:04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b v="1"/>
    <x v="1"/>
    <s v="plays"/>
    <n v="115"/>
    <n v="110.97"/>
    <x v="522"/>
    <d v="2017-03-15T04:03:5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b v="1"/>
    <x v="1"/>
    <s v="plays"/>
    <n v="121"/>
    <n v="71.790000000000006"/>
    <x v="523"/>
    <d v="2016-09-10T10:24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b v="1"/>
    <x v="1"/>
    <s v="plays"/>
    <n v="109"/>
    <n v="29.26"/>
    <x v="524"/>
    <d v="2017-05-28T10:25:5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b v="1"/>
    <x v="1"/>
    <s v="plays"/>
    <n v="100"/>
    <n v="1000"/>
    <x v="525"/>
    <d v="2015-08-26T18:30:2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b v="1"/>
    <x v="1"/>
    <s v="plays"/>
    <n v="114"/>
    <n v="74.349999999999994"/>
    <x v="526"/>
    <d v="2016-07-27T01:3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b v="1"/>
    <x v="1"/>
    <s v="plays"/>
    <n v="101"/>
    <n v="63.83"/>
    <x v="527"/>
    <d v="2018-02-18T22:33:11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b v="1"/>
    <x v="1"/>
    <s v="plays"/>
    <n v="116"/>
    <n v="44.33"/>
    <x v="528"/>
    <d v="2016-06-09T05:57: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b v="1"/>
    <x v="1"/>
    <s v="plays"/>
    <n v="130"/>
    <n v="86.94"/>
    <x v="529"/>
    <d v="2018-01-11T16:20: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b v="1"/>
    <x v="1"/>
    <s v="plays"/>
    <n v="108"/>
    <n v="126.55"/>
    <x v="530"/>
    <d v="2016-06-11T11:44:4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b v="1"/>
    <x v="1"/>
    <s v="plays"/>
    <n v="100"/>
    <n v="129.03"/>
    <x v="531"/>
    <d v="2017-12-17T05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b v="1"/>
    <x v="1"/>
    <s v="plays"/>
    <n v="123"/>
    <n v="71.239999999999995"/>
    <x v="532"/>
    <d v="2017-05-08T07:19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b v="1"/>
    <x v="1"/>
    <s v="plays"/>
    <n v="100"/>
    <n v="117.88"/>
    <x v="533"/>
    <d v="2017-05-11T19:20: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b v="1"/>
    <x v="1"/>
    <s v="plays"/>
    <n v="105"/>
    <n v="327.08"/>
    <x v="534"/>
    <d v="2016-10-23T03:34: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b v="1"/>
    <x v="1"/>
    <s v="plays"/>
    <n v="103"/>
    <n v="34.75"/>
    <x v="535"/>
    <d v="2018-01-06T22:02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b v="1"/>
    <x v="1"/>
    <s v="plays"/>
    <n v="118"/>
    <n v="100.06"/>
    <x v="536"/>
    <d v="2016-07-23T00:30: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b v="1"/>
    <x v="1"/>
    <s v="plays"/>
    <n v="121"/>
    <n v="40.85"/>
    <x v="537"/>
    <d v="2016-10-26T01:28: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b v="1"/>
    <x v="1"/>
    <s v="plays"/>
    <n v="302"/>
    <n v="252.02"/>
    <x v="538"/>
    <d v="2017-05-09T02:37: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b v="1"/>
    <x v="1"/>
    <s v="plays"/>
    <n v="101"/>
    <n v="25.16"/>
    <x v="539"/>
    <d v="2017-07-01T11:26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b v="0"/>
    <x v="2"/>
    <s v="web"/>
    <n v="0"/>
    <n v="1"/>
    <x v="540"/>
    <d v="2016-01-21T06:14: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b v="0"/>
    <x v="2"/>
    <s v="web"/>
    <n v="1"/>
    <n v="25"/>
    <x v="541"/>
    <d v="2016-10-19T03:41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b v="0"/>
    <x v="2"/>
    <s v="web"/>
    <n v="0"/>
    <n v="1"/>
    <x v="542"/>
    <d v="2017-04-28T19:05:4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b v="0"/>
    <x v="2"/>
    <s v="web"/>
    <n v="0"/>
    <n v="35"/>
    <x v="543"/>
    <d v="2015-10-15T11:57: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b v="0"/>
    <x v="2"/>
    <s v="web"/>
    <n v="1"/>
    <n v="3"/>
    <x v="544"/>
    <d v="2017-07-01T01:48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b v="0"/>
    <x v="2"/>
    <s v="web"/>
    <n v="27"/>
    <n v="402.71"/>
    <x v="545"/>
    <d v="2016-11-06T02:46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b v="0"/>
    <x v="2"/>
    <s v="web"/>
    <n v="0"/>
    <n v="26"/>
    <x v="546"/>
    <d v="2016-10-07T12:47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b v="0"/>
    <x v="2"/>
    <s v="web"/>
    <n v="0"/>
    <n v="0"/>
    <x v="547"/>
    <d v="2017-02-03T00:43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b v="0"/>
    <x v="2"/>
    <s v="web"/>
    <n v="0"/>
    <n v="9"/>
    <x v="548"/>
    <d v="2016-10-20T00:41: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b v="0"/>
    <x v="2"/>
    <s v="web"/>
    <n v="3"/>
    <n v="8.5"/>
    <x v="549"/>
    <d v="2016-06-26T08:27: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b v="0"/>
    <x v="2"/>
    <s v="web"/>
    <n v="1"/>
    <n v="8.75"/>
    <x v="550"/>
    <d v="2018-02-01T02:33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b v="0"/>
    <x v="2"/>
    <s v="web"/>
    <n v="5"/>
    <n v="135.04"/>
    <x v="551"/>
    <d v="2016-07-20T23:22: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b v="0"/>
    <x v="2"/>
    <s v="web"/>
    <n v="0"/>
    <n v="0"/>
    <x v="552"/>
    <d v="2017-01-01T06:26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b v="0"/>
    <x v="2"/>
    <s v="web"/>
    <n v="0"/>
    <n v="20.5"/>
    <x v="553"/>
    <d v="2015-10-29T11:00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b v="0"/>
    <x v="2"/>
    <s v="web"/>
    <n v="37"/>
    <n v="64.36"/>
    <x v="554"/>
    <d v="2015-10-02T19:51:0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b v="0"/>
    <x v="2"/>
    <s v="web"/>
    <n v="0"/>
    <n v="0"/>
    <x v="555"/>
    <d v="2017-06-08T07:07:58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b v="0"/>
    <x v="2"/>
    <s v="web"/>
    <n v="3"/>
    <n v="200"/>
    <x v="556"/>
    <d v="2016-12-29T10:52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b v="0"/>
    <x v="2"/>
    <s v="web"/>
    <n v="1"/>
    <n v="68.3"/>
    <x v="557"/>
    <d v="2017-12-02T14:55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b v="0"/>
    <x v="2"/>
    <s v="web"/>
    <n v="0"/>
    <n v="0"/>
    <x v="558"/>
    <d v="2016-03-10T07:20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b v="0"/>
    <x v="2"/>
    <s v="web"/>
    <n v="0"/>
    <n v="50"/>
    <x v="559"/>
    <d v="2016-12-04T08:28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b v="0"/>
    <x v="2"/>
    <s v="web"/>
    <n v="0"/>
    <n v="4"/>
    <x v="560"/>
    <d v="2015-12-02T04:05:5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b v="0"/>
    <x v="2"/>
    <s v="web"/>
    <n v="0"/>
    <n v="27.5"/>
    <x v="561"/>
    <d v="2016-10-16T17:10:0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b v="0"/>
    <x v="2"/>
    <s v="web"/>
    <n v="0"/>
    <n v="0"/>
    <x v="562"/>
    <d v="2017-12-18T08:30: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b v="0"/>
    <x v="2"/>
    <s v="web"/>
    <n v="0"/>
    <n v="34"/>
    <x v="563"/>
    <d v="2016-02-02T18:33: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b v="0"/>
    <x v="2"/>
    <s v="web"/>
    <n v="0"/>
    <n v="1"/>
    <x v="564"/>
    <d v="2017-03-06T22:36: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b v="0"/>
    <x v="2"/>
    <s v="web"/>
    <n v="0"/>
    <n v="0"/>
    <x v="565"/>
    <d v="2016-06-28T13:07: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b v="0"/>
    <x v="2"/>
    <s v="web"/>
    <n v="0"/>
    <n v="1"/>
    <x v="566"/>
    <d v="2017-07-11T07:35: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b v="0"/>
    <x v="2"/>
    <s v="web"/>
    <n v="0"/>
    <n v="0"/>
    <x v="567"/>
    <d v="2015-12-17T13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b v="0"/>
    <x v="2"/>
    <s v="web"/>
    <n v="1"/>
    <n v="49"/>
    <x v="568"/>
    <d v="2017-01-08T06:07: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b v="0"/>
    <x v="2"/>
    <s v="web"/>
    <n v="1"/>
    <n v="20"/>
    <x v="569"/>
    <d v="2016-12-24T08:0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b v="0"/>
    <x v="2"/>
    <s v="web"/>
    <n v="0"/>
    <n v="142"/>
    <x v="570"/>
    <d v="2017-02-11T07:18:3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b v="0"/>
    <x v="2"/>
    <s v="web"/>
    <n v="0"/>
    <n v="53"/>
    <x v="571"/>
    <d v="2016-07-15T06:3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b v="0"/>
    <x v="2"/>
    <s v="web"/>
    <n v="0"/>
    <n v="0"/>
    <x v="572"/>
    <d v="2016-10-26T00:11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b v="0"/>
    <x v="2"/>
    <s v="web"/>
    <n v="0"/>
    <n v="38.44"/>
    <x v="573"/>
    <d v="2016-01-03T02:45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b v="0"/>
    <x v="2"/>
    <s v="web"/>
    <n v="1"/>
    <n v="20"/>
    <x v="574"/>
    <d v="2017-10-18T03:12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b v="0"/>
    <x v="2"/>
    <s v="web"/>
    <n v="0"/>
    <n v="64.75"/>
    <x v="575"/>
    <d v="2016-05-31T21:03:4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b v="0"/>
    <x v="2"/>
    <s v="web"/>
    <n v="0"/>
    <n v="1"/>
    <x v="576"/>
    <d v="2016-03-13T23:18: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b v="0"/>
    <x v="2"/>
    <s v="web"/>
    <n v="0"/>
    <n v="10"/>
    <x v="577"/>
    <d v="2017-05-16T01:09:4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b v="0"/>
    <x v="2"/>
    <s v="web"/>
    <n v="0"/>
    <n v="2"/>
    <x v="578"/>
    <d v="2016-08-27T14:10: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b v="0"/>
    <x v="2"/>
    <s v="web"/>
    <n v="1"/>
    <n v="35"/>
    <x v="579"/>
    <d v="2015-12-10T10:09:4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b v="0"/>
    <x v="2"/>
    <s v="web"/>
    <n v="0"/>
    <n v="1"/>
    <x v="580"/>
    <d v="2017-09-21T00:48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b v="0"/>
    <x v="2"/>
    <s v="web"/>
    <n v="0"/>
    <n v="0"/>
    <x v="581"/>
    <d v="2016-07-21T05:55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b v="0"/>
    <x v="2"/>
    <s v="web"/>
    <n v="0"/>
    <n v="0"/>
    <x v="582"/>
    <d v="2016-03-01T00:30:3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b v="0"/>
    <x v="2"/>
    <s v="web"/>
    <n v="0"/>
    <n v="1"/>
    <x v="583"/>
    <d v="2016-03-05T06:09: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b v="0"/>
    <x v="2"/>
    <s v="web"/>
    <n v="1"/>
    <n v="5"/>
    <x v="584"/>
    <d v="2016-03-01T23:10:5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b v="0"/>
    <x v="2"/>
    <s v="web"/>
    <n v="0"/>
    <n v="0"/>
    <x v="585"/>
    <d v="2016-11-21T19:24: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b v="0"/>
    <x v="2"/>
    <s v="web"/>
    <n v="1"/>
    <n v="14"/>
    <x v="586"/>
    <d v="2016-02-01T12:46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b v="0"/>
    <x v="2"/>
    <s v="web"/>
    <n v="9"/>
    <n v="389.29"/>
    <x v="587"/>
    <d v="2016-04-02T17:01: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b v="0"/>
    <x v="2"/>
    <s v="web"/>
    <n v="3"/>
    <n v="150.5"/>
    <x v="588"/>
    <d v="2017-11-17T03:01:53"/>
  </r>
  <r>
    <n v="589"/>
    <s v="Get Neighborly"/>
    <s v="Services closer than you think..."/>
    <n v="7500"/>
    <n v="1"/>
    <x v="2"/>
    <s v="US"/>
    <s v="USD"/>
    <n v="1436366699"/>
    <n v="1435070699"/>
    <n v="1"/>
    <b v="0"/>
    <x v="2"/>
    <s v="web"/>
    <n v="0"/>
    <n v="1"/>
    <x v="589"/>
    <d v="2016-06-26T07:54:5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b v="0"/>
    <x v="2"/>
    <s v="web"/>
    <n v="4"/>
    <n v="24.78"/>
    <x v="590"/>
    <d v="2017-01-31T19:55:5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b v="0"/>
    <x v="2"/>
    <s v="web"/>
    <n v="0"/>
    <n v="30.5"/>
    <x v="591"/>
    <d v="2016-07-10T13:18:4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b v="0"/>
    <x v="2"/>
    <s v="web"/>
    <n v="3"/>
    <n v="250"/>
    <x v="592"/>
    <d v="2015-11-17T07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b v="0"/>
    <x v="2"/>
    <s v="web"/>
    <n v="23"/>
    <n v="16.43"/>
    <x v="593"/>
    <d v="2016-03-23T08:56:5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b v="0"/>
    <x v="2"/>
    <s v="web"/>
    <n v="0"/>
    <n v="13"/>
    <x v="594"/>
    <d v="2017-04-11T12:29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b v="0"/>
    <x v="2"/>
    <s v="web"/>
    <n v="0"/>
    <n v="53.25"/>
    <x v="595"/>
    <d v="2016-04-20T09:22: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b v="0"/>
    <x v="2"/>
    <s v="web"/>
    <n v="0"/>
    <n v="3"/>
    <x v="596"/>
    <d v="2017-11-01T21:28:2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b v="0"/>
    <x v="2"/>
    <s v="web"/>
    <n v="0"/>
    <n v="10"/>
    <x v="597"/>
    <d v="2017-07-28T15:49:4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b v="0"/>
    <x v="2"/>
    <s v="web"/>
    <n v="34"/>
    <n v="121.43"/>
    <x v="598"/>
    <d v="2015-11-19T03:06:5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b v="0"/>
    <x v="2"/>
    <s v="web"/>
    <n v="0"/>
    <n v="15.5"/>
    <x v="599"/>
    <d v="2016-02-22T18:08:4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b v="0"/>
    <x v="2"/>
    <s v="web"/>
    <n v="2"/>
    <n v="100"/>
    <x v="600"/>
    <d v="2016-04-26T05:46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b v="0"/>
    <x v="2"/>
    <s v="web"/>
    <n v="1"/>
    <n v="23.33"/>
    <x v="601"/>
    <d v="2015-12-11T10:49: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b v="0"/>
    <x v="2"/>
    <s v="web"/>
    <n v="0"/>
    <n v="0"/>
    <x v="602"/>
    <d v="2016-06-06T02:06: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b v="0"/>
    <x v="2"/>
    <s v="web"/>
    <n v="4"/>
    <n v="45.39"/>
    <x v="603"/>
    <d v="2015-07-27T09:01: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b v="0"/>
    <x v="2"/>
    <s v="web"/>
    <n v="0"/>
    <n v="0"/>
    <x v="604"/>
    <d v="2015-08-10T01:22:3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b v="0"/>
    <x v="2"/>
    <s v="web"/>
    <n v="3"/>
    <n v="16.38"/>
    <x v="605"/>
    <d v="2016-08-12T01:06: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b v="0"/>
    <x v="2"/>
    <s v="web"/>
    <n v="0"/>
    <n v="10"/>
    <x v="606"/>
    <d v="2016-05-11T09:11:2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b v="0"/>
    <x v="2"/>
    <s v="web"/>
    <n v="0"/>
    <n v="0"/>
    <x v="607"/>
    <d v="2016-11-13T12:04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b v="0"/>
    <x v="2"/>
    <s v="web"/>
    <n v="1"/>
    <n v="292.2"/>
    <x v="608"/>
    <d v="2016-06-03T03:4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b v="0"/>
    <x v="2"/>
    <s v="web"/>
    <n v="1"/>
    <n v="5"/>
    <x v="609"/>
    <d v="2016-11-19T20:14:2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b v="0"/>
    <x v="2"/>
    <s v="web"/>
    <n v="0"/>
    <n v="0"/>
    <x v="610"/>
    <d v="2016-04-08T21:53: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b v="0"/>
    <x v="2"/>
    <s v="web"/>
    <n v="0"/>
    <n v="0"/>
    <x v="611"/>
    <d v="2017-01-11T10:09:5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b v="0"/>
    <x v="2"/>
    <s v="web"/>
    <n v="0"/>
    <n v="0"/>
    <x v="612"/>
    <d v="2017-08-30T17:07: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b v="0"/>
    <x v="2"/>
    <s v="web"/>
    <n v="21"/>
    <n v="105.93"/>
    <x v="613"/>
    <d v="2016-09-20T17:20:4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b v="0"/>
    <x v="2"/>
    <s v="web"/>
    <n v="0"/>
    <n v="0"/>
    <x v="614"/>
    <d v="2017-06-20T06:06: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b v="0"/>
    <x v="2"/>
    <s v="web"/>
    <n v="0"/>
    <n v="0"/>
    <x v="615"/>
    <d v="2016-09-14T12:11: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b v="0"/>
    <x v="2"/>
    <s v="web"/>
    <n v="0"/>
    <n v="0"/>
    <x v="616"/>
    <d v="2018-02-26T19:26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b v="0"/>
    <x v="2"/>
    <s v="web"/>
    <n v="3"/>
    <n v="20"/>
    <x v="617"/>
    <d v="2016-04-24T18:06: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b v="0"/>
    <x v="2"/>
    <s v="web"/>
    <n v="0"/>
    <n v="0"/>
    <x v="618"/>
    <d v="2016-11-30T19:20:5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b v="0"/>
    <x v="2"/>
    <s v="web"/>
    <n v="0"/>
    <n v="1"/>
    <x v="619"/>
    <d v="2015-11-09T14:55:0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b v="0"/>
    <x v="2"/>
    <s v="web"/>
    <n v="1"/>
    <n v="300"/>
    <x v="620"/>
    <d v="2015-08-07T16:32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b v="0"/>
    <x v="2"/>
    <s v="web"/>
    <n v="1"/>
    <n v="87"/>
    <x v="621"/>
    <d v="2017-07-04T11:26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b v="0"/>
    <x v="2"/>
    <s v="web"/>
    <n v="6"/>
    <n v="37.89"/>
    <x v="622"/>
    <d v="2017-06-28T03:09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b v="0"/>
    <x v="2"/>
    <s v="web"/>
    <n v="0"/>
    <n v="0"/>
    <x v="623"/>
    <d v="2016-05-14T20:08:2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b v="0"/>
    <x v="2"/>
    <s v="web"/>
    <n v="0"/>
    <n v="0"/>
    <x v="624"/>
    <d v="2016-05-01T13:00: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b v="0"/>
    <x v="2"/>
    <s v="web"/>
    <n v="0"/>
    <n v="0"/>
    <x v="625"/>
    <d v="2018-03-28T21:57:0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b v="0"/>
    <x v="2"/>
    <s v="web"/>
    <n v="17"/>
    <n v="111.41"/>
    <x v="626"/>
    <d v="2016-08-04T01:54: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b v="0"/>
    <x v="2"/>
    <s v="web"/>
    <n v="0"/>
    <n v="90"/>
    <x v="627"/>
    <d v="2017-03-0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b v="0"/>
    <x v="2"/>
    <s v="web"/>
    <n v="0"/>
    <n v="0"/>
    <x v="628"/>
    <d v="2015-06-24T18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b v="0"/>
    <x v="2"/>
    <s v="web"/>
    <n v="0"/>
    <n v="116.67"/>
    <x v="629"/>
    <d v="2017-05-09T23:17: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b v="0"/>
    <x v="2"/>
    <s v="web"/>
    <n v="0"/>
    <n v="10"/>
    <x v="630"/>
    <d v="2016-08-26T04:45:5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b v="0"/>
    <x v="2"/>
    <s v="web"/>
    <n v="1"/>
    <n v="76.67"/>
    <x v="631"/>
    <d v="2017-05-24T09:44:1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b v="0"/>
    <x v="2"/>
    <s v="web"/>
    <n v="0"/>
    <n v="0"/>
    <x v="632"/>
    <d v="2016-11-16T09:31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b v="0"/>
    <x v="2"/>
    <s v="web"/>
    <n v="12"/>
    <n v="49.8"/>
    <x v="633"/>
    <d v="2017-06-14T00:30: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b v="0"/>
    <x v="2"/>
    <s v="web"/>
    <n v="0"/>
    <n v="1"/>
    <x v="634"/>
    <d v="2016-02-12T20:12:2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b v="0"/>
    <x v="2"/>
    <s v="web"/>
    <n v="0"/>
    <n v="2"/>
    <x v="635"/>
    <d v="2016-03-28T22:41:0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b v="0"/>
    <x v="2"/>
    <s v="web"/>
    <n v="0"/>
    <n v="4"/>
    <x v="636"/>
    <d v="2016-05-24T11:31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b v="0"/>
    <x v="2"/>
    <s v="web"/>
    <n v="0"/>
    <n v="0"/>
    <x v="637"/>
    <d v="2018-02-27T09:46:13"/>
  </r>
  <r>
    <n v="638"/>
    <s v="W (Canceled)"/>
    <s v="O0"/>
    <n v="200000"/>
    <n v="18"/>
    <x v="1"/>
    <s v="DE"/>
    <s v="EUR"/>
    <n v="1490447662"/>
    <n v="1485267262"/>
    <n v="6"/>
    <b v="0"/>
    <x v="2"/>
    <s v="web"/>
    <n v="0"/>
    <n v="3"/>
    <x v="638"/>
    <d v="2018-03-27T14:01:5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b v="0"/>
    <x v="2"/>
    <s v="web"/>
    <n v="0"/>
    <n v="1"/>
    <x v="639"/>
    <d v="2015-09-26T14:17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b v="1"/>
    <x v="2"/>
    <s v="wearables"/>
    <n v="144"/>
    <n v="50.5"/>
    <x v="640"/>
    <d v="2017-11-24T10:12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b v="1"/>
    <x v="2"/>
    <s v="wearables"/>
    <n v="119"/>
    <n v="151.32"/>
    <x v="641"/>
    <d v="2016-08-02T01:12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b v="1"/>
    <x v="2"/>
    <s v="wearables"/>
    <n v="1460"/>
    <n v="134.36000000000001"/>
    <x v="642"/>
    <d v="2016-08-08T06:15: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b v="1"/>
    <x v="2"/>
    <s v="wearables"/>
    <n v="106"/>
    <n v="174.03"/>
    <x v="643"/>
    <d v="2016-05-18T13:11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b v="1"/>
    <x v="2"/>
    <s v="wearables"/>
    <n v="300"/>
    <n v="73.489999999999995"/>
    <x v="644"/>
    <d v="2015-10-12T09:11:2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b v="1"/>
    <x v="2"/>
    <s v="wearables"/>
    <n v="279"/>
    <n v="23.52"/>
    <x v="645"/>
    <d v="2017-08-09T06:15: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b v="1"/>
    <x v="2"/>
    <s v="wearables"/>
    <n v="132"/>
    <n v="39.07"/>
    <x v="646"/>
    <d v="2015-07-24T12:43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b v="1"/>
    <x v="2"/>
    <s v="wearables"/>
    <n v="107"/>
    <n v="125.94"/>
    <x v="647"/>
    <d v="2017-03-11T19:50:37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b v="1"/>
    <x v="2"/>
    <s v="wearables"/>
    <n v="127"/>
    <n v="1644"/>
    <x v="648"/>
    <d v="2015-09-27T17:30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b v="1"/>
    <x v="2"/>
    <s v="wearables"/>
    <n v="140"/>
    <n v="42.67"/>
    <x v="649"/>
    <d v="2015-08-30T08:34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b v="1"/>
    <x v="2"/>
    <s v="wearables"/>
    <n v="112"/>
    <n v="35.130000000000003"/>
    <x v="650"/>
    <d v="2015-12-03T12:08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b v="1"/>
    <x v="2"/>
    <s v="wearables"/>
    <n v="101"/>
    <n v="239.35"/>
    <x v="651"/>
    <d v="2015-11-27T07:34:3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b v="1"/>
    <x v="2"/>
    <s v="wearables"/>
    <n v="100"/>
    <n v="107.64"/>
    <x v="652"/>
    <d v="2017-12-01T08:14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b v="1"/>
    <x v="2"/>
    <s v="wearables"/>
    <n v="141"/>
    <n v="95.83"/>
    <x v="653"/>
    <d v="2016-08-09T05:58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b v="1"/>
    <x v="2"/>
    <s v="wearables"/>
    <n v="267"/>
    <n v="31.66"/>
    <x v="654"/>
    <d v="2016-06-26T16:18:5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b v="1"/>
    <x v="2"/>
    <s v="wearables"/>
    <n v="147"/>
    <n v="42.89"/>
    <x v="655"/>
    <d v="2016-02-27T03:02: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b v="1"/>
    <x v="2"/>
    <s v="wearables"/>
    <n v="214"/>
    <n v="122.74"/>
    <x v="656"/>
    <d v="2017-04-12T12:34: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b v="1"/>
    <x v="2"/>
    <s v="wearables"/>
    <n v="126"/>
    <n v="190.45"/>
    <x v="657"/>
    <d v="2016-12-15T03:22: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b v="1"/>
    <x v="2"/>
    <s v="wearables"/>
    <n v="104"/>
    <n v="109.34"/>
    <x v="658"/>
    <d v="2016-07-14T20:25:32"/>
  </r>
  <r>
    <n v="659"/>
    <s v="Lulu Watch Designs - Apple Watch"/>
    <s v="Sync up your lifestyle"/>
    <n v="3000"/>
    <n v="3017"/>
    <x v="0"/>
    <s v="US"/>
    <s v="USD"/>
    <n v="1440339295"/>
    <n v="1437747295"/>
    <n v="21"/>
    <b v="1"/>
    <x v="2"/>
    <s v="wearables"/>
    <n v="101"/>
    <n v="143.66999999999999"/>
    <x v="659"/>
    <d v="2016-08-12T06:53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b v="0"/>
    <x v="2"/>
    <s v="wearables"/>
    <n v="3"/>
    <n v="84.94"/>
    <x v="660"/>
    <d v="2015-10-24T08:59:1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b v="0"/>
    <x v="2"/>
    <s v="wearables"/>
    <n v="1"/>
    <n v="10.56"/>
    <x v="661"/>
    <d v="2017-10-22T10:12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b v="0"/>
    <x v="2"/>
    <s v="wearables"/>
    <n v="0"/>
    <n v="39"/>
    <x v="662"/>
    <d v="2016-01-01T11:14:5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b v="0"/>
    <x v="2"/>
    <s v="wearables"/>
    <n v="0"/>
    <n v="100"/>
    <x v="663"/>
    <d v="2016-07-06T18:37: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b v="0"/>
    <x v="2"/>
    <s v="wearables"/>
    <n v="8"/>
    <n v="31.17"/>
    <x v="664"/>
    <d v="2016-03-30T13:1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b v="0"/>
    <x v="2"/>
    <s v="wearables"/>
    <n v="19"/>
    <n v="155.33000000000001"/>
    <x v="665"/>
    <d v="2018-01-14T05:41: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b v="0"/>
    <x v="2"/>
    <s v="wearables"/>
    <n v="0"/>
    <n v="2"/>
    <x v="666"/>
    <d v="2015-07-30T15:17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b v="0"/>
    <x v="2"/>
    <s v="wearables"/>
    <n v="10"/>
    <n v="178.93"/>
    <x v="667"/>
    <d v="2017-10-28T06:3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b v="0"/>
    <x v="2"/>
    <s v="wearables"/>
    <n v="5"/>
    <n v="27.36"/>
    <x v="668"/>
    <d v="2016-04-28T07:36:3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b v="0"/>
    <x v="2"/>
    <s v="wearables"/>
    <n v="22"/>
    <n v="1536.25"/>
    <x v="669"/>
    <d v="2017-07-03T02:03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b v="0"/>
    <x v="2"/>
    <s v="wearables"/>
    <n v="29"/>
    <n v="85"/>
    <x v="670"/>
    <d v="2017-06-15T10:22: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b v="0"/>
    <x v="2"/>
    <s v="wearables"/>
    <n v="39"/>
    <n v="788.53"/>
    <x v="671"/>
    <d v="2015-12-30T03:3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b v="0"/>
    <x v="2"/>
    <s v="wearables"/>
    <n v="22"/>
    <n v="50.3"/>
    <x v="672"/>
    <d v="2015-12-16T21:56: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b v="0"/>
    <x v="2"/>
    <s v="wearables"/>
    <n v="0"/>
    <n v="68.33"/>
    <x v="673"/>
    <d v="2015-08-14T23:09: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b v="0"/>
    <x v="2"/>
    <s v="wearables"/>
    <n v="0"/>
    <n v="7.5"/>
    <x v="674"/>
    <d v="2015-07-24T19:11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b v="0"/>
    <x v="2"/>
    <s v="wearables"/>
    <n v="15"/>
    <n v="34.270000000000003"/>
    <x v="675"/>
    <d v="2015-12-16T23:5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b v="0"/>
    <x v="2"/>
    <s v="wearables"/>
    <n v="1"/>
    <n v="61.29"/>
    <x v="676"/>
    <d v="2016-01-24T06:34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b v="0"/>
    <x v="2"/>
    <s v="wearables"/>
    <n v="26"/>
    <n v="133.25"/>
    <x v="677"/>
    <d v="2017-06-24T16:32: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b v="0"/>
    <x v="2"/>
    <s v="wearables"/>
    <n v="4"/>
    <n v="65.180000000000007"/>
    <x v="678"/>
    <d v="2017-05-16T20:27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b v="0"/>
    <x v="2"/>
    <s v="wearables"/>
    <n v="15"/>
    <n v="93.9"/>
    <x v="679"/>
    <d v="2017-09-01T09:54: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b v="0"/>
    <x v="2"/>
    <s v="wearables"/>
    <n v="26"/>
    <n v="150.65"/>
    <x v="680"/>
    <d v="2015-08-30T23:00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b v="0"/>
    <x v="2"/>
    <s v="wearables"/>
    <n v="0"/>
    <n v="1"/>
    <x v="681"/>
    <d v="2017-10-25T15:39: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b v="0"/>
    <x v="2"/>
    <s v="wearables"/>
    <n v="0"/>
    <n v="13.25"/>
    <x v="682"/>
    <d v="2018-03-16T12:37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b v="0"/>
    <x v="2"/>
    <s v="wearables"/>
    <n v="1"/>
    <n v="99.33"/>
    <x v="683"/>
    <d v="2017-10-30T20:31:4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b v="0"/>
    <x v="2"/>
    <s v="wearables"/>
    <n v="7"/>
    <n v="177.39"/>
    <x v="684"/>
    <d v="2015-07-06T10:12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b v="0"/>
    <x v="2"/>
    <s v="wearables"/>
    <n v="28"/>
    <n v="55.3"/>
    <x v="685"/>
    <d v="2015-12-28T19:42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b v="0"/>
    <x v="2"/>
    <s v="wearables"/>
    <n v="0"/>
    <n v="0"/>
    <x v="686"/>
    <d v="2016-07-22T22:3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b v="0"/>
    <x v="2"/>
    <s v="wearables"/>
    <n v="4"/>
    <n v="591.66999999999996"/>
    <x v="687"/>
    <d v="2018-02-06T18:23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b v="0"/>
    <x v="2"/>
    <s v="wearables"/>
    <n v="73"/>
    <n v="405.5"/>
    <x v="688"/>
    <d v="2016-10-04T21:58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b v="0"/>
    <x v="2"/>
    <s v="wearables"/>
    <n v="58"/>
    <n v="343.15"/>
    <x v="689"/>
    <d v="2017-12-07T22:57:4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b v="0"/>
    <x v="2"/>
    <s v="wearables"/>
    <n v="12"/>
    <n v="72.59"/>
    <x v="690"/>
    <d v="2017-09-07T02:02: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b v="0"/>
    <x v="2"/>
    <s v="wearables"/>
    <n v="1"/>
    <n v="26"/>
    <x v="691"/>
    <d v="2016-06-18T13:58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b v="0"/>
    <x v="2"/>
    <s v="wearables"/>
    <n v="7"/>
    <n v="6.5"/>
    <x v="692"/>
    <d v="2017-12-22T10:13:5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b v="0"/>
    <x v="2"/>
    <s v="wearables"/>
    <n v="35"/>
    <n v="119.39"/>
    <x v="693"/>
    <d v="2016-04-17T01:25:3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b v="0"/>
    <x v="2"/>
    <s v="wearables"/>
    <n v="0"/>
    <n v="84.29"/>
    <x v="694"/>
    <d v="2018-02-02T14:13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b v="0"/>
    <x v="2"/>
    <s v="wearables"/>
    <n v="1"/>
    <n v="90.86"/>
    <x v="695"/>
    <d v="2015-10-14T21:57:47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b v="0"/>
    <x v="2"/>
    <s v="wearables"/>
    <n v="0"/>
    <n v="1"/>
    <x v="696"/>
    <d v="2015-07-07T05:52: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b v="0"/>
    <x v="2"/>
    <s v="wearables"/>
    <n v="46"/>
    <n v="20.34"/>
    <x v="697"/>
    <d v="2017-01-26T16:54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b v="0"/>
    <x v="2"/>
    <s v="wearables"/>
    <n v="15"/>
    <n v="530.69000000000005"/>
    <x v="698"/>
    <d v="2015-08-31T13:16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b v="0"/>
    <x v="2"/>
    <s v="wearables"/>
    <n v="82"/>
    <n v="120.39"/>
    <x v="699"/>
    <d v="2014-10-29T18:22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b v="0"/>
    <x v="2"/>
    <s v="wearables"/>
    <n v="3"/>
    <n v="13"/>
    <x v="700"/>
    <d v="2018-01-11T03:35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b v="0"/>
    <x v="2"/>
    <s v="wearables"/>
    <n v="27"/>
    <n v="291.33"/>
    <x v="701"/>
    <d v="2015-07-04T22:22: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b v="0"/>
    <x v="2"/>
    <s v="wearables"/>
    <n v="31"/>
    <n v="124.92"/>
    <x v="702"/>
    <d v="2017-11-24T05:33: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b v="0"/>
    <x v="2"/>
    <s v="wearables"/>
    <n v="6"/>
    <n v="119.57"/>
    <x v="703"/>
    <d v="2018-02-01T21:28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b v="0"/>
    <x v="2"/>
    <s v="wearables"/>
    <n v="1"/>
    <n v="120.25"/>
    <x v="704"/>
    <d v="2018-02-21T12:23:17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b v="0"/>
    <x v="2"/>
    <s v="wearables"/>
    <n v="1"/>
    <n v="195.4"/>
    <x v="705"/>
    <d v="2018-01-22T04:23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b v="0"/>
    <x v="2"/>
    <s v="wearables"/>
    <n v="0"/>
    <n v="0"/>
    <x v="706"/>
    <d v="2017-12-14T15:58: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b v="0"/>
    <x v="2"/>
    <s v="wearables"/>
    <n v="79"/>
    <n v="117.7"/>
    <x v="707"/>
    <d v="2018-01-01T22:23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b v="0"/>
    <x v="2"/>
    <s v="wearables"/>
    <n v="22"/>
    <n v="23.95"/>
    <x v="708"/>
    <d v="2015-08-26T22:55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b v="0"/>
    <x v="2"/>
    <s v="wearables"/>
    <n v="0"/>
    <n v="30.5"/>
    <x v="709"/>
    <d v="2015-11-19T04:04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b v="0"/>
    <x v="2"/>
    <s v="wearables"/>
    <n v="0"/>
    <n v="0"/>
    <x v="710"/>
    <d v="2015-08-01T21:10: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b v="0"/>
    <x v="2"/>
    <s v="wearables"/>
    <n v="34"/>
    <n v="99.97"/>
    <x v="711"/>
    <d v="2017-12-14T09:12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b v="0"/>
    <x v="2"/>
    <s v="wearables"/>
    <n v="0"/>
    <n v="26.25"/>
    <x v="712"/>
    <d v="2017-02-07T02:23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b v="0"/>
    <x v="2"/>
    <s v="wearables"/>
    <n v="1"/>
    <n v="199"/>
    <x v="713"/>
    <d v="2017-06-01T07:52:0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b v="0"/>
    <x v="2"/>
    <s v="wearables"/>
    <n v="15"/>
    <n v="80.319999999999993"/>
    <x v="714"/>
    <d v="2018-03-02T07:03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b v="0"/>
    <x v="2"/>
    <s v="wearables"/>
    <n v="5"/>
    <n v="115.75"/>
    <x v="715"/>
    <d v="2016-10-26T09:22: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b v="0"/>
    <x v="2"/>
    <s v="wearables"/>
    <n v="10"/>
    <n v="44.69"/>
    <x v="716"/>
    <d v="2015-11-15T01:01:17"/>
  </r>
  <r>
    <n v="717"/>
    <s v="cool air belt"/>
    <s v="Cool air flowing under clothing keeps you cool."/>
    <n v="100000"/>
    <n v="305"/>
    <x v="2"/>
    <s v="US"/>
    <s v="USD"/>
    <n v="1409949002"/>
    <n v="1407357002"/>
    <n v="4"/>
    <b v="0"/>
    <x v="2"/>
    <s v="wearables"/>
    <n v="0"/>
    <n v="76.25"/>
    <x v="717"/>
    <d v="2015-08-19T01:31:5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b v="0"/>
    <x v="2"/>
    <s v="wearables"/>
    <n v="1"/>
    <n v="22.5"/>
    <x v="718"/>
    <d v="2018-02-19T12:44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b v="0"/>
    <x v="2"/>
    <s v="wearables"/>
    <n v="1"/>
    <n v="19.399999999999999"/>
    <x v="719"/>
    <d v="2017-02-15T15:17: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b v="1"/>
    <x v="3"/>
    <s v="nonfiction"/>
    <n v="144"/>
    <n v="66.709999999999994"/>
    <x v="720"/>
    <d v="2012-12-21T15:24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b v="1"/>
    <x v="3"/>
    <s v="nonfiction"/>
    <n v="122"/>
    <n v="84.14"/>
    <x v="721"/>
    <d v="2015-07-14T00:44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b v="1"/>
    <x v="3"/>
    <s v="nonfiction"/>
    <n v="132"/>
    <n v="215.73"/>
    <x v="722"/>
    <d v="2013-03-03T05:57:0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b v="1"/>
    <x v="3"/>
    <s v="nonfiction"/>
    <n v="109"/>
    <n v="54.69"/>
    <x v="723"/>
    <d v="2016-07-18T08:09: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b v="1"/>
    <x v="3"/>
    <s v="nonfiction"/>
    <n v="105"/>
    <n v="51.63"/>
    <x v="724"/>
    <d v="2012-05-18T02:22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b v="1"/>
    <x v="3"/>
    <s v="nonfiction"/>
    <n v="100"/>
    <n v="143.36000000000001"/>
    <x v="725"/>
    <d v="2016-12-04T16:52: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b v="1"/>
    <x v="3"/>
    <s v="nonfiction"/>
    <n v="101"/>
    <n v="72.430000000000007"/>
    <x v="726"/>
    <d v="2014-03-14T08:42: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b v="1"/>
    <x v="3"/>
    <s v="nonfiction"/>
    <n v="156"/>
    <n v="36.53"/>
    <x v="727"/>
    <d v="2013-12-15T08:30: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b v="1"/>
    <x v="3"/>
    <s v="nonfiction"/>
    <n v="106"/>
    <n v="60.9"/>
    <x v="728"/>
    <d v="2012-07-10T09:48: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b v="1"/>
    <x v="3"/>
    <s v="nonfiction"/>
    <n v="131"/>
    <n v="43.55"/>
    <x v="729"/>
    <d v="2013-08-17T03:32: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b v="1"/>
    <x v="3"/>
    <s v="nonfiction"/>
    <n v="132"/>
    <n v="99.77"/>
    <x v="730"/>
    <d v="2012-10-28T14:41:3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b v="1"/>
    <x v="3"/>
    <s v="nonfiction"/>
    <n v="126"/>
    <n v="88.73"/>
    <x v="731"/>
    <d v="2012-12-14T02:02: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b v="1"/>
    <x v="3"/>
    <s v="nonfiction"/>
    <n v="160"/>
    <n v="4.92"/>
    <x v="732"/>
    <d v="2014-09-04T08:52:0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b v="1"/>
    <x v="3"/>
    <s v="nonfiction"/>
    <n v="120"/>
    <n v="17.82"/>
    <x v="733"/>
    <d v="2014-11-27T02:38: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b v="1"/>
    <x v="3"/>
    <s v="nonfiction"/>
    <n v="126"/>
    <n v="187.19"/>
    <x v="734"/>
    <d v="2016-04-25T15:19: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b v="1"/>
    <x v="3"/>
    <s v="nonfiction"/>
    <n v="114"/>
    <n v="234.81"/>
    <x v="735"/>
    <d v="2015-11-18T03:13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b v="1"/>
    <x v="3"/>
    <s v="nonfiction"/>
    <n v="315"/>
    <n v="105.05"/>
    <x v="736"/>
    <d v="2014-10-28T06:37: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b v="1"/>
    <x v="3"/>
    <s v="nonfiction"/>
    <n v="122"/>
    <n v="56.67"/>
    <x v="737"/>
    <d v="2015-01-23T17:21:4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b v="1"/>
    <x v="3"/>
    <s v="nonfiction"/>
    <n v="107"/>
    <n v="39.049999999999997"/>
    <x v="738"/>
    <d v="2015-11-15T06:06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b v="1"/>
    <x v="3"/>
    <s v="nonfiction"/>
    <n v="158"/>
    <n v="68.349999999999994"/>
    <x v="739"/>
    <d v="2015-07-24T04:0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b v="1"/>
    <x v="3"/>
    <s v="nonfiction"/>
    <n v="107"/>
    <n v="169.58"/>
    <x v="740"/>
    <d v="2016-06-08T11:46: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b v="1"/>
    <x v="3"/>
    <s v="nonfiction"/>
    <n v="102"/>
    <n v="141.41999999999999"/>
    <x v="741"/>
    <d v="2014-05-15T06:11: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b v="1"/>
    <x v="3"/>
    <s v="nonfiction"/>
    <n v="111"/>
    <n v="67.39"/>
    <x v="742"/>
    <d v="2015-02-28T12:17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b v="1"/>
    <x v="3"/>
    <s v="nonfiction"/>
    <n v="148"/>
    <n v="54.27"/>
    <x v="743"/>
    <d v="2013-03-11T12:45:5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b v="1"/>
    <x v="3"/>
    <s v="nonfiction"/>
    <n v="102"/>
    <n v="82.52"/>
    <x v="744"/>
    <d v="2013-11-12T17:50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b v="1"/>
    <x v="3"/>
    <s v="nonfiction"/>
    <n v="179"/>
    <n v="53.73"/>
    <x v="745"/>
    <d v="2014-04-05T08:24:3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b v="1"/>
    <x v="3"/>
    <s v="nonfiction"/>
    <n v="111"/>
    <n v="34.21"/>
    <x v="746"/>
    <d v="2013-08-21T05:05:2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b v="1"/>
    <x v="3"/>
    <s v="nonfiction"/>
    <n v="100"/>
    <n v="127.33"/>
    <x v="747"/>
    <d v="2015-12-31T11:07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b v="1"/>
    <x v="3"/>
    <s v="nonfiction"/>
    <n v="100"/>
    <n v="45.57"/>
    <x v="748"/>
    <d v="2015-07-23T12:04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b v="1"/>
    <x v="3"/>
    <s v="nonfiction"/>
    <n v="106"/>
    <n v="95.96"/>
    <x v="749"/>
    <d v="2018-01-29T18:59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b v="1"/>
    <x v="3"/>
    <s v="nonfiction"/>
    <n v="103"/>
    <n v="77.27"/>
    <x v="750"/>
    <d v="2014-01-26T05:11:0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b v="1"/>
    <x v="3"/>
    <s v="nonfiction"/>
    <n v="119"/>
    <n v="57.34"/>
    <x v="751"/>
    <d v="2012-06-22T20:02: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b v="1"/>
    <x v="3"/>
    <s v="nonfiction"/>
    <n v="112"/>
    <n v="53.19"/>
    <x v="752"/>
    <d v="2017-10-15T02:02: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b v="1"/>
    <x v="3"/>
    <s v="nonfiction"/>
    <n v="128"/>
    <n v="492.31"/>
    <x v="753"/>
    <d v="2016-01-31T05:47: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b v="1"/>
    <x v="3"/>
    <s v="nonfiction"/>
    <n v="104"/>
    <n v="42.35"/>
    <x v="754"/>
    <d v="2013-12-06T00:29: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b v="1"/>
    <x v="3"/>
    <s v="nonfiction"/>
    <n v="102"/>
    <n v="37.47"/>
    <x v="755"/>
    <d v="2014-04-22T03:45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b v="1"/>
    <x v="3"/>
    <s v="nonfiction"/>
    <n v="118"/>
    <n v="37.450000000000003"/>
    <x v="756"/>
    <d v="2012-03-04T15:13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b v="1"/>
    <x v="3"/>
    <s v="nonfiction"/>
    <n v="238"/>
    <n v="33.06"/>
    <x v="757"/>
    <d v="2013-11-04T16:0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b v="1"/>
    <x v="3"/>
    <s v="nonfiction"/>
    <n v="102"/>
    <n v="134.21"/>
    <x v="758"/>
    <d v="2011-08-21T15:54: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b v="1"/>
    <x v="3"/>
    <s v="nonfiction"/>
    <n v="102"/>
    <n v="51.47"/>
    <x v="759"/>
    <d v="2015-06-20T07:04: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b v="0"/>
    <x v="3"/>
    <s v="fiction"/>
    <n v="0"/>
    <n v="0"/>
    <x v="760"/>
    <d v="2017-11-26T07:29:3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b v="0"/>
    <x v="3"/>
    <s v="fiction"/>
    <n v="5"/>
    <n v="39.17"/>
    <x v="761"/>
    <d v="2015-01-11T09:13: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b v="0"/>
    <x v="3"/>
    <s v="fiction"/>
    <n v="0"/>
    <n v="0"/>
    <x v="762"/>
    <d v="2017-12-03T21:57: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b v="0"/>
    <x v="3"/>
    <s v="fiction"/>
    <n v="0"/>
    <n v="5"/>
    <x v="763"/>
    <d v="2014-07-20T10:26:3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b v="0"/>
    <x v="3"/>
    <s v="fiction"/>
    <n v="0"/>
    <n v="0"/>
    <x v="764"/>
    <d v="2016-08-30T05:46:3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b v="0"/>
    <x v="3"/>
    <s v="fiction"/>
    <n v="36"/>
    <n v="57.3"/>
    <x v="765"/>
    <d v="2015-10-02T16:21:5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b v="0"/>
    <x v="3"/>
    <s v="fiction"/>
    <n v="0"/>
    <n v="0"/>
    <x v="766"/>
    <d v="2016-02-02T11:32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b v="0"/>
    <x v="3"/>
    <s v="fiction"/>
    <n v="4"/>
    <n v="59"/>
    <x v="767"/>
    <d v="2016-05-07T19:51: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b v="0"/>
    <x v="3"/>
    <s v="fiction"/>
    <n v="0"/>
    <n v="0"/>
    <x v="768"/>
    <d v="2014-11-22T19:22: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b v="0"/>
    <x v="3"/>
    <s v="fiction"/>
    <n v="41"/>
    <n v="31.85"/>
    <x v="769"/>
    <d v="2014-12-03T19:49: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b v="0"/>
    <x v="3"/>
    <s v="fiction"/>
    <n v="0"/>
    <n v="0"/>
    <x v="770"/>
    <d v="2014-01-26T08:09:4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b v="0"/>
    <x v="3"/>
    <s v="fiction"/>
    <n v="0"/>
    <n v="10"/>
    <x v="771"/>
    <d v="2017-01-22T22:14: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b v="0"/>
    <x v="3"/>
    <s v="fiction"/>
    <n v="3"/>
    <n v="50"/>
    <x v="772"/>
    <d v="2010-09-06T17:20: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b v="0"/>
    <x v="3"/>
    <s v="fiction"/>
    <n v="1"/>
    <n v="16"/>
    <x v="773"/>
    <d v="2016-04-27T10:13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b v="0"/>
    <x v="3"/>
    <s v="fiction"/>
    <n v="70"/>
    <n v="39"/>
    <x v="774"/>
    <d v="2015-02-01T20:39:2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b v="0"/>
    <x v="3"/>
    <s v="fiction"/>
    <n v="2"/>
    <n v="34"/>
    <x v="775"/>
    <d v="2012-11-06T02:29:4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b v="0"/>
    <x v="3"/>
    <s v="fiction"/>
    <n v="51"/>
    <n v="63.12"/>
    <x v="776"/>
    <d v="2016-09-30T22:28:0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b v="0"/>
    <x v="3"/>
    <s v="fiction"/>
    <n v="1"/>
    <n v="7"/>
    <x v="777"/>
    <d v="2014-07-05T15:52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b v="0"/>
    <x v="3"/>
    <s v="fiction"/>
    <n v="0"/>
    <n v="2"/>
    <x v="778"/>
    <d v="2015-04-10T04:26:5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b v="0"/>
    <x v="3"/>
    <s v="fiction"/>
    <n v="3"/>
    <n v="66.67"/>
    <x v="779"/>
    <d v="2011-08-28T03:03:5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b v="1"/>
    <x v="4"/>
    <s v="rock"/>
    <n v="104"/>
    <n v="38.520000000000003"/>
    <x v="780"/>
    <d v="2012-03-19T21:37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b v="1"/>
    <x v="4"/>
    <s v="rock"/>
    <n v="133"/>
    <n v="42.61"/>
    <x v="781"/>
    <d v="2014-05-11T12:47: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b v="1"/>
    <x v="4"/>
    <s v="rock"/>
    <n v="100"/>
    <n v="50"/>
    <x v="782"/>
    <d v="2013-07-23T04:47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b v="1"/>
    <x v="4"/>
    <s v="rock"/>
    <n v="148"/>
    <n v="63.49"/>
    <x v="783"/>
    <d v="2013-03-22T19:24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b v="1"/>
    <x v="4"/>
    <s v="rock"/>
    <n v="103"/>
    <n v="102.5"/>
    <x v="784"/>
    <d v="2015-02-23T15:2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b v="1"/>
    <x v="4"/>
    <s v="rock"/>
    <n v="181"/>
    <n v="31.14"/>
    <x v="785"/>
    <d v="2014-01-30T00:15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b v="1"/>
    <x v="4"/>
    <s v="rock"/>
    <n v="143"/>
    <n v="162.27000000000001"/>
    <x v="786"/>
    <d v="2013-04-05T20:12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b v="1"/>
    <x v="4"/>
    <s v="rock"/>
    <n v="114"/>
    <n v="80.59"/>
    <x v="787"/>
    <d v="2014-10-08T06:42:0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b v="1"/>
    <x v="4"/>
    <s v="rock"/>
    <n v="204"/>
    <n v="59.85"/>
    <x v="788"/>
    <d v="2013-06-02T13:15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b v="1"/>
    <x v="4"/>
    <s v="rock"/>
    <n v="109"/>
    <n v="132.86000000000001"/>
    <x v="789"/>
    <d v="2013-12-21T22:27: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b v="1"/>
    <x v="4"/>
    <s v="rock"/>
    <n v="144"/>
    <n v="92.55"/>
    <x v="790"/>
    <d v="2014-01-01T21:05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b v="1"/>
    <x v="4"/>
    <s v="rock"/>
    <n v="104"/>
    <n v="60.86"/>
    <x v="791"/>
    <d v="2014-10-20T03:33:2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b v="1"/>
    <x v="4"/>
    <s v="rock"/>
    <n v="100"/>
    <n v="41.85"/>
    <x v="792"/>
    <d v="2014-10-14T16:49: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b v="1"/>
    <x v="4"/>
    <s v="rock"/>
    <n v="103"/>
    <n v="88.33"/>
    <x v="793"/>
    <d v="2014-06-06T06:37: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b v="1"/>
    <x v="4"/>
    <s v="rock"/>
    <n v="105"/>
    <n v="158.96"/>
    <x v="794"/>
    <d v="2012-07-25T14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b v="1"/>
    <x v="4"/>
    <s v="rock"/>
    <n v="112"/>
    <n v="85.05"/>
    <x v="795"/>
    <d v="2013-03-01T15:48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b v="1"/>
    <x v="4"/>
    <s v="rock"/>
    <n v="101"/>
    <n v="112.61"/>
    <x v="796"/>
    <d v="2014-08-21T12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b v="1"/>
    <x v="4"/>
    <s v="rock"/>
    <n v="108"/>
    <n v="45.44"/>
    <x v="797"/>
    <d v="2013-03-24T02:02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b v="1"/>
    <x v="4"/>
    <s v="rock"/>
    <n v="115"/>
    <n v="46.22"/>
    <x v="798"/>
    <d v="2015-09-13T07:49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b v="1"/>
    <x v="4"/>
    <s v="rock"/>
    <n v="100"/>
    <n v="178.61"/>
    <x v="799"/>
    <d v="2013-03-22T13:17:2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b v="1"/>
    <x v="4"/>
    <s v="rock"/>
    <n v="152"/>
    <n v="40.75"/>
    <x v="800"/>
    <d v="2015-08-24T18:17:0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b v="1"/>
    <x v="4"/>
    <s v="rock"/>
    <n v="112"/>
    <n v="43.73"/>
    <x v="801"/>
    <d v="2012-05-19T06:43: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b v="1"/>
    <x v="4"/>
    <s v="rock"/>
    <n v="101"/>
    <n v="81.069999999999993"/>
    <x v="802"/>
    <d v="2013-08-15T02:07: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b v="1"/>
    <x v="4"/>
    <s v="rock"/>
    <n v="123"/>
    <n v="74.61"/>
    <x v="803"/>
    <d v="2012-04-14T19:24: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b v="1"/>
    <x v="4"/>
    <s v="rock"/>
    <n v="100"/>
    <n v="305.56"/>
    <x v="804"/>
    <d v="2012-06-10T02:32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b v="1"/>
    <x v="4"/>
    <s v="rock"/>
    <n v="105"/>
    <n v="58.33"/>
    <x v="805"/>
    <d v="2012-06-03T18:22:59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b v="1"/>
    <x v="4"/>
    <s v="rock"/>
    <n v="104"/>
    <n v="117.68"/>
    <x v="806"/>
    <d v="2012-07-27T14:54:1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b v="1"/>
    <x v="4"/>
    <s v="rock"/>
    <n v="105"/>
    <n v="73.77"/>
    <x v="807"/>
    <d v="2018-03-02T14:17: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b v="1"/>
    <x v="4"/>
    <s v="rock"/>
    <n v="100"/>
    <n v="104.65"/>
    <x v="808"/>
    <d v="2015-12-06T16:50:0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b v="1"/>
    <x v="4"/>
    <s v="rock"/>
    <n v="104"/>
    <n v="79.83"/>
    <x v="809"/>
    <d v="2014-12-28T04:05: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b v="1"/>
    <x v="4"/>
    <s v="rock"/>
    <n v="105"/>
    <n v="58.33"/>
    <x v="810"/>
    <d v="2013-07-29T15:09:5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b v="1"/>
    <x v="4"/>
    <s v="rock"/>
    <n v="104"/>
    <n v="86.67"/>
    <x v="811"/>
    <d v="2014-06-13T22:19:5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b v="1"/>
    <x v="4"/>
    <s v="rock"/>
    <n v="152"/>
    <n v="27.61"/>
    <x v="812"/>
    <d v="2014-01-31T00:28:3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b v="1"/>
    <x v="4"/>
    <s v="rock"/>
    <n v="160"/>
    <n v="25"/>
    <x v="813"/>
    <d v="2013-06-16T15:21:5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b v="1"/>
    <x v="4"/>
    <s v="rock"/>
    <n v="127"/>
    <n v="45.46"/>
    <x v="814"/>
    <d v="2012-04-17T13:51: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b v="1"/>
    <x v="4"/>
    <s v="rock"/>
    <n v="107"/>
    <n v="99.53"/>
    <x v="815"/>
    <d v="2015-10-16T08:11:5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b v="1"/>
    <x v="4"/>
    <s v="rock"/>
    <n v="115"/>
    <n v="39.31"/>
    <x v="816"/>
    <d v="2014-03-11T12:45: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b v="1"/>
    <x v="4"/>
    <s v="rock"/>
    <n v="137"/>
    <n v="89.42"/>
    <x v="817"/>
    <d v="2013-02-02T02:01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b v="1"/>
    <x v="4"/>
    <s v="rock"/>
    <n v="156"/>
    <n v="28.68"/>
    <x v="818"/>
    <d v="2013-07-04T18:24:00"/>
  </r>
  <r>
    <n v="819"/>
    <s v="Winter Tour"/>
    <s v="We are touring the Southeast in support of our new EP"/>
    <n v="400"/>
    <n v="435"/>
    <x v="0"/>
    <s v="US"/>
    <s v="USD"/>
    <n v="1387601040"/>
    <n v="1386806254"/>
    <n v="14"/>
    <b v="1"/>
    <x v="4"/>
    <s v="rock"/>
    <n v="109"/>
    <n v="31.07"/>
    <x v="819"/>
    <d v="2014-11-27T21:41:0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b v="1"/>
    <x v="4"/>
    <s v="rock"/>
    <n v="134"/>
    <n v="70.55"/>
    <x v="820"/>
    <d v="2015-05-20T12:45: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b v="1"/>
    <x v="4"/>
    <s v="rock"/>
    <n v="100"/>
    <n v="224.13"/>
    <x v="821"/>
    <d v="2016-04-20T11:45: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b v="1"/>
    <x v="4"/>
    <s v="rock"/>
    <n v="119"/>
    <n v="51.81"/>
    <x v="822"/>
    <d v="2013-09-03T06:22: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b v="1"/>
    <x v="4"/>
    <s v="rock"/>
    <n v="180"/>
    <n v="43.52"/>
    <x v="823"/>
    <d v="2016-03-08T08:31: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b v="1"/>
    <x v="4"/>
    <s v="rock"/>
    <n v="134"/>
    <n v="39.82"/>
    <x v="824"/>
    <d v="2011-02-25T10:11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b v="1"/>
    <x v="4"/>
    <s v="rock"/>
    <n v="100"/>
    <n v="126.81"/>
    <x v="825"/>
    <d v="2013-09-27T02:55:0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b v="1"/>
    <x v="4"/>
    <s v="rock"/>
    <n v="101"/>
    <n v="113.88"/>
    <x v="826"/>
    <d v="2013-02-17T04:31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b v="1"/>
    <x v="4"/>
    <s v="rock"/>
    <n v="103"/>
    <n v="28.18"/>
    <x v="827"/>
    <d v="2013-01-07T03:53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b v="1"/>
    <x v="4"/>
    <s v="rock"/>
    <n v="107"/>
    <n v="36.61"/>
    <x v="828"/>
    <d v="2013-05-21T19:48:4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b v="1"/>
    <x v="4"/>
    <s v="rock"/>
    <n v="104"/>
    <n v="32.5"/>
    <x v="829"/>
    <d v="2017-07-10T09:56:2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b v="1"/>
    <x v="4"/>
    <s v="rock"/>
    <n v="108"/>
    <n v="60.66"/>
    <x v="830"/>
    <d v="2014-02-21T08:48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b v="1"/>
    <x v="4"/>
    <s v="rock"/>
    <n v="233"/>
    <n v="175"/>
    <x v="831"/>
    <d v="2013-03-22T12:47: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b v="1"/>
    <x v="4"/>
    <s v="rock"/>
    <n v="101"/>
    <n v="97.99"/>
    <x v="832"/>
    <d v="2012-12-13T03:47:45"/>
  </r>
  <r>
    <n v="833"/>
    <s v="Ragman Rolls"/>
    <s v="This is an American rock album."/>
    <n v="6000"/>
    <n v="6100"/>
    <x v="0"/>
    <s v="US"/>
    <s v="USD"/>
    <n v="1397941475"/>
    <n v="1395349475"/>
    <n v="41"/>
    <b v="1"/>
    <x v="4"/>
    <s v="rock"/>
    <n v="102"/>
    <n v="148.78"/>
    <x v="833"/>
    <d v="2015-03-30T03:08: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b v="1"/>
    <x v="4"/>
    <s v="rock"/>
    <n v="131"/>
    <n v="96.08"/>
    <x v="834"/>
    <d v="2014-06-04T04:34: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b v="1"/>
    <x v="4"/>
    <s v="rock"/>
    <n v="117"/>
    <n v="58.63"/>
    <x v="835"/>
    <d v="2013-04-13T11:14:0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b v="1"/>
    <x v="4"/>
    <s v="rock"/>
    <n v="101"/>
    <n v="109.71"/>
    <x v="836"/>
    <d v="2014-09-12T03:56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b v="1"/>
    <x v="4"/>
    <s v="rock"/>
    <n v="122"/>
    <n v="49.11"/>
    <x v="837"/>
    <d v="2015-04-11T12:12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b v="1"/>
    <x v="4"/>
    <s v="rock"/>
    <n v="145"/>
    <n v="47.67"/>
    <x v="838"/>
    <d v="2012-12-09T15:22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b v="1"/>
    <x v="4"/>
    <s v="rock"/>
    <n v="117"/>
    <n v="60.74"/>
    <x v="839"/>
    <d v="2013-08-20T19:13: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b v="1"/>
    <x v="4"/>
    <s v="metal"/>
    <n v="120"/>
    <n v="63.38"/>
    <x v="840"/>
    <d v="2017-09-22T09:07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b v="1"/>
    <x v="4"/>
    <s v="metal"/>
    <n v="101"/>
    <n v="53.89"/>
    <x v="841"/>
    <d v="2015-10-25T11:52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b v="1"/>
    <x v="4"/>
    <s v="metal"/>
    <n v="104"/>
    <n v="66.87"/>
    <x v="842"/>
    <d v="2014-09-19T10:11: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b v="1"/>
    <x v="4"/>
    <s v="metal"/>
    <n v="267"/>
    <n v="63.1"/>
    <x v="843"/>
    <d v="2017-12-08T02:02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b v="1"/>
    <x v="4"/>
    <s v="metal"/>
    <n v="194"/>
    <n v="36.630000000000003"/>
    <x v="844"/>
    <d v="2015-10-15T14:47: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b v="1"/>
    <x v="4"/>
    <s v="metal"/>
    <n v="120"/>
    <n v="34.01"/>
    <x v="845"/>
    <d v="2017-09-02T21:56:2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b v="1"/>
    <x v="4"/>
    <s v="metal"/>
    <n v="122"/>
    <n v="28.55"/>
    <x v="846"/>
    <d v="2015-02-16T23:29:22"/>
  </r>
  <r>
    <n v="847"/>
    <s v="CENTROPYMUSIC"/>
    <s v="MUSIC WITH MEANING!  MUSIC THAT MATTERS!!!"/>
    <n v="10"/>
    <n v="10"/>
    <x v="0"/>
    <s v="US"/>
    <s v="USD"/>
    <n v="1436555376"/>
    <n v="1433963376"/>
    <n v="1"/>
    <b v="1"/>
    <x v="4"/>
    <s v="metal"/>
    <n v="100"/>
    <n v="10"/>
    <x v="847"/>
    <d v="2016-06-28T13:26:2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b v="1"/>
    <x v="4"/>
    <s v="metal"/>
    <n v="100"/>
    <n v="18.75"/>
    <x v="848"/>
    <d v="2016-03-31T16:51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b v="1"/>
    <x v="4"/>
    <s v="metal"/>
    <n v="120"/>
    <n v="41.7"/>
    <x v="849"/>
    <d v="2016-03-01T09:15: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b v="1"/>
    <x v="4"/>
    <s v="metal"/>
    <n v="155"/>
    <n v="46.67"/>
    <x v="850"/>
    <d v="2017-04-20T03:02: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b v="1"/>
    <x v="4"/>
    <s v="metal"/>
    <n v="130"/>
    <n v="37.270000000000003"/>
    <x v="851"/>
    <d v="2017-07-28T19:39:3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b v="1"/>
    <x v="4"/>
    <s v="metal"/>
    <n v="105"/>
    <n v="59.26"/>
    <x v="852"/>
    <d v="2017-10-23T16:20: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b v="1"/>
    <x v="4"/>
    <s v="metal"/>
    <n v="100"/>
    <n v="30"/>
    <x v="853"/>
    <d v="2016-02-02T12:44: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b v="1"/>
    <x v="4"/>
    <s v="metal"/>
    <n v="118"/>
    <n v="65.86"/>
    <x v="854"/>
    <d v="2017-12-28T09:17:2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b v="1"/>
    <x v="4"/>
    <s v="metal"/>
    <n v="103"/>
    <n v="31.91"/>
    <x v="855"/>
    <d v="2017-07-20T22:59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b v="1"/>
    <x v="4"/>
    <s v="metal"/>
    <n v="218"/>
    <n v="19.46"/>
    <x v="856"/>
    <d v="2017-10-24T14:48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b v="1"/>
    <x v="4"/>
    <s v="metal"/>
    <n v="100"/>
    <n v="50"/>
    <x v="857"/>
    <d v="2016-11-16T07:36: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b v="1"/>
    <x v="4"/>
    <s v="metal"/>
    <n v="144"/>
    <n v="22.74"/>
    <x v="858"/>
    <d v="2016-04-01T21:25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b v="1"/>
    <x v="4"/>
    <s v="metal"/>
    <n v="105"/>
    <n v="42.72"/>
    <x v="859"/>
    <d v="2016-05-21T23:29: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b v="0"/>
    <x v="4"/>
    <s v="jazz"/>
    <n v="18"/>
    <n v="52.92"/>
    <x v="860"/>
    <d v="2014-10-29T14:53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b v="0"/>
    <x v="4"/>
    <s v="jazz"/>
    <n v="2"/>
    <n v="50.5"/>
    <x v="861"/>
    <d v="2017-09-14T23:0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b v="0"/>
    <x v="4"/>
    <s v="jazz"/>
    <n v="0"/>
    <n v="42.5"/>
    <x v="862"/>
    <d v="2014-10-18T11:02:5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b v="0"/>
    <x v="4"/>
    <s v="jazz"/>
    <n v="5"/>
    <n v="18"/>
    <x v="863"/>
    <d v="2013-01-04T09:31: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b v="0"/>
    <x v="4"/>
    <s v="jazz"/>
    <n v="42"/>
    <n v="34.18"/>
    <x v="864"/>
    <d v="2014-09-21T17:20: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b v="0"/>
    <x v="4"/>
    <s v="jazz"/>
    <n v="2"/>
    <n v="22.5"/>
    <x v="865"/>
    <d v="2013-12-17T06:41: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b v="0"/>
    <x v="4"/>
    <s v="jazz"/>
    <n v="18"/>
    <n v="58.18"/>
    <x v="866"/>
    <d v="2016-02-14T13:57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b v="0"/>
    <x v="4"/>
    <s v="jazz"/>
    <n v="24"/>
    <n v="109.18"/>
    <x v="867"/>
    <d v="2010-10-07T09:41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b v="0"/>
    <x v="4"/>
    <s v="jazz"/>
    <n v="0"/>
    <n v="50"/>
    <x v="868"/>
    <d v="2014-12-15T02:12:4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b v="0"/>
    <x v="4"/>
    <s v="jazz"/>
    <n v="12"/>
    <n v="346.67"/>
    <x v="869"/>
    <d v="2014-03-11T01:19: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b v="0"/>
    <x v="4"/>
    <s v="jazz"/>
    <n v="0"/>
    <n v="12.4"/>
    <x v="870"/>
    <d v="2014-08-06T08:42:5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b v="0"/>
    <x v="4"/>
    <s v="jazz"/>
    <n v="5"/>
    <n v="27.08"/>
    <x v="871"/>
    <d v="2014-11-05T20:23:4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b v="0"/>
    <x v="4"/>
    <s v="jazz"/>
    <n v="1"/>
    <n v="32.5"/>
    <x v="872"/>
    <d v="2012-01-24T21:45:5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b v="0"/>
    <x v="4"/>
    <s v="jazz"/>
    <n v="1"/>
    <n v="9"/>
    <x v="873"/>
    <d v="2013-10-10T07:09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b v="0"/>
    <x v="4"/>
    <s v="jazz"/>
    <n v="24"/>
    <n v="34.76"/>
    <x v="874"/>
    <d v="2014-04-06T09:12: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b v="0"/>
    <x v="4"/>
    <s v="jazz"/>
    <n v="0"/>
    <n v="0"/>
    <x v="875"/>
    <d v="2016-09-11T00:53:18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b v="0"/>
    <x v="4"/>
    <s v="jazz"/>
    <n v="41"/>
    <n v="28.58"/>
    <x v="876"/>
    <d v="2014-01-05T09:37: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b v="0"/>
    <x v="4"/>
    <s v="jazz"/>
    <n v="68"/>
    <n v="46.59"/>
    <x v="877"/>
    <d v="2014-11-26T11:0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b v="0"/>
    <x v="4"/>
    <s v="jazz"/>
    <n v="1"/>
    <n v="32.5"/>
    <x v="878"/>
    <d v="2011-11-06T15:55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b v="0"/>
    <x v="4"/>
    <s v="jazz"/>
    <n v="31"/>
    <n v="21.47"/>
    <x v="879"/>
    <d v="2013-04-24T09:37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b v="0"/>
    <x v="4"/>
    <s v="indie rock"/>
    <n v="3"/>
    <n v="14.13"/>
    <x v="880"/>
    <d v="2013-09-28T03:47:0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b v="0"/>
    <x v="4"/>
    <s v="indie rock"/>
    <n v="1"/>
    <n v="30"/>
    <x v="881"/>
    <d v="2012-12-05T21:58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b v="0"/>
    <x v="4"/>
    <s v="indie rock"/>
    <n v="20"/>
    <n v="21.57"/>
    <x v="882"/>
    <d v="2012-07-26T18:32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b v="0"/>
    <x v="4"/>
    <s v="indie rock"/>
    <n v="40"/>
    <n v="83.38"/>
    <x v="883"/>
    <d v="2017-02-24T17:18:5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b v="0"/>
    <x v="4"/>
    <s v="indie rock"/>
    <n v="1"/>
    <n v="10"/>
    <x v="884"/>
    <d v="2013-04-06T07:09:5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b v="0"/>
    <x v="4"/>
    <s v="indie rock"/>
    <n v="75"/>
    <n v="35.71"/>
    <x v="885"/>
    <d v="2017-12-31T04:10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b v="0"/>
    <x v="4"/>
    <s v="indie rock"/>
    <n v="41"/>
    <n v="29.29"/>
    <x v="886"/>
    <d v="2017-09-13T20:18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b v="0"/>
    <x v="4"/>
    <s v="indie rock"/>
    <n v="0"/>
    <n v="0"/>
    <x v="887"/>
    <d v="2013-04-22T11:45:3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b v="0"/>
    <x v="4"/>
    <s v="indie rock"/>
    <n v="7"/>
    <n v="18"/>
    <x v="888"/>
    <d v="2012-07-21T01:01: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b v="0"/>
    <x v="4"/>
    <s v="indie rock"/>
    <n v="9"/>
    <n v="73.760000000000005"/>
    <x v="889"/>
    <d v="2015-09-18T15:07:5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b v="0"/>
    <x v="4"/>
    <s v="indie rock"/>
    <n v="4"/>
    <n v="31.25"/>
    <x v="890"/>
    <d v="2014-10-28T19:4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b v="0"/>
    <x v="4"/>
    <s v="indie rock"/>
    <n v="3"/>
    <n v="28.89"/>
    <x v="891"/>
    <d v="2015-08-02T21:42:3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b v="0"/>
    <x v="4"/>
    <s v="indie rock"/>
    <n v="41"/>
    <n v="143.82"/>
    <x v="892"/>
    <d v="2011-06-12T12:45:5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b v="0"/>
    <x v="4"/>
    <s v="indie rock"/>
    <n v="10"/>
    <n v="40"/>
    <x v="893"/>
    <d v="2016-03-18T11:4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b v="0"/>
    <x v="4"/>
    <s v="indie rock"/>
    <n v="39"/>
    <n v="147.81"/>
    <x v="894"/>
    <d v="2017-06-01T18:57: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b v="0"/>
    <x v="4"/>
    <s v="indie rock"/>
    <n v="2"/>
    <n v="27.86"/>
    <x v="895"/>
    <d v="2011-09-07T07:12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b v="0"/>
    <x v="4"/>
    <s v="indie rock"/>
    <n v="40"/>
    <n v="44.44"/>
    <x v="896"/>
    <d v="2016-08-16T22:58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b v="0"/>
    <x v="4"/>
    <s v="indie rock"/>
    <n v="0"/>
    <n v="0"/>
    <x v="897"/>
    <d v="2013-10-28T04:37: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b v="0"/>
    <x v="4"/>
    <s v="indie rock"/>
    <n v="3"/>
    <n v="35"/>
    <x v="898"/>
    <d v="2012-12-07T10:55:2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b v="0"/>
    <x v="4"/>
    <s v="indie rock"/>
    <n v="37"/>
    <n v="35"/>
    <x v="899"/>
    <d v="2012-04-13T20:18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b v="0"/>
    <x v="4"/>
    <s v="jazz"/>
    <n v="0"/>
    <n v="10.5"/>
    <x v="900"/>
    <d v="2017-03-25T04:28:5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b v="0"/>
    <x v="4"/>
    <s v="jazz"/>
    <n v="0"/>
    <n v="0"/>
    <x v="901"/>
    <d v="2011-04-19T00:41: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b v="0"/>
    <x v="4"/>
    <s v="jazz"/>
    <n v="0"/>
    <n v="30"/>
    <x v="902"/>
    <d v="2015-08-12T17:21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b v="0"/>
    <x v="4"/>
    <s v="jazz"/>
    <n v="3"/>
    <n v="40"/>
    <x v="903"/>
    <d v="2013-08-21T03:29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b v="0"/>
    <x v="4"/>
    <s v="jazz"/>
    <n v="0"/>
    <n v="50.33"/>
    <x v="904"/>
    <d v="2016-12-25T14:13:2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b v="0"/>
    <x v="4"/>
    <s v="jazz"/>
    <n v="3"/>
    <n v="32.67"/>
    <x v="905"/>
    <d v="2011-12-09T08:25:5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b v="0"/>
    <x v="4"/>
    <s v="jazz"/>
    <n v="0"/>
    <n v="0"/>
    <x v="906"/>
    <d v="2015-02-19T14:21: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b v="0"/>
    <x v="4"/>
    <s v="jazz"/>
    <n v="0"/>
    <n v="0"/>
    <x v="907"/>
    <d v="2012-07-31T04:42:5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b v="0"/>
    <x v="4"/>
    <s v="jazz"/>
    <n v="0"/>
    <n v="0"/>
    <x v="908"/>
    <d v="2011-06-07T11:13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b v="0"/>
    <x v="4"/>
    <s v="jazz"/>
    <n v="3"/>
    <n v="65"/>
    <x v="909"/>
    <d v="2013-06-18T21:26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b v="0"/>
    <x v="4"/>
    <s v="jazz"/>
    <n v="22"/>
    <n v="24.6"/>
    <x v="910"/>
    <d v="2018-03-05T02:38:3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b v="0"/>
    <x v="4"/>
    <s v="jazz"/>
    <n v="0"/>
    <n v="0"/>
    <x v="911"/>
    <d v="2015-01-01T10:20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b v="0"/>
    <x v="4"/>
    <s v="jazz"/>
    <n v="1"/>
    <n v="15"/>
    <x v="912"/>
    <d v="2013-11-09T21:03: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b v="0"/>
    <x v="4"/>
    <s v="jazz"/>
    <n v="7"/>
    <n v="82.58"/>
    <x v="913"/>
    <d v="2013-03-30T04:25:5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b v="0"/>
    <x v="4"/>
    <s v="jazz"/>
    <n v="0"/>
    <n v="0"/>
    <x v="914"/>
    <d v="2013-07-23T04:55: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b v="0"/>
    <x v="4"/>
    <s v="jazz"/>
    <n v="6"/>
    <n v="41.67"/>
    <x v="915"/>
    <d v="2013-01-22T20:55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b v="0"/>
    <x v="4"/>
    <s v="jazz"/>
    <n v="0"/>
    <n v="0"/>
    <x v="916"/>
    <d v="2011-09-04T07:39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b v="0"/>
    <x v="4"/>
    <s v="jazz"/>
    <n v="1"/>
    <n v="30"/>
    <x v="917"/>
    <d v="2015-06-25T04:05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b v="0"/>
    <x v="4"/>
    <s v="jazz"/>
    <n v="5"/>
    <n v="19.600000000000001"/>
    <x v="918"/>
    <d v="2015-11-16T00:29:58"/>
  </r>
  <r>
    <n v="919"/>
    <s v="Jazz CD:  Out of The Blue"/>
    <s v="Cool jazz with a New Orleans flavor."/>
    <n v="20000"/>
    <n v="100"/>
    <x v="2"/>
    <s v="US"/>
    <s v="USD"/>
    <n v="1355930645"/>
    <n v="1352906645"/>
    <n v="1"/>
    <b v="0"/>
    <x v="4"/>
    <s v="jazz"/>
    <n v="1"/>
    <n v="100"/>
    <x v="919"/>
    <d v="2013-11-18T13:10:3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b v="0"/>
    <x v="4"/>
    <s v="jazz"/>
    <n v="0"/>
    <n v="0"/>
    <x v="920"/>
    <d v="2014-10-21T15:26: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b v="0"/>
    <x v="4"/>
    <s v="jazz"/>
    <n v="31"/>
    <n v="231.75"/>
    <x v="921"/>
    <d v="2012-11-02T04:11: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b v="0"/>
    <x v="4"/>
    <s v="jazz"/>
    <n v="21"/>
    <n v="189.33"/>
    <x v="922"/>
    <d v="2015-09-14T06:51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b v="0"/>
    <x v="4"/>
    <s v="jazz"/>
    <n v="2"/>
    <n v="55"/>
    <x v="923"/>
    <d v="2015-11-05T20:27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b v="0"/>
    <x v="4"/>
    <s v="jazz"/>
    <n v="11"/>
    <n v="21.8"/>
    <x v="924"/>
    <d v="2014-01-15T01:09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b v="0"/>
    <x v="4"/>
    <s v="jazz"/>
    <n v="3"/>
    <n v="32"/>
    <x v="925"/>
    <d v="2014-11-04T03:12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b v="0"/>
    <x v="4"/>
    <s v="jazz"/>
    <n v="0"/>
    <n v="0"/>
    <x v="926"/>
    <d v="2011-05-19T19:34:2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b v="0"/>
    <x v="4"/>
    <s v="jazz"/>
    <n v="0"/>
    <n v="0"/>
    <x v="927"/>
    <d v="2013-04-09T01:47:0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b v="0"/>
    <x v="4"/>
    <s v="jazz"/>
    <n v="11"/>
    <n v="56.25"/>
    <x v="928"/>
    <d v="2013-10-17T05:37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b v="0"/>
    <x v="4"/>
    <s v="jazz"/>
    <n v="0"/>
    <n v="0"/>
    <x v="929"/>
    <d v="2013-03-03T16:33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b v="0"/>
    <x v="4"/>
    <s v="jazz"/>
    <n v="38"/>
    <n v="69"/>
    <x v="930"/>
    <d v="2011-05-06T11:46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b v="0"/>
    <x v="4"/>
    <s v="jazz"/>
    <n v="7"/>
    <n v="18.71"/>
    <x v="931"/>
    <d v="2015-02-23T10:43:2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b v="0"/>
    <x v="4"/>
    <s v="jazz"/>
    <n v="15"/>
    <n v="46.03"/>
    <x v="932"/>
    <d v="2014-02-21T19:4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b v="0"/>
    <x v="4"/>
    <s v="jazz"/>
    <n v="6"/>
    <n v="60"/>
    <x v="933"/>
    <d v="2015-04-21T21:30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b v="0"/>
    <x v="4"/>
    <s v="jazz"/>
    <n v="30"/>
    <n v="50.67"/>
    <x v="934"/>
    <d v="2015-04-13T19:24:1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b v="0"/>
    <x v="4"/>
    <s v="jazz"/>
    <n v="1"/>
    <n v="25"/>
    <x v="935"/>
    <d v="2017-01-21T09:42: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b v="0"/>
    <x v="4"/>
    <s v="jazz"/>
    <n v="0"/>
    <n v="0"/>
    <x v="936"/>
    <d v="2012-12-10T14:17: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b v="0"/>
    <x v="4"/>
    <s v="jazz"/>
    <n v="1"/>
    <n v="20"/>
    <x v="937"/>
    <d v="2014-10-10T12:55:2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b v="0"/>
    <x v="4"/>
    <s v="jazz"/>
    <n v="0"/>
    <n v="25"/>
    <x v="938"/>
    <d v="2013-07-31T02:03: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b v="0"/>
    <x v="4"/>
    <s v="jazz"/>
    <n v="1"/>
    <n v="20"/>
    <x v="939"/>
    <d v="2014-06-03T20:23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b v="0"/>
    <x v="2"/>
    <s v="wearables"/>
    <n v="17"/>
    <n v="110.29"/>
    <x v="940"/>
    <d v="2016-07-30T10:25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b v="0"/>
    <x v="2"/>
    <s v="wearables"/>
    <n v="2"/>
    <n v="37.450000000000003"/>
    <x v="941"/>
    <d v="2018-02-11T04:55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b v="0"/>
    <x v="2"/>
    <s v="wearables"/>
    <n v="9"/>
    <n v="41.75"/>
    <x v="942"/>
    <d v="2017-02-11T08:24:5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b v="0"/>
    <x v="2"/>
    <s v="wearables"/>
    <n v="10"/>
    <n v="24.08"/>
    <x v="943"/>
    <d v="2017-11-29T06:40: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b v="0"/>
    <x v="2"/>
    <s v="wearables"/>
    <n v="13"/>
    <n v="69.41"/>
    <x v="944"/>
    <d v="2017-04-13T08:40: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b v="0"/>
    <x v="2"/>
    <s v="wearables"/>
    <n v="2"/>
    <n v="155.25"/>
    <x v="945"/>
    <d v="2018-02-20T07:07:5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b v="0"/>
    <x v="2"/>
    <s v="wearables"/>
    <n v="2"/>
    <n v="57.2"/>
    <x v="946"/>
    <d v="2017-09-07T14:18: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b v="0"/>
    <x v="2"/>
    <s v="wearables"/>
    <n v="0"/>
    <n v="0"/>
    <x v="947"/>
    <d v="2017-06-27T02:48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b v="0"/>
    <x v="2"/>
    <s v="wearables"/>
    <n v="12"/>
    <n v="60"/>
    <x v="948"/>
    <d v="2017-03-06T19:47: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b v="0"/>
    <x v="2"/>
    <s v="wearables"/>
    <n v="1"/>
    <n v="39"/>
    <x v="949"/>
    <d v="2017-02-13T14:20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b v="0"/>
    <x v="2"/>
    <s v="wearables"/>
    <n v="28"/>
    <n v="58.42"/>
    <x v="950"/>
    <d v="2017-01-09T13:48:16"/>
  </r>
  <r>
    <n v="951"/>
    <s v="Smart Harness"/>
    <s v="Revolutionizing the way we walk our dogs!"/>
    <n v="50000"/>
    <n v="19195"/>
    <x v="2"/>
    <s v="US"/>
    <s v="USD"/>
    <n v="1465054872"/>
    <n v="1461166872"/>
    <n v="121"/>
    <b v="0"/>
    <x v="2"/>
    <s v="wearables"/>
    <n v="38"/>
    <n v="158.63999999999999"/>
    <x v="951"/>
    <d v="2017-05-31T10:24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b v="0"/>
    <x v="2"/>
    <s v="wearables"/>
    <n v="40"/>
    <n v="99.86"/>
    <x v="952"/>
    <d v="2017-11-17T23:43: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b v="0"/>
    <x v="2"/>
    <s v="wearables"/>
    <n v="1"/>
    <n v="25.2"/>
    <x v="953"/>
    <d v="2016-01-10T09:08:0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b v="0"/>
    <x v="2"/>
    <s v="wearables"/>
    <n v="43"/>
    <n v="89.19"/>
    <x v="954"/>
    <d v="2016-08-09T11:14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b v="0"/>
    <x v="2"/>
    <s v="wearables"/>
    <n v="6"/>
    <n v="182.62"/>
    <x v="955"/>
    <d v="2017-09-11T05:11:2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b v="0"/>
    <x v="2"/>
    <s v="wearables"/>
    <n v="2"/>
    <n v="50.65"/>
    <x v="956"/>
    <d v="2016-04-13T00:57: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b v="0"/>
    <x v="2"/>
    <s v="wearables"/>
    <n v="2"/>
    <n v="33.29"/>
    <x v="957"/>
    <d v="2017-11-16T21:42: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b v="0"/>
    <x v="2"/>
    <s v="wearables"/>
    <n v="11"/>
    <n v="51.82"/>
    <x v="958"/>
    <d v="2016-03-27T00:29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b v="0"/>
    <x v="2"/>
    <s v="wearables"/>
    <n v="39"/>
    <n v="113.63"/>
    <x v="959"/>
    <d v="2016-01-04T06:18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b v="0"/>
    <x v="2"/>
    <s v="wearables"/>
    <n v="46"/>
    <n v="136.46"/>
    <x v="960"/>
    <d v="2018-03-16T09:14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b v="0"/>
    <x v="2"/>
    <s v="wearables"/>
    <n v="42"/>
    <n v="364.35"/>
    <x v="961"/>
    <d v="2018-02-22T03:03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b v="0"/>
    <x v="2"/>
    <s v="wearables"/>
    <n v="28"/>
    <n v="19.239999999999998"/>
    <x v="962"/>
    <d v="2017-02-04T01:37:5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b v="0"/>
    <x v="2"/>
    <s v="wearables"/>
    <n v="1"/>
    <n v="41.89"/>
    <x v="963"/>
    <d v="2017-10-16T06:53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b v="0"/>
    <x v="2"/>
    <s v="wearables"/>
    <n v="1"/>
    <n v="30.31"/>
    <x v="964"/>
    <d v="2016-08-21T12:20:4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b v="0"/>
    <x v="2"/>
    <s v="wearables"/>
    <n v="1"/>
    <n v="49.67"/>
    <x v="965"/>
    <d v="2017-10-24T23:58:5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b v="0"/>
    <x v="2"/>
    <s v="wearables"/>
    <n v="15"/>
    <n v="59.2"/>
    <x v="966"/>
    <d v="2017-10-05T01:17:0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b v="0"/>
    <x v="2"/>
    <s v="wearables"/>
    <n v="18"/>
    <n v="43.98"/>
    <x v="967"/>
    <d v="2017-04-17T01:38: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b v="0"/>
    <x v="2"/>
    <s v="wearables"/>
    <n v="1"/>
    <n v="26.5"/>
    <x v="968"/>
    <d v="2015-07-28T14:38:5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b v="0"/>
    <x v="2"/>
    <s v="wearables"/>
    <n v="47"/>
    <n v="1272.73"/>
    <x v="969"/>
    <d v="2018-02-10T09:28: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b v="0"/>
    <x v="2"/>
    <s v="wearables"/>
    <n v="46"/>
    <n v="164"/>
    <x v="970"/>
    <d v="2018-01-23T22:27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b v="0"/>
    <x v="2"/>
    <s v="wearables"/>
    <n v="0"/>
    <n v="45.2"/>
    <x v="971"/>
    <d v="2016-05-19T15:20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b v="0"/>
    <x v="2"/>
    <s v="wearables"/>
    <n v="35"/>
    <n v="153.88999999999999"/>
    <x v="972"/>
    <d v="2015-08-17T11:13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b v="0"/>
    <x v="2"/>
    <s v="wearables"/>
    <n v="2"/>
    <n v="51.38"/>
    <x v="973"/>
    <d v="2016-10-30T09:33:3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b v="0"/>
    <x v="2"/>
    <s v="wearables"/>
    <n v="1"/>
    <n v="93.33"/>
    <x v="974"/>
    <d v="2017-03-19T23:28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b v="0"/>
    <x v="2"/>
    <s v="wearables"/>
    <n v="3"/>
    <n v="108.63"/>
    <x v="975"/>
    <d v="2017-06-24T23:42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b v="0"/>
    <x v="2"/>
    <s v="wearables"/>
    <n v="2"/>
    <n v="160.5"/>
    <x v="976"/>
    <d v="2016-08-02T13:11: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b v="0"/>
    <x v="2"/>
    <s v="wearables"/>
    <n v="34"/>
    <n v="75.75"/>
    <x v="977"/>
    <d v="2017-02-14T12:22: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b v="0"/>
    <x v="2"/>
    <s v="wearables"/>
    <n v="56"/>
    <n v="790.84"/>
    <x v="978"/>
    <d v="2017-02-17T22:53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b v="0"/>
    <x v="2"/>
    <s v="wearables"/>
    <n v="83"/>
    <n v="301.94"/>
    <x v="979"/>
    <d v="2017-06-16T21:56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b v="0"/>
    <x v="2"/>
    <s v="wearables"/>
    <n v="15"/>
    <n v="47.94"/>
    <x v="980"/>
    <d v="2015-11-14T23:41:3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b v="0"/>
    <x v="2"/>
    <s v="wearables"/>
    <n v="0"/>
    <n v="2.75"/>
    <x v="981"/>
    <d v="2015-07-22T14:01: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b v="0"/>
    <x v="2"/>
    <s v="wearables"/>
    <n v="0"/>
    <n v="1"/>
    <x v="982"/>
    <d v="2017-10-01T02:07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b v="0"/>
    <x v="2"/>
    <s v="wearables"/>
    <n v="30"/>
    <n v="171.79"/>
    <x v="983"/>
    <d v="2017-08-21T08:34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b v="0"/>
    <x v="2"/>
    <s v="wearables"/>
    <n v="1"/>
    <n v="35.33"/>
    <x v="984"/>
    <d v="2016-03-13T14:35: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b v="0"/>
    <x v="2"/>
    <s v="wearables"/>
    <n v="6"/>
    <n v="82.09"/>
    <x v="985"/>
    <d v="2016-12-23T10:12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b v="0"/>
    <x v="2"/>
    <s v="wearables"/>
    <n v="13"/>
    <n v="110.87"/>
    <x v="986"/>
    <d v="2017-01-01T15:49: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b v="0"/>
    <x v="2"/>
    <s v="wearables"/>
    <n v="13"/>
    <n v="161.22"/>
    <x v="987"/>
    <d v="2015-06-03T22:01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b v="0"/>
    <x v="2"/>
    <s v="wearables"/>
    <n v="0"/>
    <n v="0"/>
    <x v="988"/>
    <d v="2017-09-29T15:53:37"/>
  </r>
  <r>
    <n v="989"/>
    <s v="Power Rope"/>
    <s v="The most useful phone charger you will ever buy"/>
    <n v="10000"/>
    <n v="1677"/>
    <x v="2"/>
    <s v="US"/>
    <s v="USD"/>
    <n v="1475101495"/>
    <n v="1472509495"/>
    <n v="32"/>
    <b v="0"/>
    <x v="2"/>
    <s v="wearables"/>
    <n v="17"/>
    <n v="52.41"/>
    <x v="989"/>
    <d v="2017-09-27T04:30: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b v="0"/>
    <x v="2"/>
    <s v="wearables"/>
    <n v="0"/>
    <n v="13"/>
    <x v="990"/>
    <d v="2015-08-16T22:47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b v="0"/>
    <x v="2"/>
    <s v="wearables"/>
    <n v="4"/>
    <n v="30.29"/>
    <x v="991"/>
    <d v="2017-07-09T09:02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b v="0"/>
    <x v="2"/>
    <s v="wearables"/>
    <n v="0"/>
    <n v="116.75"/>
    <x v="992"/>
    <d v="2017-05-03T01:44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b v="0"/>
    <x v="2"/>
    <s v="wearables"/>
    <n v="25"/>
    <n v="89.6"/>
    <x v="993"/>
    <d v="2017-11-11T09:42: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b v="0"/>
    <x v="2"/>
    <s v="wearables"/>
    <n v="2"/>
    <n v="424.45"/>
    <x v="994"/>
    <d v="2015-11-14T23:58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b v="0"/>
    <x v="2"/>
    <s v="wearables"/>
    <n v="7"/>
    <n v="80.67"/>
    <x v="995"/>
    <d v="2015-11-13T16:20: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b v="0"/>
    <x v="2"/>
    <s v="wearables"/>
    <n v="2"/>
    <n v="13"/>
    <x v="996"/>
    <d v="2015-07-08T23:56:5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b v="0"/>
    <x v="2"/>
    <s v="wearables"/>
    <n v="1"/>
    <n v="8.1300000000000008"/>
    <x v="997"/>
    <d v="2015-11-12T03:02:0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b v="0"/>
    <x v="2"/>
    <s v="wearables"/>
    <n v="59"/>
    <n v="153.43"/>
    <x v="998"/>
    <d v="2016-11-09T18:26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b v="0"/>
    <x v="2"/>
    <s v="wearables"/>
    <n v="8"/>
    <n v="292.08"/>
    <x v="999"/>
    <d v="2015-10-28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b v="0"/>
    <x v="2"/>
    <s v="wearables"/>
    <n v="2"/>
    <n v="3304"/>
    <x v="1000"/>
    <d v="2018-03-16T19:50:4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b v="0"/>
    <x v="2"/>
    <s v="wearables"/>
    <n v="104"/>
    <n v="1300"/>
    <x v="1001"/>
    <d v="2018-01-31T14:35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b v="0"/>
    <x v="2"/>
    <s v="wearables"/>
    <n v="30"/>
    <n v="134.55000000000001"/>
    <x v="1002"/>
    <d v="2016-12-08T09:41:0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b v="0"/>
    <x v="2"/>
    <s v="wearables"/>
    <n v="16"/>
    <n v="214.07"/>
    <x v="1003"/>
    <d v="2018-03-18T12:16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b v="0"/>
    <x v="2"/>
    <s v="wearables"/>
    <n v="82"/>
    <n v="216.34"/>
    <x v="1004"/>
    <d v="2017-02-11T05:06: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b v="0"/>
    <x v="2"/>
    <s v="wearables"/>
    <n v="75"/>
    <n v="932.31"/>
    <x v="1005"/>
    <d v="2016-10-20T18:2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b v="0"/>
    <x v="2"/>
    <s v="wearables"/>
    <n v="6"/>
    <n v="29.25"/>
    <x v="1006"/>
    <d v="2015-11-26T13:58: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b v="0"/>
    <x v="2"/>
    <s v="wearables"/>
    <n v="44"/>
    <n v="174.95"/>
    <x v="1007"/>
    <d v="2017-12-14T12:15: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b v="0"/>
    <x v="2"/>
    <s v="wearables"/>
    <n v="0"/>
    <n v="250"/>
    <x v="1008"/>
    <d v="2017-12-28T23:55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b v="0"/>
    <x v="2"/>
    <s v="wearables"/>
    <n v="13"/>
    <n v="65"/>
    <x v="1009"/>
    <d v="2017-06-15T16:51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b v="0"/>
    <x v="2"/>
    <s v="wearables"/>
    <n v="0"/>
    <n v="55"/>
    <x v="1010"/>
    <d v="2017-09-02T20:55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b v="0"/>
    <x v="2"/>
    <s v="wearables"/>
    <n v="0"/>
    <n v="75"/>
    <x v="1011"/>
    <d v="2015-12-03T07:42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b v="0"/>
    <x v="2"/>
    <s v="wearables"/>
    <n v="21535"/>
    <n v="1389.36"/>
    <x v="1012"/>
    <d v="2018-01-25T04:40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b v="0"/>
    <x v="2"/>
    <s v="wearables"/>
    <n v="35"/>
    <n v="95.91"/>
    <x v="1013"/>
    <d v="2016-12-21T06:07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b v="0"/>
    <x v="2"/>
    <s v="wearables"/>
    <n v="31"/>
    <n v="191.25"/>
    <x v="1014"/>
    <d v="2015-12-16T16:54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b v="0"/>
    <x v="2"/>
    <s v="wearables"/>
    <n v="3"/>
    <n v="40"/>
    <x v="1015"/>
    <d v="2016-11-16T14:53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b v="0"/>
    <x v="2"/>
    <s v="wearables"/>
    <n v="3"/>
    <n v="74.790000000000006"/>
    <x v="1016"/>
    <d v="2017-04-01T14:22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b v="0"/>
    <x v="2"/>
    <s v="wearables"/>
    <n v="23"/>
    <n v="161.12"/>
    <x v="1017"/>
    <d v="2016-11-12T07:52:0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b v="0"/>
    <x v="2"/>
    <s v="wearables"/>
    <n v="3"/>
    <n v="88.71"/>
    <x v="1018"/>
    <d v="2017-07-11T02:5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b v="0"/>
    <x v="2"/>
    <s v="wearables"/>
    <n v="47"/>
    <n v="53.25"/>
    <x v="1019"/>
    <d v="2016-01-21T10:05:0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b v="1"/>
    <x v="4"/>
    <s v="electronic music"/>
    <n v="206"/>
    <n v="106.2"/>
    <x v="1020"/>
    <d v="2016-05-19T23:16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b v="1"/>
    <x v="4"/>
    <s v="electronic music"/>
    <n v="352"/>
    <n v="22.08"/>
    <x v="1021"/>
    <d v="2016-10-07T00:30:3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b v="1"/>
    <x v="4"/>
    <s v="electronic music"/>
    <n v="115"/>
    <n v="31.05"/>
    <x v="1022"/>
    <d v="2016-05-04T06:08:5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b v="1"/>
    <x v="4"/>
    <s v="electronic music"/>
    <n v="237"/>
    <n v="36.21"/>
    <x v="1023"/>
    <d v="2016-06-08T06:12:0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b v="1"/>
    <x v="4"/>
    <s v="electronic music"/>
    <n v="119"/>
    <n v="388.98"/>
    <x v="1024"/>
    <d v="2017-01-23T16:47:0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b v="1"/>
    <x v="4"/>
    <s v="electronic music"/>
    <n v="110"/>
    <n v="71.849999999999994"/>
    <x v="1025"/>
    <d v="2016-03-02T02:03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b v="1"/>
    <x v="4"/>
    <s v="electronic music"/>
    <n v="100"/>
    <n v="57.38"/>
    <x v="1026"/>
    <d v="2017-03-25T18:0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b v="1"/>
    <x v="4"/>
    <s v="electronic music"/>
    <n v="103"/>
    <n v="69.67"/>
    <x v="1027"/>
    <d v="2015-10-06T05:56: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b v="1"/>
    <x v="4"/>
    <s v="electronic music"/>
    <n v="117"/>
    <n v="45.99"/>
    <x v="1028"/>
    <d v="2018-03-08T11:14: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b v="1"/>
    <x v="4"/>
    <s v="electronic music"/>
    <n v="112"/>
    <n v="79.260000000000005"/>
    <x v="1029"/>
    <d v="2016-03-21T14:47: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b v="1"/>
    <x v="4"/>
    <s v="electronic music"/>
    <n v="342"/>
    <n v="43.03"/>
    <x v="1030"/>
    <d v="2017-09-10T09:17: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b v="1"/>
    <x v="4"/>
    <s v="electronic music"/>
    <n v="107"/>
    <n v="108.48"/>
    <x v="1031"/>
    <d v="2016-12-07T21:47:2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b v="1"/>
    <x v="4"/>
    <s v="electronic music"/>
    <n v="108"/>
    <n v="61.03"/>
    <x v="1032"/>
    <d v="2017-06-19T20:25:5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b v="1"/>
    <x v="4"/>
    <s v="electronic music"/>
    <n v="103"/>
    <n v="50.59"/>
    <x v="1033"/>
    <d v="2017-12-1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b v="1"/>
    <x v="4"/>
    <s v="electronic music"/>
    <n v="130"/>
    <n v="39.159999999999997"/>
    <x v="1034"/>
    <d v="2017-08-02T06:06: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b v="1"/>
    <x v="4"/>
    <s v="electronic music"/>
    <n v="108"/>
    <n v="65.16"/>
    <x v="1035"/>
    <d v="2016-01-28T05:30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b v="1"/>
    <x v="4"/>
    <s v="electronic music"/>
    <n v="112"/>
    <n v="23.96"/>
    <x v="1036"/>
    <d v="2013-12-07T15:19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b v="1"/>
    <x v="4"/>
    <s v="electronic music"/>
    <n v="102"/>
    <n v="48.62"/>
    <x v="1037"/>
    <d v="2016-05-04T19:5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b v="1"/>
    <x v="4"/>
    <s v="electronic music"/>
    <n v="145"/>
    <n v="35.74"/>
    <x v="1038"/>
    <d v="2017-03-13T07:43: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b v="1"/>
    <x v="4"/>
    <s v="electronic music"/>
    <n v="128"/>
    <n v="21.37"/>
    <x v="1039"/>
    <d v="2017-12-13T04:34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b v="0"/>
    <x v="5"/>
    <s v="audio"/>
    <n v="0"/>
    <n v="250"/>
    <x v="1040"/>
    <d v="2017-08-25T06:38:2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b v="0"/>
    <x v="5"/>
    <s v="audio"/>
    <n v="0"/>
    <n v="0"/>
    <x v="1041"/>
    <d v="2015-07-12T11:41: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b v="0"/>
    <x v="5"/>
    <s v="audio"/>
    <n v="2"/>
    <n v="10"/>
    <x v="1042"/>
    <d v="2015-08-25T18:22:5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b v="0"/>
    <x v="5"/>
    <s v="audio"/>
    <n v="9"/>
    <n v="29.24"/>
    <x v="1043"/>
    <d v="2016-05-06T22:01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b v="0"/>
    <x v="5"/>
    <s v="audio"/>
    <n v="0"/>
    <n v="3"/>
    <x v="1044"/>
    <d v="2016-02-19T21:54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b v="0"/>
    <x v="5"/>
    <s v="audio"/>
    <n v="3"/>
    <n v="33.25"/>
    <x v="1045"/>
    <d v="2015-08-05T19:23: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b v="0"/>
    <x v="5"/>
    <s v="audio"/>
    <n v="0"/>
    <n v="0"/>
    <x v="1046"/>
    <d v="2016-12-18T05:02: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b v="0"/>
    <x v="5"/>
    <s v="audio"/>
    <n v="0"/>
    <n v="1"/>
    <x v="1047"/>
    <d v="2015-10-20T08:49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b v="0"/>
    <x v="5"/>
    <s v="audio"/>
    <n v="1"/>
    <n v="53"/>
    <x v="1048"/>
    <d v="2017-09-23T05:23:13"/>
  </r>
  <r>
    <n v="1049"/>
    <s v="J1 (Canceled)"/>
    <s v="------"/>
    <n v="12000"/>
    <n v="0"/>
    <x v="1"/>
    <s v="US"/>
    <s v="USD"/>
    <n v="1455272445"/>
    <n v="1452680445"/>
    <n v="0"/>
    <b v="0"/>
    <x v="5"/>
    <s v="audio"/>
    <n v="0"/>
    <n v="0"/>
    <x v="1049"/>
    <d v="2017-02-04T19:14: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b v="0"/>
    <x v="5"/>
    <s v="audio"/>
    <n v="0"/>
    <n v="0"/>
    <x v="1050"/>
    <d v="2016-09-03T23:06: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b v="0"/>
    <x v="5"/>
    <s v="audio"/>
    <n v="0"/>
    <n v="0"/>
    <x v="1051"/>
    <d v="2015-08-09T00:20: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b v="0"/>
    <x v="5"/>
    <s v="audio"/>
    <n v="0"/>
    <n v="0"/>
    <x v="1052"/>
    <d v="2017-06-02T15:58: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b v="0"/>
    <x v="5"/>
    <s v="audio"/>
    <n v="1"/>
    <n v="15"/>
    <x v="1053"/>
    <d v="2018-03-07T19:02: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b v="0"/>
    <x v="5"/>
    <s v="audio"/>
    <n v="0"/>
    <n v="0"/>
    <x v="1054"/>
    <d v="2015-07-23T13:47: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b v="0"/>
    <x v="5"/>
    <s v="audio"/>
    <n v="0"/>
    <n v="0"/>
    <x v="1055"/>
    <d v="2017-03-01T21:15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b v="0"/>
    <x v="5"/>
    <s v="audio"/>
    <n v="0"/>
    <n v="0"/>
    <x v="1056"/>
    <d v="2016-04-10T19:10: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b v="0"/>
    <x v="5"/>
    <s v="audio"/>
    <n v="0"/>
    <n v="0"/>
    <x v="1057"/>
    <d v="2017-12-04T14:12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b v="0"/>
    <x v="5"/>
    <s v="audio"/>
    <n v="0"/>
    <n v="0"/>
    <x v="1058"/>
    <d v="2016-03-11T11:44:41"/>
  </r>
  <r>
    <n v="1059"/>
    <s v="Voice Over Artist (Canceled)"/>
    <s v="Turning myself into a vocal artist."/>
    <n v="1100"/>
    <n v="0"/>
    <x v="1"/>
    <s v="US"/>
    <s v="USD"/>
    <n v="1426269456"/>
    <n v="1423681056"/>
    <n v="0"/>
    <b v="0"/>
    <x v="5"/>
    <s v="audio"/>
    <n v="0"/>
    <n v="0"/>
    <x v="1059"/>
    <d v="2016-02-27T23:26:5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b v="0"/>
    <x v="5"/>
    <s v="audio"/>
    <n v="1"/>
    <n v="50"/>
    <x v="1060"/>
    <d v="2016-04-01T20:20:1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b v="0"/>
    <x v="5"/>
    <s v="audio"/>
    <n v="0"/>
    <n v="0"/>
    <x v="1061"/>
    <d v="2017-04-27T02:33:11"/>
  </r>
  <r>
    <n v="1062"/>
    <s v="RETURNING AT A LATER DATE"/>
    <s v="SEE US ON PATREON www.badgirlartwork.com"/>
    <n v="199"/>
    <n v="190"/>
    <x v="1"/>
    <s v="US"/>
    <s v="USD"/>
    <n v="1468351341"/>
    <n v="1467746541"/>
    <n v="4"/>
    <b v="0"/>
    <x v="5"/>
    <s v="audio"/>
    <n v="95"/>
    <n v="47.5"/>
    <x v="1062"/>
    <d v="2017-07-09T09:34: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b v="0"/>
    <x v="5"/>
    <s v="audio"/>
    <n v="0"/>
    <n v="0"/>
    <x v="1063"/>
    <d v="2017-08-28T16:04: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b v="0"/>
    <x v="6"/>
    <s v="video games"/>
    <n v="9"/>
    <n v="65.67"/>
    <x v="1064"/>
    <d v="2014-06-10T09:0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b v="0"/>
    <x v="6"/>
    <s v="video games"/>
    <n v="3"/>
    <n v="16.2"/>
    <x v="1065"/>
    <d v="2015-01-28T08:49:4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b v="0"/>
    <x v="6"/>
    <s v="video games"/>
    <n v="3"/>
    <n v="34.130000000000003"/>
    <x v="1066"/>
    <d v="2014-07-09T17:28:1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b v="0"/>
    <x v="6"/>
    <s v="video games"/>
    <n v="26"/>
    <n v="13"/>
    <x v="1067"/>
    <d v="2014-11-28T13:49:2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b v="0"/>
    <x v="6"/>
    <s v="video games"/>
    <n v="0"/>
    <n v="11.25"/>
    <x v="1068"/>
    <d v="2017-04-04T22:22:2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b v="0"/>
    <x v="6"/>
    <s v="video games"/>
    <n v="39"/>
    <n v="40.479999999999997"/>
    <x v="1069"/>
    <d v="2014-11-02T10:44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b v="0"/>
    <x v="6"/>
    <s v="video games"/>
    <n v="1"/>
    <n v="35"/>
    <x v="1070"/>
    <d v="2013-08-29T05:23: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b v="0"/>
    <x v="6"/>
    <s v="video games"/>
    <n v="0"/>
    <n v="0"/>
    <x v="1071"/>
    <d v="2016-11-08T07:44: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b v="0"/>
    <x v="6"/>
    <s v="video games"/>
    <n v="0"/>
    <n v="12.75"/>
    <x v="1072"/>
    <d v="2015-01-14T12:44:1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b v="0"/>
    <x v="6"/>
    <s v="video games"/>
    <n v="1"/>
    <n v="10"/>
    <x v="1073"/>
    <d v="2012-09-05T17:30: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b v="0"/>
    <x v="6"/>
    <s v="video games"/>
    <n v="6"/>
    <n v="113.57"/>
    <x v="1074"/>
    <d v="2014-12-12T04:14: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b v="0"/>
    <x v="6"/>
    <s v="video games"/>
    <n v="5"/>
    <n v="15"/>
    <x v="1075"/>
    <d v="2013-03-31T23:41: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b v="0"/>
    <x v="6"/>
    <s v="video games"/>
    <n v="63"/>
    <n v="48.28"/>
    <x v="1076"/>
    <d v="2015-08-24T16:55: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b v="0"/>
    <x v="6"/>
    <s v="video games"/>
    <n v="29"/>
    <n v="43.98"/>
    <x v="1077"/>
    <d v="2017-01-05T21:57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b v="0"/>
    <x v="6"/>
    <s v="video games"/>
    <n v="8"/>
    <n v="9"/>
    <x v="1078"/>
    <d v="2012-06-09T02:45:2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b v="0"/>
    <x v="6"/>
    <s v="video games"/>
    <n v="3"/>
    <n v="37.67"/>
    <x v="1079"/>
    <d v="2017-05-09T21:32: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b v="0"/>
    <x v="6"/>
    <s v="video games"/>
    <n v="9"/>
    <n v="18.579999999999998"/>
    <x v="1080"/>
    <d v="2015-04-20T20:14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b v="0"/>
    <x v="6"/>
    <s v="video games"/>
    <n v="0"/>
    <n v="3"/>
    <x v="1081"/>
    <d v="2016-01-14T05:21:3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b v="0"/>
    <x v="6"/>
    <s v="video games"/>
    <n v="1"/>
    <n v="18.670000000000002"/>
    <x v="1082"/>
    <d v="2013-07-08T00:45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b v="0"/>
    <x v="6"/>
    <s v="video games"/>
    <n v="1"/>
    <n v="410"/>
    <x v="1083"/>
    <d v="2015-07-15T03:23:58"/>
  </r>
  <r>
    <n v="1084"/>
    <s v="My own channel"/>
    <s v="I want to start my own channel for gaming"/>
    <n v="550"/>
    <n v="0"/>
    <x v="2"/>
    <s v="US"/>
    <s v="USD"/>
    <n v="1407534804"/>
    <n v="1404942804"/>
    <n v="0"/>
    <b v="0"/>
    <x v="6"/>
    <s v="video games"/>
    <n v="0"/>
    <n v="0"/>
    <x v="1084"/>
    <d v="2015-07-21T12:39:1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b v="0"/>
    <x v="6"/>
    <s v="video games"/>
    <n v="3"/>
    <n v="114"/>
    <x v="1085"/>
    <d v="2017-03-08T15:56:10"/>
  </r>
  <r>
    <n v="1086"/>
    <s v="Cyber Universe Online"/>
    <s v="Humanity's future in the Galaxy"/>
    <n v="18000"/>
    <n v="15"/>
    <x v="2"/>
    <s v="US"/>
    <s v="USD"/>
    <n v="1408913291"/>
    <n v="1406321291"/>
    <n v="2"/>
    <b v="0"/>
    <x v="6"/>
    <s v="video games"/>
    <n v="0"/>
    <n v="7.5"/>
    <x v="1086"/>
    <d v="2015-08-06T19:42: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b v="0"/>
    <x v="6"/>
    <s v="video games"/>
    <n v="0"/>
    <n v="0"/>
    <x v="1087"/>
    <d v="2015-05-27T04:13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b v="0"/>
    <x v="6"/>
    <s v="video games"/>
    <n v="14"/>
    <n v="43.42"/>
    <x v="1088"/>
    <d v="2015-04-04T03:45:4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b v="0"/>
    <x v="6"/>
    <s v="video games"/>
    <n v="8"/>
    <n v="23.96"/>
    <x v="1089"/>
    <d v="2016-06-13T15:22: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b v="0"/>
    <x v="6"/>
    <s v="video games"/>
    <n v="0"/>
    <n v="5"/>
    <x v="1090"/>
    <d v="2016-05-16T00:58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b v="0"/>
    <x v="6"/>
    <s v="video games"/>
    <n v="13"/>
    <n v="12.5"/>
    <x v="1091"/>
    <d v="2017-04-05T09:2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b v="0"/>
    <x v="6"/>
    <s v="video games"/>
    <n v="1"/>
    <n v="3"/>
    <x v="1092"/>
    <d v="2013-12-06T07:16: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b v="0"/>
    <x v="6"/>
    <s v="video games"/>
    <n v="14"/>
    <n v="10.56"/>
    <x v="1093"/>
    <d v="2017-02-04T08:02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b v="0"/>
    <x v="6"/>
    <s v="video games"/>
    <n v="18"/>
    <n v="122"/>
    <x v="1094"/>
    <d v="2012-08-29T07:46: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b v="0"/>
    <x v="6"/>
    <s v="video games"/>
    <n v="5"/>
    <n v="267.81"/>
    <x v="1095"/>
    <d v="2014-08-04T20:19: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b v="0"/>
    <x v="6"/>
    <s v="video games"/>
    <n v="18"/>
    <n v="74.209999999999994"/>
    <x v="1096"/>
    <d v="2015-09-16T22:58: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b v="0"/>
    <x v="6"/>
    <s v="video games"/>
    <n v="0"/>
    <n v="6.71"/>
    <x v="1097"/>
    <d v="2015-02-09T00:31: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b v="0"/>
    <x v="6"/>
    <s v="video games"/>
    <n v="7"/>
    <n v="81.95"/>
    <x v="1098"/>
    <d v="2015-03-23T21:14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b v="0"/>
    <x v="6"/>
    <s v="video games"/>
    <n v="1"/>
    <n v="25"/>
    <x v="1099"/>
    <d v="2016-04-30T08:45: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b v="0"/>
    <x v="6"/>
    <s v="video games"/>
    <n v="3"/>
    <n v="10"/>
    <x v="1100"/>
    <d v="2017-02-06T12:25:0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b v="0"/>
    <x v="6"/>
    <s v="video games"/>
    <n v="0"/>
    <n v="6.83"/>
    <x v="1101"/>
    <d v="2017-07-11T09:23:4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b v="0"/>
    <x v="6"/>
    <s v="video games"/>
    <n v="5"/>
    <n v="17.71"/>
    <x v="1102"/>
    <d v="2014-11-15T16:50: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b v="0"/>
    <x v="6"/>
    <s v="video games"/>
    <n v="2"/>
    <n v="16.2"/>
    <x v="1103"/>
    <d v="2017-06-14T06:58: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b v="0"/>
    <x v="6"/>
    <s v="video games"/>
    <n v="5"/>
    <n v="80.3"/>
    <x v="1104"/>
    <d v="2015-05-22T18:43: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b v="0"/>
    <x v="6"/>
    <s v="video games"/>
    <n v="0"/>
    <n v="71.55"/>
    <x v="1105"/>
    <d v="2015-03-02T18:38:4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b v="0"/>
    <x v="6"/>
    <s v="video games"/>
    <n v="41"/>
    <n v="23.57"/>
    <x v="1106"/>
    <d v="2013-02-27T02:19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b v="0"/>
    <x v="6"/>
    <s v="video games"/>
    <n v="0"/>
    <n v="0"/>
    <x v="1107"/>
    <d v="2015-07-05T03:14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b v="0"/>
    <x v="6"/>
    <s v="video games"/>
    <n v="3"/>
    <n v="34.880000000000003"/>
    <x v="1108"/>
    <d v="2013-03-08T04:22:4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b v="0"/>
    <x v="6"/>
    <s v="video games"/>
    <n v="0"/>
    <n v="15"/>
    <x v="1109"/>
    <d v="2017-11-18T03:07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b v="0"/>
    <x v="6"/>
    <s v="video games"/>
    <n v="1"/>
    <n v="23.18"/>
    <x v="1110"/>
    <d v="2013-11-06T14:11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b v="0"/>
    <x v="6"/>
    <s v="video games"/>
    <n v="0"/>
    <n v="1"/>
    <x v="1111"/>
    <d v="2016-12-30T19:47:5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b v="0"/>
    <x v="6"/>
    <s v="video games"/>
    <n v="36"/>
    <n v="100.23"/>
    <x v="1112"/>
    <d v="2016-01-04T10:43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b v="0"/>
    <x v="6"/>
    <s v="video games"/>
    <n v="1"/>
    <n v="5"/>
    <x v="1113"/>
    <d v="2015-07-27T17:18:3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b v="0"/>
    <x v="6"/>
    <s v="video games"/>
    <n v="0"/>
    <n v="3.33"/>
    <x v="1114"/>
    <d v="2014-09-14T12:03: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b v="0"/>
    <x v="6"/>
    <s v="video games"/>
    <n v="0"/>
    <n v="13.25"/>
    <x v="1115"/>
    <d v="2017-03-25T00:42:2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b v="0"/>
    <x v="6"/>
    <s v="video games"/>
    <n v="0"/>
    <n v="17.850000000000001"/>
    <x v="1116"/>
    <d v="2013-05-05T15:39:4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b v="0"/>
    <x v="6"/>
    <s v="video games"/>
    <n v="8"/>
    <n v="10.38"/>
    <x v="1117"/>
    <d v="2016-12-16T22:19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b v="0"/>
    <x v="6"/>
    <s v="video games"/>
    <n v="2"/>
    <n v="36.33"/>
    <x v="1118"/>
    <d v="2015-03-15T01:31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b v="0"/>
    <x v="6"/>
    <s v="video games"/>
    <n v="0"/>
    <n v="5"/>
    <x v="1119"/>
    <d v="2015-03-16T18:24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b v="0"/>
    <x v="6"/>
    <s v="video games"/>
    <n v="0"/>
    <n v="0"/>
    <x v="1120"/>
    <d v="2012-09-17T21:23:2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b v="0"/>
    <x v="6"/>
    <s v="video games"/>
    <n v="0"/>
    <n v="5.8"/>
    <x v="1121"/>
    <d v="2017-03-07T21:5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b v="0"/>
    <x v="6"/>
    <s v="video games"/>
    <n v="0"/>
    <n v="0"/>
    <x v="1122"/>
    <d v="2014-05-03T01:25:3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b v="0"/>
    <x v="6"/>
    <s v="video games"/>
    <n v="0"/>
    <n v="3.67"/>
    <x v="1123"/>
    <d v="2015-03-29T18:27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b v="0"/>
    <x v="6"/>
    <s v="mobile games"/>
    <n v="0"/>
    <n v="60.71"/>
    <x v="1124"/>
    <d v="2016-04-16T21:58: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b v="0"/>
    <x v="6"/>
    <s v="mobile games"/>
    <n v="0"/>
    <n v="0"/>
    <x v="1125"/>
    <d v="2016-09-15T00:29:2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b v="0"/>
    <x v="6"/>
    <s v="mobile games"/>
    <n v="1"/>
    <n v="5"/>
    <x v="1126"/>
    <d v="2017-07-10T22:50:0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b v="0"/>
    <x v="6"/>
    <s v="mobile games"/>
    <n v="2"/>
    <n v="25.43"/>
    <x v="1127"/>
    <d v="2015-10-29T14:17:52"/>
  </r>
  <r>
    <n v="1128"/>
    <s v="Flying Turds"/>
    <s v="#havingfunFTW"/>
    <n v="1000"/>
    <n v="1"/>
    <x v="2"/>
    <s v="GB"/>
    <s v="GBP"/>
    <n v="1407425717"/>
    <n v="1404833717"/>
    <n v="1"/>
    <b v="0"/>
    <x v="6"/>
    <s v="mobile games"/>
    <n v="0"/>
    <n v="1"/>
    <x v="1128"/>
    <d v="2015-07-20T05:42:2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b v="0"/>
    <x v="6"/>
    <s v="mobile games"/>
    <n v="0"/>
    <n v="10.5"/>
    <x v="1129"/>
    <d v="2017-06-01T01:23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b v="0"/>
    <x v="6"/>
    <s v="mobile games"/>
    <n v="0"/>
    <n v="3.67"/>
    <x v="1130"/>
    <d v="2015-11-09T23:24: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b v="0"/>
    <x v="6"/>
    <s v="mobile games"/>
    <n v="0"/>
    <n v="0"/>
    <x v="1131"/>
    <d v="2016-12-16T05:24:3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b v="0"/>
    <x v="6"/>
    <s v="mobile games"/>
    <n v="14"/>
    <n v="110.62"/>
    <x v="1132"/>
    <d v="2018-01-01T08:57:2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b v="0"/>
    <x v="6"/>
    <s v="mobile games"/>
    <n v="1"/>
    <n v="20"/>
    <x v="1133"/>
    <d v="2015-07-12T20:11: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b v="0"/>
    <x v="6"/>
    <s v="mobile games"/>
    <n v="0"/>
    <n v="1"/>
    <x v="1134"/>
    <d v="2015-11-13T04:38:4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b v="0"/>
    <x v="6"/>
    <s v="mobile games"/>
    <n v="5"/>
    <n v="50"/>
    <x v="1135"/>
    <d v="2017-08-04T02:48: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b v="0"/>
    <x v="6"/>
    <s v="mobile games"/>
    <n v="6"/>
    <n v="45"/>
    <x v="1136"/>
    <d v="2016-12-10T21:03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b v="0"/>
    <x v="6"/>
    <s v="mobile games"/>
    <n v="40"/>
    <n v="253.21"/>
    <x v="1137"/>
    <d v="2017-04-18T17:01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b v="0"/>
    <x v="6"/>
    <s v="mobile games"/>
    <n v="0"/>
    <n v="31.25"/>
    <x v="1138"/>
    <d v="2018-01-22T14:33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b v="0"/>
    <x v="6"/>
    <s v="mobile games"/>
    <n v="0"/>
    <n v="5"/>
    <x v="1139"/>
    <d v="2015-12-17T01:22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b v="0"/>
    <x v="6"/>
    <s v="mobile games"/>
    <n v="0"/>
    <n v="0"/>
    <x v="1140"/>
    <d v="2016-07-25T18:59:05"/>
  </r>
  <r>
    <n v="1141"/>
    <s v="Arena Z - Zombie Survival"/>
    <s v="I think this will be a great game!"/>
    <n v="500"/>
    <n v="0"/>
    <x v="2"/>
    <s v="DE"/>
    <s v="EUR"/>
    <n v="1436460450"/>
    <n v="1433868450"/>
    <n v="0"/>
    <b v="0"/>
    <x v="6"/>
    <s v="mobile games"/>
    <n v="0"/>
    <n v="0"/>
    <x v="1141"/>
    <d v="2016-06-27T10:30:3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b v="0"/>
    <x v="6"/>
    <s v="mobile games"/>
    <n v="0"/>
    <n v="0"/>
    <x v="1142"/>
    <d v="2016-02-02T17:00:0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b v="0"/>
    <x v="6"/>
    <s v="mobile games"/>
    <n v="0"/>
    <n v="23.25"/>
    <x v="1143"/>
    <d v="2016-12-08T08:19: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b v="0"/>
    <x v="7"/>
    <s v="food trucks"/>
    <n v="0"/>
    <n v="0"/>
    <x v="1144"/>
    <d v="2016-04-15T09:33:5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b v="0"/>
    <x v="7"/>
    <s v="food trucks"/>
    <n v="0"/>
    <n v="100"/>
    <x v="1145"/>
    <d v="2015-09-15T12:4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b v="0"/>
    <x v="7"/>
    <s v="food trucks"/>
    <n v="9"/>
    <n v="44.17"/>
    <x v="1146"/>
    <d v="2015-04-12T11:37: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b v="0"/>
    <x v="7"/>
    <s v="food trucks"/>
    <n v="0"/>
    <n v="0"/>
    <x v="1147"/>
    <d v="2015-10-03T02:53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b v="0"/>
    <x v="7"/>
    <s v="food trucks"/>
    <n v="0"/>
    <n v="24.33"/>
    <x v="1148"/>
    <d v="2017-11-30T19:30:4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b v="0"/>
    <x v="7"/>
    <s v="food trucks"/>
    <n v="0"/>
    <n v="37.5"/>
    <x v="1149"/>
    <d v="2017-06-12T17:55: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b v="0"/>
    <x v="7"/>
    <s v="food trucks"/>
    <n v="10"/>
    <n v="42"/>
    <x v="1150"/>
    <d v="2016-12-31T14:12: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b v="0"/>
    <x v="7"/>
    <s v="food trucks"/>
    <n v="0"/>
    <n v="0"/>
    <x v="1151"/>
    <d v="2016-08-27T02:30:52"/>
  </r>
  <r>
    <n v="1152"/>
    <s v="Peruvian King Food Truck"/>
    <s v="Peruvian food truck with an LA twist."/>
    <n v="16000"/>
    <n v="911"/>
    <x v="2"/>
    <s v="US"/>
    <s v="USD"/>
    <n v="1431709312"/>
    <n v="1429117312"/>
    <n v="15"/>
    <b v="0"/>
    <x v="7"/>
    <s v="food trucks"/>
    <n v="6"/>
    <n v="60.73"/>
    <x v="1152"/>
    <d v="2016-05-02T06:40: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b v="0"/>
    <x v="7"/>
    <s v="food trucks"/>
    <n v="1"/>
    <n v="50"/>
    <x v="1153"/>
    <d v="2016-06-06T00:08:3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b v="0"/>
    <x v="7"/>
    <s v="food trucks"/>
    <n v="7"/>
    <n v="108.33"/>
    <x v="1154"/>
    <d v="2016-08-26T02:09:2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b v="0"/>
    <x v="7"/>
    <s v="food trucks"/>
    <n v="1"/>
    <n v="23.5"/>
    <x v="1155"/>
    <d v="2015-07-27T12:05: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b v="0"/>
    <x v="7"/>
    <s v="food trucks"/>
    <n v="0"/>
    <n v="0"/>
    <x v="1156"/>
    <d v="2016-02-09T22:10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b v="0"/>
    <x v="7"/>
    <s v="food trucks"/>
    <n v="2"/>
    <n v="50.33"/>
    <x v="1157"/>
    <d v="2015-11-19T19:29: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b v="0"/>
    <x v="7"/>
    <s v="food trucks"/>
    <n v="0"/>
    <n v="11.67"/>
    <x v="1158"/>
    <d v="2015-11-23T07:21: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b v="0"/>
    <x v="7"/>
    <s v="food trucks"/>
    <n v="0"/>
    <n v="0"/>
    <x v="1159"/>
    <d v="2016-06-18T04:51: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b v="0"/>
    <x v="7"/>
    <s v="food trucks"/>
    <n v="4"/>
    <n v="60.79"/>
    <x v="1160"/>
    <d v="2016-03-13T15:32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b v="0"/>
    <x v="7"/>
    <s v="food trucks"/>
    <n v="0"/>
    <n v="0"/>
    <x v="1161"/>
    <d v="2016-05-06T06:44:5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b v="0"/>
    <x v="7"/>
    <s v="food trucks"/>
    <n v="0"/>
    <n v="17.5"/>
    <x v="1162"/>
    <d v="2015-09-08T07:33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b v="0"/>
    <x v="7"/>
    <s v="food trucks"/>
    <n v="0"/>
    <n v="0"/>
    <x v="1163"/>
    <d v="2015-07-22T08:32: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b v="0"/>
    <x v="7"/>
    <s v="food trucks"/>
    <n v="0"/>
    <n v="0"/>
    <x v="1164"/>
    <d v="2017-06-14T19:17: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b v="0"/>
    <x v="7"/>
    <s v="food trucks"/>
    <n v="21"/>
    <n v="82.82"/>
    <x v="1165"/>
    <d v="2015-06-17T02:42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b v="0"/>
    <x v="7"/>
    <s v="food trucks"/>
    <n v="19"/>
    <n v="358.88"/>
    <x v="1166"/>
    <d v="2016-06-13T14:48: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b v="0"/>
    <x v="7"/>
    <s v="food trucks"/>
    <n v="2"/>
    <n v="61.19"/>
    <x v="1167"/>
    <d v="2015-08-26T02:10:5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b v="0"/>
    <x v="7"/>
    <s v="food trucks"/>
    <n v="6"/>
    <n v="340"/>
    <x v="1168"/>
    <d v="2017-09-20T03:52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b v="0"/>
    <x v="7"/>
    <s v="food trucks"/>
    <n v="0"/>
    <n v="5.67"/>
    <x v="1169"/>
    <d v="2016-02-08T04:04: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b v="0"/>
    <x v="7"/>
    <s v="food trucks"/>
    <n v="0"/>
    <n v="50"/>
    <x v="1170"/>
    <d v="2016-05-17T18:49:4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b v="0"/>
    <x v="7"/>
    <s v="food trucks"/>
    <n v="0"/>
    <n v="25"/>
    <x v="1171"/>
    <d v="2015-10-28T12:34: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b v="0"/>
    <x v="7"/>
    <s v="food trucks"/>
    <n v="0"/>
    <n v="0"/>
    <x v="1172"/>
    <d v="2015-08-02T13:08: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b v="0"/>
    <x v="7"/>
    <s v="food trucks"/>
    <n v="0"/>
    <n v="30"/>
    <x v="1173"/>
    <d v="2016-07-22T10:40:5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b v="0"/>
    <x v="7"/>
    <s v="food trucks"/>
    <n v="6"/>
    <n v="46.63"/>
    <x v="1174"/>
    <d v="2017-05-04T01:13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b v="0"/>
    <x v="7"/>
    <s v="food trucks"/>
    <n v="3"/>
    <n v="65"/>
    <x v="1175"/>
    <d v="2016-07-03T14:16:5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b v="0"/>
    <x v="7"/>
    <s v="food trucks"/>
    <n v="0"/>
    <n v="10"/>
    <x v="1176"/>
    <d v="2018-03-08T04:05:0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b v="0"/>
    <x v="7"/>
    <s v="food trucks"/>
    <n v="0"/>
    <n v="0"/>
    <x v="1177"/>
    <d v="2015-09-28T17:1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b v="0"/>
    <x v="7"/>
    <s v="food trucks"/>
    <n v="0"/>
    <n v="5"/>
    <x v="1178"/>
    <d v="2015-07-29T16:34:5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b v="0"/>
    <x v="7"/>
    <s v="food trucks"/>
    <n v="5"/>
    <n v="640"/>
    <x v="1179"/>
    <d v="2016-10-18T19:41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b v="0"/>
    <x v="7"/>
    <s v="food trucks"/>
    <n v="12"/>
    <n v="69.12"/>
    <x v="1180"/>
    <d v="2015-06-09T13:08:19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b v="0"/>
    <x v="7"/>
    <s v="food trucks"/>
    <n v="0"/>
    <n v="1.33"/>
    <x v="1181"/>
    <d v="2016-02-15T07:17: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b v="0"/>
    <x v="7"/>
    <s v="food trucks"/>
    <n v="4"/>
    <n v="10.5"/>
    <x v="1182"/>
    <d v="2018-01-13T04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b v="0"/>
    <x v="7"/>
    <s v="food trucks"/>
    <n v="4"/>
    <n v="33.33"/>
    <x v="1183"/>
    <d v="2017-11-01T03:33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b v="1"/>
    <x v="8"/>
    <s v="photobooks"/>
    <n v="105"/>
    <n v="61.56"/>
    <x v="1184"/>
    <d v="2018-02-07T15:12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b v="1"/>
    <x v="8"/>
    <s v="photobooks"/>
    <n v="105"/>
    <n v="118.74"/>
    <x v="1185"/>
    <d v="2016-05-26T05:37:0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b v="1"/>
    <x v="8"/>
    <s v="photobooks"/>
    <n v="107"/>
    <n v="65.08"/>
    <x v="1186"/>
    <d v="2016-05-19T21:08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b v="1"/>
    <x v="8"/>
    <s v="photobooks"/>
    <n v="104"/>
    <n v="130.16"/>
    <x v="1187"/>
    <d v="2016-05-04T08:40:5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b v="1"/>
    <x v="8"/>
    <s v="photobooks"/>
    <n v="161"/>
    <n v="37.78"/>
    <x v="1188"/>
    <d v="2017-12-28T21:15: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b v="1"/>
    <x v="8"/>
    <s v="photobooks"/>
    <n v="108"/>
    <n v="112.79"/>
    <x v="1189"/>
    <d v="2017-06-26T07:08:5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b v="1"/>
    <x v="8"/>
    <s v="photobooks"/>
    <n v="135"/>
    <n v="51.92"/>
    <x v="1190"/>
    <d v="2015-08-13T18:21:4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b v="1"/>
    <x v="8"/>
    <s v="photobooks"/>
    <n v="109"/>
    <n v="89.24"/>
    <x v="1191"/>
    <d v="2017-03-14T17:21:0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b v="1"/>
    <x v="8"/>
    <s v="photobooks"/>
    <n v="290"/>
    <n v="19.329999999999998"/>
    <x v="1192"/>
    <d v="2018-02-12T15:2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b v="1"/>
    <x v="8"/>
    <s v="photobooks"/>
    <n v="104"/>
    <n v="79.97"/>
    <x v="1193"/>
    <d v="2017-04-04T07:47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b v="1"/>
    <x v="8"/>
    <s v="photobooks"/>
    <n v="322"/>
    <n v="56.41"/>
    <x v="1194"/>
    <d v="2016-03-25T06:20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b v="1"/>
    <x v="8"/>
    <s v="photobooks"/>
    <n v="135"/>
    <n v="79.41"/>
    <x v="1195"/>
    <d v="2016-12-11T14:17:5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b v="1"/>
    <x v="8"/>
    <s v="photobooks"/>
    <n v="270"/>
    <n v="76.44"/>
    <x v="1196"/>
    <d v="2016-12-10T00:09: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b v="1"/>
    <x v="8"/>
    <s v="photobooks"/>
    <n v="253"/>
    <n v="121"/>
    <x v="1197"/>
    <d v="2017-06-09T05:05: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b v="1"/>
    <x v="8"/>
    <s v="photobooks"/>
    <n v="261"/>
    <n v="54.62"/>
    <x v="1198"/>
    <d v="2016-12-22T13:47: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b v="1"/>
    <x v="8"/>
    <s v="photobooks"/>
    <n v="101"/>
    <n v="299.22000000000003"/>
    <x v="1199"/>
    <d v="2016-06-26T11:44:4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b v="1"/>
    <x v="8"/>
    <s v="photobooks"/>
    <n v="126"/>
    <n v="58.53"/>
    <x v="1200"/>
    <d v="2016-04-02T10:10: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b v="1"/>
    <x v="8"/>
    <s v="photobooks"/>
    <n v="102"/>
    <n v="55.37"/>
    <x v="1201"/>
    <d v="2017-07-12T06:1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b v="1"/>
    <x v="8"/>
    <s v="photobooks"/>
    <n v="199"/>
    <n v="183.8"/>
    <x v="1202"/>
    <d v="2016-06-14T18:18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b v="1"/>
    <x v="8"/>
    <s v="photobooks"/>
    <n v="102"/>
    <n v="165.35"/>
    <x v="1203"/>
    <d v="2016-05-18T12:31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b v="1"/>
    <x v="8"/>
    <s v="photobooks"/>
    <n v="103"/>
    <n v="234.79"/>
    <x v="1204"/>
    <d v="2016-11-25T02:02: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b v="1"/>
    <x v="8"/>
    <s v="photobooks"/>
    <n v="101"/>
    <n v="211.48"/>
    <x v="1205"/>
    <d v="2016-05-31T16:29: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b v="1"/>
    <x v="8"/>
    <s v="photobooks"/>
    <n v="115"/>
    <n v="32.340000000000003"/>
    <x v="1206"/>
    <d v="2018-03-13T07:07:55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b v="1"/>
    <x v="8"/>
    <s v="photobooks"/>
    <n v="104"/>
    <n v="123.38"/>
    <x v="1207"/>
    <d v="2017-03-25T19:24: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b v="1"/>
    <x v="8"/>
    <s v="photobooks"/>
    <n v="155"/>
    <n v="207.07"/>
    <x v="1208"/>
    <d v="2017-03-18T21:58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b v="1"/>
    <x v="8"/>
    <s v="photobooks"/>
    <n v="106"/>
    <n v="138.26"/>
    <x v="1209"/>
    <d v="2018-02-27T06:57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b v="1"/>
    <x v="8"/>
    <s v="photobooks"/>
    <n v="254"/>
    <n v="493.82"/>
    <x v="1210"/>
    <d v="2016-05-18T18:53:3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b v="1"/>
    <x v="8"/>
    <s v="photobooks"/>
    <n v="101"/>
    <n v="168.5"/>
    <x v="1211"/>
    <d v="2017-06-05T18:10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b v="1"/>
    <x v="8"/>
    <s v="photobooks"/>
    <n v="129"/>
    <n v="38.869999999999997"/>
    <x v="1212"/>
    <d v="2016-11-17T18:22: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b v="1"/>
    <x v="8"/>
    <s v="photobooks"/>
    <n v="102"/>
    <n v="61.53"/>
    <x v="1213"/>
    <d v="2018-02-01T15:58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b v="1"/>
    <x v="8"/>
    <s v="photobooks"/>
    <n v="132"/>
    <n v="105.44"/>
    <x v="1214"/>
    <d v="2016-05-27T22:38:2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b v="1"/>
    <x v="8"/>
    <s v="photobooks"/>
    <n v="786"/>
    <n v="71.59"/>
    <x v="1215"/>
    <d v="2015-05-11T01:10:4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b v="1"/>
    <x v="8"/>
    <s v="photobooks"/>
    <n v="146"/>
    <n v="91.88"/>
    <x v="1216"/>
    <d v="2016-09-22T12:18: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b v="1"/>
    <x v="8"/>
    <s v="photobooks"/>
    <n v="103"/>
    <n v="148.57"/>
    <x v="1217"/>
    <d v="2017-07-11T10:38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b v="1"/>
    <x v="8"/>
    <s v="photobooks"/>
    <n v="172"/>
    <n v="174.21"/>
    <x v="1218"/>
    <d v="2016-10-22T07:0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b v="1"/>
    <x v="8"/>
    <s v="photobooks"/>
    <n v="159"/>
    <n v="102.86"/>
    <x v="1219"/>
    <d v="2017-10-19T04:10: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b v="1"/>
    <x v="8"/>
    <s v="photobooks"/>
    <n v="104"/>
    <n v="111.18"/>
    <x v="1220"/>
    <d v="2016-08-14T08:46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b v="1"/>
    <x v="8"/>
    <s v="photobooks"/>
    <n v="111"/>
    <n v="23.8"/>
    <x v="1221"/>
    <d v="2017-12-03T15:49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b v="1"/>
    <x v="8"/>
    <s v="photobooks"/>
    <n v="280"/>
    <n v="81.27"/>
    <x v="1222"/>
    <d v="2017-03-26T13:47: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b v="1"/>
    <x v="8"/>
    <s v="photobooks"/>
    <n v="112"/>
    <n v="116.21"/>
    <x v="1223"/>
    <d v="2017-11-09T08:56:1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b v="0"/>
    <x v="4"/>
    <s v="world music"/>
    <n v="7"/>
    <n v="58.89"/>
    <x v="1224"/>
    <d v="2015-05-17T19:36: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b v="0"/>
    <x v="4"/>
    <s v="world music"/>
    <n v="4"/>
    <n v="44"/>
    <x v="1225"/>
    <d v="2014-09-28T08:25:0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b v="0"/>
    <x v="4"/>
    <s v="world music"/>
    <n v="4"/>
    <n v="48.43"/>
    <x v="1226"/>
    <d v="2015-03-31T07:39: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b v="0"/>
    <x v="4"/>
    <s v="world music"/>
    <n v="0"/>
    <n v="0"/>
    <x v="1227"/>
    <d v="2015-07-19T20:56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b v="0"/>
    <x v="4"/>
    <s v="world music"/>
    <n v="29"/>
    <n v="61.04"/>
    <x v="1228"/>
    <d v="2012-08-18T02:33: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b v="0"/>
    <x v="4"/>
    <s v="world music"/>
    <n v="1"/>
    <n v="25"/>
    <x v="1229"/>
    <d v="2013-03-11T07:39: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b v="0"/>
    <x v="4"/>
    <s v="world music"/>
    <n v="0"/>
    <n v="0"/>
    <x v="1230"/>
    <d v="2012-01-10T18:13: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b v="0"/>
    <x v="4"/>
    <s v="world music"/>
    <n v="0"/>
    <n v="0"/>
    <x v="1231"/>
    <d v="2016-08-16T19:54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b v="0"/>
    <x v="4"/>
    <s v="world music"/>
    <n v="1"/>
    <n v="40"/>
    <x v="1232"/>
    <d v="2014-09-11T22:49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b v="0"/>
    <x v="4"/>
    <s v="world music"/>
    <n v="12"/>
    <n v="19.329999999999998"/>
    <x v="1233"/>
    <d v="2013-01-14T10:29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b v="0"/>
    <x v="4"/>
    <s v="world music"/>
    <n v="0"/>
    <n v="0"/>
    <x v="1234"/>
    <d v="2016-01-19T04:31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b v="0"/>
    <x v="4"/>
    <s v="world music"/>
    <n v="3"/>
    <n v="35"/>
    <x v="1235"/>
    <d v="2014-11-21T17:06: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b v="0"/>
    <x v="4"/>
    <s v="world music"/>
    <n v="0"/>
    <n v="0"/>
    <x v="1236"/>
    <d v="2013-06-24T12:15: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b v="0"/>
    <x v="4"/>
    <s v="world music"/>
    <n v="0"/>
    <n v="0"/>
    <x v="1237"/>
    <d v="2013-07-21T16:38: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b v="0"/>
    <x v="4"/>
    <s v="world music"/>
    <n v="18"/>
    <n v="59.33"/>
    <x v="1238"/>
    <d v="2012-06-24T20:34: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b v="0"/>
    <x v="4"/>
    <s v="world music"/>
    <n v="0"/>
    <n v="0"/>
    <x v="1239"/>
    <d v="2012-11-27T10:49: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b v="0"/>
    <x v="4"/>
    <s v="world music"/>
    <n v="3"/>
    <n v="30.13"/>
    <x v="1240"/>
    <d v="2014-06-16T04:26: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b v="0"/>
    <x v="4"/>
    <s v="world music"/>
    <n v="51"/>
    <n v="74.62"/>
    <x v="1241"/>
    <d v="2015-10-17T16:5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b v="0"/>
    <x v="4"/>
    <s v="world music"/>
    <n v="1"/>
    <n v="5"/>
    <x v="1242"/>
    <d v="2012-07-31T13:3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b v="0"/>
    <x v="4"/>
    <s v="world music"/>
    <n v="14"/>
    <n v="44.5"/>
    <x v="1243"/>
    <d v="2012-05-26T12:15: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b v="1"/>
    <x v="4"/>
    <s v="rock"/>
    <n v="104"/>
    <n v="46.13"/>
    <x v="1244"/>
    <d v="2014-03-25T10:12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b v="1"/>
    <x v="4"/>
    <s v="rock"/>
    <n v="120"/>
    <n v="141.47"/>
    <x v="1245"/>
    <d v="2015-05-26T00:55: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b v="1"/>
    <x v="4"/>
    <s v="rock"/>
    <n v="117"/>
    <n v="75.48"/>
    <x v="1246"/>
    <d v="2012-10-26T21:59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b v="1"/>
    <x v="4"/>
    <s v="rock"/>
    <n v="122"/>
    <n v="85.5"/>
    <x v="1247"/>
    <d v="2014-04-08T03:04: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b v="1"/>
    <x v="4"/>
    <s v="rock"/>
    <n v="152"/>
    <n v="64.25"/>
    <x v="1248"/>
    <d v="2015-05-24T16:50: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b v="1"/>
    <x v="4"/>
    <s v="rock"/>
    <n v="104"/>
    <n v="64.47"/>
    <x v="1249"/>
    <d v="2013-06-03T03:21:0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b v="1"/>
    <x v="4"/>
    <s v="rock"/>
    <n v="200"/>
    <n v="118.2"/>
    <x v="1250"/>
    <d v="2015-08-19T20:51:3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b v="1"/>
    <x v="4"/>
    <s v="rock"/>
    <n v="102"/>
    <n v="82.54"/>
    <x v="1251"/>
    <d v="2012-08-15T03:06: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b v="1"/>
    <x v="4"/>
    <s v="rock"/>
    <n v="138"/>
    <n v="34.17"/>
    <x v="1252"/>
    <d v="2014-09-30T11:27:0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b v="1"/>
    <x v="4"/>
    <s v="rock"/>
    <n v="303833"/>
    <n v="42.73"/>
    <x v="1253"/>
    <d v="2015-08-16T22:46:5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b v="1"/>
    <x v="4"/>
    <s v="rock"/>
    <n v="199"/>
    <n v="94.49"/>
    <x v="1254"/>
    <d v="2011-11-15T19:53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b v="1"/>
    <x v="4"/>
    <s v="rock"/>
    <n v="202"/>
    <n v="55.7"/>
    <x v="1255"/>
    <d v="2014-11-08T04:23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b v="1"/>
    <x v="4"/>
    <s v="rock"/>
    <n v="118"/>
    <n v="98.03"/>
    <x v="1256"/>
    <d v="2013-01-05T05:10: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b v="1"/>
    <x v="4"/>
    <s v="rock"/>
    <n v="295"/>
    <n v="92.1"/>
    <x v="1257"/>
    <d v="2012-02-17T14:51: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b v="1"/>
    <x v="4"/>
    <s v="rock"/>
    <n v="213"/>
    <n v="38.18"/>
    <x v="1258"/>
    <d v="2014-08-05T22:38: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b v="1"/>
    <x v="4"/>
    <s v="rock"/>
    <n v="104"/>
    <n v="27.15"/>
    <x v="1259"/>
    <d v="2015-05-20T11:4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b v="1"/>
    <x v="4"/>
    <s v="rock"/>
    <n v="114"/>
    <n v="50.69"/>
    <x v="1260"/>
    <d v="2015-02-04T23:43: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b v="1"/>
    <x v="4"/>
    <s v="rock"/>
    <n v="101"/>
    <n v="38.94"/>
    <x v="1261"/>
    <d v="2015-01-06T21:10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b v="1"/>
    <x v="4"/>
    <s v="rock"/>
    <n v="125"/>
    <n v="77.64"/>
    <x v="1262"/>
    <d v="2015-01-25T16:39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b v="1"/>
    <x v="4"/>
    <s v="rock"/>
    <n v="119"/>
    <n v="43.54"/>
    <x v="1263"/>
    <d v="2015-03-07T19:54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b v="1"/>
    <x v="4"/>
    <s v="rock"/>
    <n v="166"/>
    <n v="31.82"/>
    <x v="1264"/>
    <d v="2014-10-05T06:02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b v="1"/>
    <x v="4"/>
    <s v="rock"/>
    <n v="119"/>
    <n v="63.18"/>
    <x v="1265"/>
    <d v="2011-10-14T14:31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b v="1"/>
    <x v="4"/>
    <s v="rock"/>
    <n v="100"/>
    <n v="190.9"/>
    <x v="1266"/>
    <d v="2014-12-20T01:03: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b v="1"/>
    <x v="4"/>
    <s v="rock"/>
    <n v="102"/>
    <n v="140.86000000000001"/>
    <x v="1267"/>
    <d v="2014-06-28T02:35:5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b v="1"/>
    <x v="4"/>
    <s v="rock"/>
    <n v="117"/>
    <n v="76.92"/>
    <x v="1268"/>
    <d v="2014-08-26T14:35:4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b v="1"/>
    <x v="4"/>
    <s v="rock"/>
    <n v="109"/>
    <n v="99.16"/>
    <x v="1269"/>
    <d v="2017-04-10T17:21:4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b v="1"/>
    <x v="4"/>
    <s v="rock"/>
    <n v="115"/>
    <n v="67.88"/>
    <x v="1270"/>
    <d v="2013-02-17T00:04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b v="1"/>
    <x v="4"/>
    <s v="rock"/>
    <n v="102"/>
    <n v="246.29"/>
    <x v="1271"/>
    <d v="2014-10-20T15:13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b v="1"/>
    <x v="4"/>
    <s v="rock"/>
    <n v="106"/>
    <n v="189.29"/>
    <x v="1272"/>
    <d v="2011-04-25T12:45: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b v="1"/>
    <x v="4"/>
    <s v="rock"/>
    <n v="104"/>
    <n v="76.67"/>
    <x v="1273"/>
    <d v="2015-08-13T19:56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b v="1"/>
    <x v="4"/>
    <s v="rock"/>
    <n v="155"/>
    <n v="82.96"/>
    <x v="1274"/>
    <d v="2013-07-28T05:40:5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b v="1"/>
    <x v="4"/>
    <s v="rock"/>
    <n v="162"/>
    <n v="62.52"/>
    <x v="1275"/>
    <d v="2014-07-12T16:40:3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b v="1"/>
    <x v="4"/>
    <s v="rock"/>
    <n v="104"/>
    <n v="46.07"/>
    <x v="1276"/>
    <d v="2010-07-06T10:12: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b v="1"/>
    <x v="4"/>
    <s v="rock"/>
    <n v="106"/>
    <n v="38.54"/>
    <x v="1277"/>
    <d v="2013-08-02T05:05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b v="1"/>
    <x v="4"/>
    <s v="rock"/>
    <n v="155"/>
    <n v="53.01"/>
    <x v="1278"/>
    <d v="2015-06-05T17:52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b v="1"/>
    <x v="4"/>
    <s v="rock"/>
    <n v="111"/>
    <n v="73.36"/>
    <x v="1279"/>
    <d v="2015-03-02T17:45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b v="1"/>
    <x v="4"/>
    <s v="rock"/>
    <n v="111"/>
    <n v="127.98"/>
    <x v="1280"/>
    <d v="2012-01-15T15:30: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b v="1"/>
    <x v="4"/>
    <s v="rock"/>
    <n v="111"/>
    <n v="104.73"/>
    <x v="1281"/>
    <d v="2014-07-02T08:31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b v="1"/>
    <x v="4"/>
    <s v="rock"/>
    <n v="124"/>
    <n v="67.67"/>
    <x v="1282"/>
    <d v="2014-11-15T15:48:4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b v="1"/>
    <x v="4"/>
    <s v="rock"/>
    <n v="211"/>
    <n v="95.93"/>
    <x v="1283"/>
    <d v="2014-02-09T19:24: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b v="1"/>
    <x v="1"/>
    <s v="plays"/>
    <n v="101"/>
    <n v="65.16"/>
    <x v="1284"/>
    <d v="2017-12-31T22:57:4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b v="1"/>
    <x v="1"/>
    <s v="plays"/>
    <n v="102"/>
    <n v="32.270000000000003"/>
    <x v="1285"/>
    <d v="2016-06-07T21:57:0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b v="1"/>
    <x v="1"/>
    <s v="plays"/>
    <n v="108"/>
    <n v="81.25"/>
    <x v="1286"/>
    <d v="2016-02-03T07:08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b v="1"/>
    <x v="1"/>
    <s v="plays"/>
    <n v="242"/>
    <n v="24.2"/>
    <x v="1287"/>
    <d v="2016-05-30T18:47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b v="1"/>
    <x v="1"/>
    <s v="plays"/>
    <n v="100"/>
    <n v="65.87"/>
    <x v="1288"/>
    <d v="2017-08-07T08:40:5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b v="1"/>
    <x v="1"/>
    <s v="plays"/>
    <n v="125"/>
    <n v="36.08"/>
    <x v="1289"/>
    <d v="2018-01-04T10:57:4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b v="1"/>
    <x v="1"/>
    <s v="plays"/>
    <n v="109"/>
    <n v="44.19"/>
    <x v="1290"/>
    <d v="2016-04-09T09:10: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b v="1"/>
    <x v="1"/>
    <s v="plays"/>
    <n v="146"/>
    <n v="104.07"/>
    <x v="1291"/>
    <d v="2016-03-24T01:01: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b v="1"/>
    <x v="1"/>
    <s v="plays"/>
    <n v="110"/>
    <n v="35.96"/>
    <x v="1292"/>
    <d v="2016-09-26T14:16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b v="1"/>
    <x v="1"/>
    <s v="plays"/>
    <n v="102"/>
    <n v="127.79"/>
    <x v="1293"/>
    <d v="2016-11-05T04:55: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b v="1"/>
    <x v="1"/>
    <s v="plays"/>
    <n v="122"/>
    <n v="27.73"/>
    <x v="1294"/>
    <d v="2016-10-09T08:4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b v="1"/>
    <x v="1"/>
    <s v="plays"/>
    <n v="102"/>
    <n v="39.83"/>
    <x v="1295"/>
    <d v="2016-07-17T20:56: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b v="1"/>
    <x v="1"/>
    <s v="plays"/>
    <n v="141"/>
    <n v="52.17"/>
    <x v="1296"/>
    <d v="2017-03-08T00:43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b v="1"/>
    <x v="1"/>
    <s v="plays"/>
    <n v="110"/>
    <n v="92.04"/>
    <x v="1297"/>
    <d v="2017-04-26T19:20: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b v="1"/>
    <x v="1"/>
    <s v="plays"/>
    <n v="105"/>
    <n v="63.42"/>
    <x v="1298"/>
    <d v="2017-04-23T16:10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b v="1"/>
    <x v="1"/>
    <s v="plays"/>
    <n v="124"/>
    <n v="135.63"/>
    <x v="1299"/>
    <d v="2016-07-02T15:52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b v="1"/>
    <x v="1"/>
    <s v="plays"/>
    <n v="135"/>
    <n v="168.75"/>
    <x v="1300"/>
    <d v="2017-05-28T12:12: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b v="1"/>
    <x v="1"/>
    <s v="plays"/>
    <n v="103"/>
    <n v="70.86"/>
    <x v="1301"/>
    <d v="2016-07-09T02:33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b v="1"/>
    <x v="1"/>
    <s v="plays"/>
    <n v="100"/>
    <n v="50"/>
    <x v="1302"/>
    <d v="2017-11-30T16:44:27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b v="1"/>
    <x v="1"/>
    <s v="plays"/>
    <n v="130"/>
    <n v="42.21"/>
    <x v="1303"/>
    <d v="2017-07-28T10:43:2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b v="0"/>
    <x v="2"/>
    <s v="wearables"/>
    <n v="40"/>
    <n v="152.41"/>
    <x v="1304"/>
    <d v="2018-03-14T22:07: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b v="0"/>
    <x v="2"/>
    <s v="wearables"/>
    <n v="26"/>
    <n v="90.62"/>
    <x v="1305"/>
    <d v="2017-07-18T12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b v="0"/>
    <x v="2"/>
    <s v="wearables"/>
    <n v="65"/>
    <n v="201.6"/>
    <x v="1306"/>
    <d v="2015-11-18T13:46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b v="0"/>
    <x v="2"/>
    <s v="wearables"/>
    <n v="12"/>
    <n v="127.93"/>
    <x v="1307"/>
    <d v="2017-02-09T23:34: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b v="0"/>
    <x v="2"/>
    <s v="wearables"/>
    <n v="11"/>
    <n v="29.89"/>
    <x v="1308"/>
    <d v="2017-10-07T01:45:4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b v="0"/>
    <x v="2"/>
    <s v="wearables"/>
    <n v="112"/>
    <n v="367.97"/>
    <x v="1309"/>
    <d v="2016-10-05T17:02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b v="0"/>
    <x v="2"/>
    <s v="wearables"/>
    <n v="16"/>
    <n v="129.16999999999999"/>
    <x v="1310"/>
    <d v="2017-08-17T01:32:4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b v="0"/>
    <x v="2"/>
    <s v="wearables"/>
    <n v="32"/>
    <n v="800.7"/>
    <x v="1311"/>
    <d v="2017-11-30T10:28: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b v="0"/>
    <x v="2"/>
    <s v="wearables"/>
    <n v="1"/>
    <n v="28"/>
    <x v="1312"/>
    <d v="2016-04-04T16:42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b v="0"/>
    <x v="2"/>
    <s v="wearables"/>
    <n v="31"/>
    <n v="102.02"/>
    <x v="1313"/>
    <d v="2017-02-25T12:17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b v="0"/>
    <x v="2"/>
    <s v="wearables"/>
    <n v="1"/>
    <n v="184.36"/>
    <x v="1314"/>
    <d v="2017-10-20T09:46:3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b v="0"/>
    <x v="2"/>
    <s v="wearables"/>
    <n v="40"/>
    <n v="162.91999999999999"/>
    <x v="1315"/>
    <d v="2016-10-27T07:39:3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b v="0"/>
    <x v="2"/>
    <s v="wearables"/>
    <n v="0"/>
    <n v="1"/>
    <x v="1316"/>
    <d v="2017-02-21T16:25: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b v="0"/>
    <x v="2"/>
    <s v="wearables"/>
    <n v="6"/>
    <n v="603.53"/>
    <x v="1317"/>
    <d v="2017-07-18T08:40:5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b v="0"/>
    <x v="2"/>
    <s v="wearables"/>
    <n v="15"/>
    <n v="45.41"/>
    <x v="1318"/>
    <d v="2015-12-26T23:01:3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b v="0"/>
    <x v="2"/>
    <s v="wearables"/>
    <n v="15"/>
    <n v="97.33"/>
    <x v="1319"/>
    <d v="2015-06-22T16:20:2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b v="0"/>
    <x v="2"/>
    <s v="wearables"/>
    <n v="1"/>
    <n v="167.67"/>
    <x v="1320"/>
    <d v="2017-12-31T04:35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b v="0"/>
    <x v="2"/>
    <s v="wearables"/>
    <n v="1"/>
    <n v="859.86"/>
    <x v="1321"/>
    <d v="2017-12-23T19:53: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b v="0"/>
    <x v="2"/>
    <s v="wearables"/>
    <n v="0"/>
    <n v="26.5"/>
    <x v="1322"/>
    <d v="2016-05-08T08:25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b v="0"/>
    <x v="2"/>
    <s v="wearables"/>
    <n v="9"/>
    <n v="30.27"/>
    <x v="1323"/>
    <d v="2017-04-21T05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b v="0"/>
    <x v="2"/>
    <s v="wearables"/>
    <n v="10"/>
    <n v="54.67"/>
    <x v="1324"/>
    <d v="2017-10-12T04:48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b v="0"/>
    <x v="2"/>
    <s v="wearables"/>
    <n v="2"/>
    <n v="60.75"/>
    <x v="1325"/>
    <d v="2017-12-30T07:12: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b v="0"/>
    <x v="2"/>
    <s v="wearables"/>
    <n v="1"/>
    <n v="102.73"/>
    <x v="1326"/>
    <d v="2015-12-31T19:24: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b v="0"/>
    <x v="2"/>
    <s v="wearables"/>
    <n v="4"/>
    <n v="41.59"/>
    <x v="1327"/>
    <d v="2016-05-16T13:03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b v="0"/>
    <x v="2"/>
    <s v="wearables"/>
    <n v="2"/>
    <n v="116.53"/>
    <x v="1328"/>
    <d v="2017-10-13T05:32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b v="0"/>
    <x v="2"/>
    <s v="wearables"/>
    <n v="1"/>
    <n v="45.33"/>
    <x v="1329"/>
    <d v="2015-11-16T07:59: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b v="0"/>
    <x v="2"/>
    <s v="wearables"/>
    <n v="22"/>
    <n v="157.46"/>
    <x v="1330"/>
    <d v="2017-06-28T12:45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b v="0"/>
    <x v="2"/>
    <s v="wearables"/>
    <n v="1"/>
    <n v="100.5"/>
    <x v="1331"/>
    <d v="2017-08-14T20:31: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b v="0"/>
    <x v="2"/>
    <s v="wearables"/>
    <n v="0"/>
    <n v="0"/>
    <x v="1332"/>
    <d v="2018-01-27T20:52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b v="0"/>
    <x v="2"/>
    <s v="wearables"/>
    <n v="0"/>
    <n v="0"/>
    <x v="1333"/>
    <d v="2015-06-27T05:10: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b v="0"/>
    <x v="2"/>
    <s v="wearables"/>
    <n v="11"/>
    <n v="51.82"/>
    <x v="1334"/>
    <d v="2017-03-05T17:57:1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b v="0"/>
    <x v="2"/>
    <s v="wearables"/>
    <n v="20"/>
    <n v="308.75"/>
    <x v="1335"/>
    <d v="2016-11-26T20:23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b v="0"/>
    <x v="2"/>
    <s v="wearables"/>
    <n v="85"/>
    <n v="379.23"/>
    <x v="1336"/>
    <d v="2015-12-02T06:21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b v="0"/>
    <x v="2"/>
    <s v="wearables"/>
    <n v="49"/>
    <n v="176.36"/>
    <x v="1337"/>
    <d v="2018-03-05T03:25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b v="0"/>
    <x v="2"/>
    <s v="wearables"/>
    <n v="3"/>
    <n v="66.069999999999993"/>
    <x v="1338"/>
    <d v="2016-07-22T01:18: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b v="0"/>
    <x v="2"/>
    <s v="wearables"/>
    <n v="7"/>
    <n v="89.65"/>
    <x v="1339"/>
    <d v="2015-11-22T21:28: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b v="0"/>
    <x v="2"/>
    <s v="wearables"/>
    <n v="0"/>
    <n v="0"/>
    <x v="1340"/>
    <d v="2015-07-28T08:28: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b v="0"/>
    <x v="2"/>
    <s v="wearables"/>
    <n v="70"/>
    <n v="382.39"/>
    <x v="1341"/>
    <d v="2017-09-29T22:26: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b v="0"/>
    <x v="2"/>
    <s v="wearables"/>
    <n v="0"/>
    <n v="100"/>
    <x v="1342"/>
    <d v="2016-07-05T17:27: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b v="0"/>
    <x v="2"/>
    <s v="wearables"/>
    <n v="102"/>
    <n v="158.36000000000001"/>
    <x v="1343"/>
    <d v="2017-08-16T13:15: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b v="1"/>
    <x v="3"/>
    <s v="nonfiction"/>
    <n v="378"/>
    <n v="40.76"/>
    <x v="1344"/>
    <d v="2017-06-27T03:01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b v="1"/>
    <x v="3"/>
    <s v="nonfiction"/>
    <n v="125"/>
    <n v="53.57"/>
    <x v="1345"/>
    <d v="2015-06-25T21:29:3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b v="1"/>
    <x v="3"/>
    <s v="nonfiction"/>
    <n v="147"/>
    <n v="48.45"/>
    <x v="1346"/>
    <d v="2014-05-31T00:19: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b v="1"/>
    <x v="3"/>
    <s v="nonfiction"/>
    <n v="102"/>
    <n v="82.42"/>
    <x v="1347"/>
    <d v="2016-02-21T17:40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b v="1"/>
    <x v="3"/>
    <s v="nonfiction"/>
    <n v="102"/>
    <n v="230.19"/>
    <x v="1348"/>
    <d v="2015-12-02T22:06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b v="1"/>
    <x v="3"/>
    <s v="nonfiction"/>
    <n v="204"/>
    <n v="59.36"/>
    <x v="1349"/>
    <d v="2016-12-07T10:11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b v="1"/>
    <x v="3"/>
    <s v="nonfiction"/>
    <n v="104"/>
    <n v="66.7"/>
    <x v="1350"/>
    <d v="2016-12-17T08:2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b v="1"/>
    <x v="3"/>
    <s v="nonfiction"/>
    <n v="101"/>
    <n v="168.78"/>
    <x v="1351"/>
    <d v="2017-02-05T02:49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b v="1"/>
    <x v="3"/>
    <s v="nonfiction"/>
    <n v="136"/>
    <n v="59.97"/>
    <x v="1352"/>
    <d v="2016-08-25T03:02: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b v="1"/>
    <x v="3"/>
    <s v="nonfiction"/>
    <n v="134"/>
    <n v="31.81"/>
    <x v="1353"/>
    <d v="2014-02-09T15:19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b v="1"/>
    <x v="3"/>
    <s v="nonfiction"/>
    <n v="130"/>
    <n v="24.42"/>
    <x v="1354"/>
    <d v="2017-06-07T17:45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b v="1"/>
    <x v="3"/>
    <s v="nonfiction"/>
    <n v="123"/>
    <n v="25.35"/>
    <x v="1355"/>
    <d v="2013-10-29T21:57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b v="1"/>
    <x v="3"/>
    <s v="nonfiction"/>
    <n v="183"/>
    <n v="71.44"/>
    <x v="1356"/>
    <d v="2014-06-08T03:30:2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b v="1"/>
    <x v="3"/>
    <s v="nonfiction"/>
    <n v="125"/>
    <n v="38.549999999999997"/>
    <x v="1357"/>
    <d v="2014-01-30T16:19:2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b v="1"/>
    <x v="3"/>
    <s v="nonfiction"/>
    <n v="112"/>
    <n v="68.37"/>
    <x v="1358"/>
    <d v="2012-05-12T22:09:4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b v="1"/>
    <x v="3"/>
    <s v="nonfiction"/>
    <n v="116"/>
    <n v="40.21"/>
    <x v="1359"/>
    <d v="2012-05-24T09:45: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b v="1"/>
    <x v="3"/>
    <s v="nonfiction"/>
    <n v="173"/>
    <n v="32.07"/>
    <x v="1360"/>
    <d v="2013-06-29T20:32: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b v="1"/>
    <x v="3"/>
    <s v="nonfiction"/>
    <n v="126"/>
    <n v="28.63"/>
    <x v="1361"/>
    <d v="2015-06-02T07:22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b v="1"/>
    <x v="3"/>
    <s v="nonfiction"/>
    <n v="109"/>
    <n v="43.64"/>
    <x v="1362"/>
    <d v="2014-08-13T10:08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b v="1"/>
    <x v="3"/>
    <s v="nonfiction"/>
    <n v="100"/>
    <n v="40"/>
    <x v="1363"/>
    <d v="2017-02-07T18:21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b v="1"/>
    <x v="4"/>
    <s v="rock"/>
    <n v="119"/>
    <n v="346.04"/>
    <x v="1364"/>
    <d v="2015-12-23T12:5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b v="1"/>
    <x v="4"/>
    <s v="rock"/>
    <n v="100"/>
    <n v="81.739999999999995"/>
    <x v="1365"/>
    <d v="2016-03-01T23:35:21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b v="1"/>
    <x v="4"/>
    <s v="rock"/>
    <n v="126"/>
    <n v="64.540000000000006"/>
    <x v="1366"/>
    <d v="2015-11-10T23:54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b v="1"/>
    <x v="4"/>
    <s v="rock"/>
    <n v="114"/>
    <n v="63.48"/>
    <x v="1367"/>
    <d v="2016-11-04T11:48:5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b v="1"/>
    <x v="4"/>
    <s v="rock"/>
    <n v="111"/>
    <n v="63.62"/>
    <x v="1368"/>
    <d v="2016-06-02T09:47: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b v="1"/>
    <x v="4"/>
    <s v="rock"/>
    <n v="105"/>
    <n v="83.97"/>
    <x v="1369"/>
    <d v="2015-03-21T16:05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b v="1"/>
    <x v="4"/>
    <s v="rock"/>
    <n v="104"/>
    <n v="77.75"/>
    <x v="1370"/>
    <d v="2014-09-21T07:13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b v="1"/>
    <x v="4"/>
    <s v="rock"/>
    <n v="107"/>
    <n v="107.07"/>
    <x v="1371"/>
    <d v="2016-04-24T03:47:0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b v="1"/>
    <x v="4"/>
    <s v="rock"/>
    <n v="124"/>
    <n v="38.75"/>
    <x v="1372"/>
    <d v="2013-06-08T05:52:5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b v="1"/>
    <x v="4"/>
    <s v="rock"/>
    <n v="105"/>
    <n v="201.94"/>
    <x v="1373"/>
    <d v="2017-12-31T04:26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b v="1"/>
    <x v="4"/>
    <s v="rock"/>
    <n v="189"/>
    <n v="43.06"/>
    <x v="1374"/>
    <d v="2017-03-19T09:04: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b v="1"/>
    <x v="4"/>
    <s v="rock"/>
    <n v="171"/>
    <n v="62.87"/>
    <x v="1375"/>
    <d v="2018-01-15T14:53:5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b v="1"/>
    <x v="4"/>
    <s v="rock"/>
    <n v="252"/>
    <n v="55.61"/>
    <x v="1376"/>
    <d v="2017-12-03T08:44: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b v="1"/>
    <x v="4"/>
    <s v="rock"/>
    <n v="116"/>
    <n v="48.71"/>
    <x v="1377"/>
    <d v="2018-02-04T03:15:04"/>
  </r>
  <r>
    <n v="1378"/>
    <s v="SIX BY SEVEN"/>
    <s v="A psychedelic post rock masterpiece!"/>
    <n v="2000"/>
    <n v="4067"/>
    <x v="0"/>
    <s v="GB"/>
    <s v="GBP"/>
    <n v="1470075210"/>
    <n v="1468779210"/>
    <n v="133"/>
    <b v="1"/>
    <x v="4"/>
    <s v="rock"/>
    <n v="203"/>
    <n v="30.58"/>
    <x v="1378"/>
    <d v="2017-07-29T18:36:4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b v="1"/>
    <x v="4"/>
    <s v="rock"/>
    <n v="112"/>
    <n v="73.91"/>
    <x v="1379"/>
    <d v="2016-05-23T12:03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b v="1"/>
    <x v="4"/>
    <s v="rock"/>
    <n v="424"/>
    <n v="21.2"/>
    <x v="1380"/>
    <d v="2016-05-27T04:05: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b v="1"/>
    <x v="4"/>
    <s v="rock"/>
    <n v="107"/>
    <n v="73.36"/>
    <x v="1381"/>
    <d v="2017-12-29T09:51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b v="1"/>
    <x v="4"/>
    <s v="rock"/>
    <n v="104"/>
    <n v="56.41"/>
    <x v="1382"/>
    <d v="2014-04-08T15:31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b v="1"/>
    <x v="4"/>
    <s v="rock"/>
    <n v="212"/>
    <n v="50.25"/>
    <x v="1383"/>
    <d v="2017-12-23T03:22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b v="1"/>
    <x v="4"/>
    <s v="rock"/>
    <n v="124"/>
    <n v="68.94"/>
    <x v="1384"/>
    <d v="2016-06-23T09:20:2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b v="1"/>
    <x v="4"/>
    <s v="rock"/>
    <n v="110"/>
    <n v="65.91"/>
    <x v="1385"/>
    <d v="2017-04-24T12:26:3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b v="1"/>
    <x v="4"/>
    <s v="rock"/>
    <n v="219"/>
    <n v="62.5"/>
    <x v="1386"/>
    <d v="2016-07-17T19:25:4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b v="1"/>
    <x v="4"/>
    <s v="rock"/>
    <n v="137"/>
    <n v="70.06"/>
    <x v="1387"/>
    <d v="2016-05-21T03:34: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b v="1"/>
    <x v="4"/>
    <s v="rock"/>
    <n v="135"/>
    <n v="60.18"/>
    <x v="1388"/>
    <d v="2017-10-16T07:53:5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b v="1"/>
    <x v="4"/>
    <s v="rock"/>
    <n v="145"/>
    <n v="21.38"/>
    <x v="1389"/>
    <d v="2017-08-10T17:55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b v="1"/>
    <x v="4"/>
    <s v="rock"/>
    <n v="109"/>
    <n v="160.79"/>
    <x v="1390"/>
    <d v="2016-04-13T21:39: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b v="1"/>
    <x v="4"/>
    <s v="rock"/>
    <n v="110"/>
    <n v="42.38"/>
    <x v="1391"/>
    <d v="2016-08-10T20:55:0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b v="1"/>
    <x v="4"/>
    <s v="rock"/>
    <n v="114"/>
    <n v="27.32"/>
    <x v="1392"/>
    <d v="2017-02-24T22:41:28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b v="1"/>
    <x v="4"/>
    <s v="rock"/>
    <n v="102"/>
    <n v="196.83"/>
    <x v="1393"/>
    <d v="2017-07-29T16:42:5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b v="1"/>
    <x v="4"/>
    <s v="rock"/>
    <n v="122"/>
    <n v="53.88"/>
    <x v="1394"/>
    <d v="2018-03-02T15:19:09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b v="1"/>
    <x v="4"/>
    <s v="rock"/>
    <n v="112"/>
    <n v="47.76"/>
    <x v="1395"/>
    <d v="2018-01-15T11:01: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b v="1"/>
    <x v="4"/>
    <s v="rock"/>
    <n v="107"/>
    <n v="88.19"/>
    <x v="1396"/>
    <d v="2016-01-30T15:17: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b v="1"/>
    <x v="4"/>
    <s v="rock"/>
    <n v="114"/>
    <n v="72.06"/>
    <x v="1397"/>
    <d v="2017-10-26T18:11:4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b v="1"/>
    <x v="4"/>
    <s v="rock"/>
    <n v="110"/>
    <n v="74.25"/>
    <x v="1398"/>
    <d v="2017-07-02T07:38:2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b v="1"/>
    <x v="4"/>
    <s v="rock"/>
    <n v="126"/>
    <n v="61.7"/>
    <x v="1399"/>
    <d v="2015-09-19T21:02: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b v="1"/>
    <x v="4"/>
    <s v="rock"/>
    <n v="167"/>
    <n v="17.239999999999998"/>
    <x v="1400"/>
    <d v="2017-06-08T04:05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b v="1"/>
    <x v="4"/>
    <s v="rock"/>
    <n v="497"/>
    <n v="51.72"/>
    <x v="1401"/>
    <d v="2014-04-29T06:32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b v="1"/>
    <x v="4"/>
    <s v="rock"/>
    <n v="109"/>
    <n v="24.15"/>
    <x v="1402"/>
    <d v="2016-04-17T06:24:5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b v="1"/>
    <x v="4"/>
    <s v="rock"/>
    <n v="103"/>
    <n v="62.17"/>
    <x v="1403"/>
    <d v="2014-06-29T14:49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b v="0"/>
    <x v="3"/>
    <s v="translations"/>
    <n v="2"/>
    <n v="48.2"/>
    <x v="1404"/>
    <d v="2016-02-08T07:54:3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b v="0"/>
    <x v="3"/>
    <s v="translations"/>
    <n v="0"/>
    <n v="6.18"/>
    <x v="1405"/>
    <d v="2015-11-12T17:11:30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b v="0"/>
    <x v="3"/>
    <s v="translations"/>
    <n v="0"/>
    <n v="5"/>
    <x v="1406"/>
    <d v="2016-12-03T11:14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b v="0"/>
    <x v="3"/>
    <s v="translations"/>
    <n v="1"/>
    <n v="7.5"/>
    <x v="1407"/>
    <d v="2015-07-25T05:29: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b v="0"/>
    <x v="3"/>
    <s v="translations"/>
    <n v="7"/>
    <n v="12"/>
    <x v="1408"/>
    <d v="2016-11-04T08:36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b v="0"/>
    <x v="3"/>
    <s v="translations"/>
    <n v="0"/>
    <n v="0"/>
    <x v="1409"/>
    <d v="2015-12-16T21:08: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b v="0"/>
    <x v="3"/>
    <s v="translations"/>
    <n v="0"/>
    <n v="1"/>
    <x v="1410"/>
    <d v="2017-05-30T01:40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b v="0"/>
    <x v="3"/>
    <s v="translations"/>
    <n v="0"/>
    <n v="2.33"/>
    <x v="1411"/>
    <d v="2016-01-22T12:40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b v="0"/>
    <x v="3"/>
    <s v="translations"/>
    <n v="5"/>
    <n v="24.62"/>
    <x v="1412"/>
    <d v="2015-11-18T04:06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b v="0"/>
    <x v="3"/>
    <s v="translations"/>
    <n v="5"/>
    <n v="100"/>
    <x v="1413"/>
    <d v="2017-02-12T23:2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b v="0"/>
    <x v="3"/>
    <s v="translations"/>
    <n v="0"/>
    <n v="1"/>
    <x v="1414"/>
    <d v="2018-01-03T13:21: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b v="0"/>
    <x v="3"/>
    <s v="translations"/>
    <n v="18"/>
    <n v="88.89"/>
    <x v="1415"/>
    <d v="2016-08-05T05:19: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b v="0"/>
    <x v="3"/>
    <s v="translations"/>
    <n v="0"/>
    <n v="0"/>
    <x v="1416"/>
    <d v="2016-11-12T14:01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b v="0"/>
    <x v="3"/>
    <s v="translations"/>
    <n v="1"/>
    <n v="27.5"/>
    <x v="1417"/>
    <d v="2016-09-04T15:30: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b v="0"/>
    <x v="3"/>
    <s v="translations"/>
    <n v="0"/>
    <n v="6"/>
    <x v="1418"/>
    <d v="2017-02-18T02:30: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b v="0"/>
    <x v="3"/>
    <s v="translations"/>
    <n v="7"/>
    <n v="44.5"/>
    <x v="1419"/>
    <d v="2017-10-07T22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b v="0"/>
    <x v="3"/>
    <s v="translations"/>
    <n v="3"/>
    <n v="1"/>
    <x v="1420"/>
    <d v="2017-06-24T23:00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b v="0"/>
    <x v="3"/>
    <s v="translations"/>
    <n v="0"/>
    <n v="100"/>
    <x v="1421"/>
    <d v="2016-01-25T10:41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b v="0"/>
    <x v="3"/>
    <s v="translations"/>
    <n v="0"/>
    <n v="13"/>
    <x v="1422"/>
    <d v="2017-09-19T07:54:5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b v="0"/>
    <x v="3"/>
    <s v="translations"/>
    <n v="0"/>
    <n v="100"/>
    <x v="1423"/>
    <d v="2016-12-23T20:03:5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b v="0"/>
    <x v="3"/>
    <s v="translations"/>
    <n v="20"/>
    <n v="109.07"/>
    <x v="1424"/>
    <d v="2017-11-15T00:44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b v="0"/>
    <x v="3"/>
    <s v="translations"/>
    <n v="0"/>
    <n v="0"/>
    <x v="1425"/>
    <d v="2016-04-15T08:19:4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b v="0"/>
    <x v="3"/>
    <s v="translations"/>
    <n v="0"/>
    <n v="0"/>
    <x v="1426"/>
    <d v="2016-08-13T02:25:0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b v="0"/>
    <x v="3"/>
    <s v="translations"/>
    <n v="8"/>
    <n v="104.75"/>
    <x v="1427"/>
    <d v="2017-09-16T21:23: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b v="0"/>
    <x v="3"/>
    <s v="translations"/>
    <n v="5"/>
    <n v="15"/>
    <x v="1428"/>
    <d v="2017-03-27T18:30: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b v="0"/>
    <x v="3"/>
    <s v="translations"/>
    <n v="0"/>
    <n v="0"/>
    <x v="1429"/>
    <d v="2016-03-26T20:53: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b v="0"/>
    <x v="3"/>
    <s v="translations"/>
    <n v="8"/>
    <n v="80.599999999999994"/>
    <x v="1430"/>
    <d v="2015-12-04T06:09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b v="0"/>
    <x v="3"/>
    <s v="translations"/>
    <n v="32"/>
    <n v="115.55"/>
    <x v="1431"/>
    <d v="2016-11-16T23:02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b v="0"/>
    <x v="3"/>
    <s v="translations"/>
    <n v="0"/>
    <n v="0"/>
    <x v="1432"/>
    <d v="2016-07-08T18:06: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b v="0"/>
    <x v="3"/>
    <s v="translations"/>
    <n v="7"/>
    <n v="80.5"/>
    <x v="1433"/>
    <d v="2017-12-10T06:07: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b v="0"/>
    <x v="3"/>
    <s v="translations"/>
    <n v="10"/>
    <n v="744.55"/>
    <x v="1434"/>
    <d v="2016-05-26T16:51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b v="0"/>
    <x v="3"/>
    <s v="translations"/>
    <n v="0"/>
    <n v="7.5"/>
    <x v="1435"/>
    <d v="2016-10-01T12:29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b v="0"/>
    <x v="3"/>
    <s v="translations"/>
    <n v="1"/>
    <n v="38.5"/>
    <x v="1436"/>
    <d v="2017-02-13T21:51: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b v="0"/>
    <x v="3"/>
    <s v="translations"/>
    <n v="27"/>
    <n v="36.68"/>
    <x v="1437"/>
    <d v="2015-06-24T06:06: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b v="0"/>
    <x v="3"/>
    <s v="translations"/>
    <n v="3"/>
    <n v="75"/>
    <x v="1438"/>
    <d v="2017-04-22T13:11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b v="0"/>
    <x v="3"/>
    <s v="translations"/>
    <n v="7"/>
    <n v="30"/>
    <x v="1439"/>
    <d v="2016-02-21T22:2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b v="0"/>
    <x v="3"/>
    <s v="translations"/>
    <n v="0"/>
    <n v="1"/>
    <x v="1440"/>
    <d v="2017-05-22T08:07:5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b v="0"/>
    <x v="3"/>
    <s v="translations"/>
    <n v="1"/>
    <n v="673.33"/>
    <x v="1441"/>
    <d v="2016-08-31T20:48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b v="0"/>
    <x v="3"/>
    <s v="translations"/>
    <n v="0"/>
    <n v="0"/>
    <x v="1442"/>
    <d v="2017-05-21T05:05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b v="0"/>
    <x v="3"/>
    <s v="translations"/>
    <n v="0"/>
    <n v="0"/>
    <x v="1443"/>
    <d v="2018-01-03T05:20:0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b v="0"/>
    <x v="3"/>
    <s v="translations"/>
    <n v="0"/>
    <n v="0"/>
    <x v="1444"/>
    <d v="2016-09-01T23:57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b v="0"/>
    <x v="3"/>
    <s v="translations"/>
    <n v="0"/>
    <n v="0"/>
    <x v="1445"/>
    <d v="2016-06-01T17:53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b v="0"/>
    <x v="3"/>
    <s v="translations"/>
    <n v="0"/>
    <n v="0"/>
    <x v="1446"/>
    <d v="2017-04-16T06:5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b v="0"/>
    <x v="3"/>
    <s v="translations"/>
    <n v="0"/>
    <n v="25"/>
    <x v="1447"/>
    <d v="2017-07-05T05:39: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b v="0"/>
    <x v="3"/>
    <s v="translations"/>
    <n v="0"/>
    <n v="0"/>
    <x v="1448"/>
    <d v="2016-05-08T22:22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b v="0"/>
    <x v="3"/>
    <s v="translations"/>
    <n v="0"/>
    <n v="0"/>
    <x v="1449"/>
    <d v="2016-04-27T06:36: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b v="0"/>
    <x v="3"/>
    <s v="translations"/>
    <n v="0"/>
    <n v="1"/>
    <x v="1450"/>
    <d v="2017-02-12T16:57: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b v="0"/>
    <x v="3"/>
    <s v="translations"/>
    <n v="0"/>
    <n v="1"/>
    <x v="1451"/>
    <d v="2015-11-02T18:54: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b v="0"/>
    <x v="3"/>
    <s v="translations"/>
    <n v="0"/>
    <n v="0"/>
    <x v="1452"/>
    <d v="2015-07-10T01:55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b v="0"/>
    <x v="3"/>
    <s v="translations"/>
    <n v="0"/>
    <n v="0"/>
    <x v="1453"/>
    <d v="2018-04-18T03:16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b v="0"/>
    <x v="3"/>
    <s v="translations"/>
    <n v="1"/>
    <n v="15"/>
    <x v="1454"/>
    <d v="2017-04-19T19:53: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b v="0"/>
    <x v="3"/>
    <s v="translations"/>
    <n v="11"/>
    <n v="225"/>
    <x v="1455"/>
    <d v="2015-08-18T18:32: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b v="0"/>
    <x v="3"/>
    <s v="translations"/>
    <n v="3"/>
    <n v="48.33"/>
    <x v="1456"/>
    <d v="2018-01-03T23:32: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b v="0"/>
    <x v="3"/>
    <s v="translations"/>
    <n v="0"/>
    <n v="0"/>
    <x v="1457"/>
    <d v="2016-11-02T08:10: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b v="0"/>
    <x v="3"/>
    <s v="translations"/>
    <n v="0"/>
    <n v="0"/>
    <x v="1458"/>
    <d v="2015-07-23T19:54: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b v="0"/>
    <x v="3"/>
    <s v="translations"/>
    <n v="0"/>
    <n v="0"/>
    <x v="1459"/>
    <d v="2016-11-23T13:42: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b v="0"/>
    <x v="3"/>
    <s v="translations"/>
    <n v="0"/>
    <n v="0"/>
    <x v="1460"/>
    <d v="2015-11-15T00:45:5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b v="1"/>
    <x v="3"/>
    <s v="radio &amp; podcasts"/>
    <n v="101"/>
    <n v="44.67"/>
    <x v="1461"/>
    <d v="2015-10-04T04:05:0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b v="1"/>
    <x v="3"/>
    <s v="radio &amp; podcasts"/>
    <n v="109"/>
    <n v="28.94"/>
    <x v="1462"/>
    <d v="2014-03-12T22:53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b v="1"/>
    <x v="3"/>
    <s v="radio &amp; podcasts"/>
    <n v="148"/>
    <n v="35.44"/>
    <x v="1463"/>
    <d v="2014-03-10T02:25:20"/>
  </r>
  <r>
    <n v="1464"/>
    <s v="Science Studio"/>
    <s v="The Best Science Media on the Web"/>
    <n v="5000"/>
    <n v="8160"/>
    <x v="0"/>
    <s v="US"/>
    <s v="USD"/>
    <n v="1361029958"/>
    <n v="1358437958"/>
    <n v="234"/>
    <b v="1"/>
    <x v="3"/>
    <s v="radio &amp; podcasts"/>
    <n v="163"/>
    <n v="34.869999999999997"/>
    <x v="1464"/>
    <d v="2014-01-17T19:47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b v="1"/>
    <x v="3"/>
    <s v="radio &amp; podcasts"/>
    <n v="456"/>
    <n v="52.62"/>
    <x v="1465"/>
    <d v="2013-02-13T05:37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b v="1"/>
    <x v="3"/>
    <s v="radio &amp; podcasts"/>
    <n v="108"/>
    <n v="69.599999999999994"/>
    <x v="1466"/>
    <d v="2017-01-03T21:57:2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b v="1"/>
    <x v="3"/>
    <s v="radio &amp; podcasts"/>
    <n v="115"/>
    <n v="76.72"/>
    <x v="1467"/>
    <d v="2013-02-16T22:4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b v="1"/>
    <x v="3"/>
    <s v="radio &amp; podcasts"/>
    <n v="102"/>
    <n v="33.19"/>
    <x v="1468"/>
    <d v="2012-04-29T01:53: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b v="1"/>
    <x v="3"/>
    <s v="radio &amp; podcasts"/>
    <n v="108"/>
    <n v="149.46"/>
    <x v="1469"/>
    <d v="2014-01-16T17:43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b v="1"/>
    <x v="3"/>
    <s v="radio &amp; podcasts"/>
    <n v="125"/>
    <n v="23.17"/>
    <x v="1470"/>
    <d v="2013-11-27T22:18:5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b v="1"/>
    <x v="3"/>
    <s v="radio &amp; podcasts"/>
    <n v="104"/>
    <n v="96.88"/>
    <x v="1471"/>
    <d v="2016-03-26T18:21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b v="1"/>
    <x v="3"/>
    <s v="radio &amp; podcasts"/>
    <n v="139"/>
    <n v="103.2"/>
    <x v="1472"/>
    <d v="2014-09-21T20:27:17"/>
  </r>
  <r>
    <n v="1473"/>
    <s v="ONE LOVES ONLY FORM"/>
    <s v="Public Radio Project"/>
    <n v="1500"/>
    <n v="1807.74"/>
    <x v="0"/>
    <s v="US"/>
    <s v="USD"/>
    <n v="1330644639"/>
    <n v="1328052639"/>
    <n v="47"/>
    <b v="1"/>
    <x v="3"/>
    <s v="radio &amp; podcasts"/>
    <n v="121"/>
    <n v="38.46"/>
    <x v="1473"/>
    <d v="2013-01-23T15:50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b v="1"/>
    <x v="3"/>
    <s v="radio &amp; podcasts"/>
    <n v="112"/>
    <n v="44.32"/>
    <x v="1474"/>
    <d v="2014-08-19T08:08: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b v="1"/>
    <x v="3"/>
    <s v="radio &amp; podcasts"/>
    <n v="189"/>
    <n v="64.17"/>
    <x v="1475"/>
    <d v="2015-12-04T15:48: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b v="1"/>
    <x v="3"/>
    <s v="radio &amp; podcasts"/>
    <n v="662"/>
    <n v="43.33"/>
    <x v="1476"/>
    <d v="2012-07-30T00:31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b v="1"/>
    <x v="3"/>
    <s v="radio &amp; podcasts"/>
    <n v="111"/>
    <n v="90.5"/>
    <x v="1477"/>
    <d v="2012-11-13T07:39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b v="1"/>
    <x v="3"/>
    <s v="radio &amp; podcasts"/>
    <n v="1182"/>
    <n v="29.19"/>
    <x v="1478"/>
    <d v="2014-04-16T21:21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b v="1"/>
    <x v="3"/>
    <s v="radio &amp; podcasts"/>
    <n v="137"/>
    <n v="30.96"/>
    <x v="1479"/>
    <d v="2015-04-19T20:24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b v="1"/>
    <x v="3"/>
    <s v="radio &amp; podcasts"/>
    <n v="117"/>
    <n v="92.16"/>
    <x v="1480"/>
    <d v="2014-06-30T06:38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b v="0"/>
    <x v="3"/>
    <s v="fiction"/>
    <n v="2"/>
    <n v="17.5"/>
    <x v="1481"/>
    <d v="2014-10-09T14:27:0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b v="0"/>
    <x v="3"/>
    <s v="fiction"/>
    <n v="0"/>
    <n v="5"/>
    <x v="1482"/>
    <d v="2013-08-05T00:52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b v="0"/>
    <x v="3"/>
    <s v="fiction"/>
    <n v="1"/>
    <n v="25"/>
    <x v="1483"/>
    <d v="2017-07-18T23:37:27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b v="0"/>
    <x v="3"/>
    <s v="fiction"/>
    <n v="0"/>
    <n v="0"/>
    <x v="1484"/>
    <d v="2013-06-17T07:30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b v="0"/>
    <x v="3"/>
    <s v="fiction"/>
    <n v="2"/>
    <n v="50"/>
    <x v="1485"/>
    <d v="2016-06-08T03:10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b v="0"/>
    <x v="3"/>
    <s v="fiction"/>
    <n v="0"/>
    <n v="16"/>
    <x v="1486"/>
    <d v="2016-02-13T02:05: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b v="0"/>
    <x v="3"/>
    <s v="fiction"/>
    <n v="0"/>
    <n v="0"/>
    <x v="1487"/>
    <d v="2017-07-30T22:59:5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b v="0"/>
    <x v="3"/>
    <s v="fiction"/>
    <n v="2"/>
    <n v="60"/>
    <x v="1488"/>
    <d v="2014-12-13T14:18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b v="0"/>
    <x v="3"/>
    <s v="fiction"/>
    <n v="0"/>
    <n v="0"/>
    <x v="1489"/>
    <d v="2013-10-14T20:05:5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b v="0"/>
    <x v="3"/>
    <s v="fiction"/>
    <n v="31"/>
    <n v="47.11"/>
    <x v="1490"/>
    <d v="2014-09-07T13:45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b v="0"/>
    <x v="3"/>
    <s v="fiction"/>
    <n v="8"/>
    <n v="100"/>
    <x v="1491"/>
    <d v="2016-02-01T07:47:4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b v="0"/>
    <x v="3"/>
    <s v="fiction"/>
    <n v="1"/>
    <n v="15"/>
    <x v="1492"/>
    <d v="2012-05-06T02:16:5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b v="0"/>
    <x v="3"/>
    <s v="fiction"/>
    <n v="0"/>
    <n v="0"/>
    <x v="1493"/>
    <d v="2014-05-20T14:05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b v="0"/>
    <x v="3"/>
    <s v="fiction"/>
    <n v="9"/>
    <n v="40.450000000000003"/>
    <x v="1494"/>
    <d v="2016-03-20T07:47:4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b v="0"/>
    <x v="3"/>
    <s v="fiction"/>
    <n v="0"/>
    <n v="0"/>
    <x v="1495"/>
    <d v="2012-07-16T11:41:4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b v="0"/>
    <x v="3"/>
    <s v="fiction"/>
    <n v="0"/>
    <n v="0"/>
    <x v="1496"/>
    <d v="2015-08-29T21:51:3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b v="0"/>
    <x v="3"/>
    <s v="fiction"/>
    <n v="0"/>
    <n v="1"/>
    <x v="1497"/>
    <d v="2014-07-05T11:57: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b v="0"/>
    <x v="3"/>
    <s v="fiction"/>
    <n v="2"/>
    <n v="19"/>
    <x v="1498"/>
    <d v="2015-08-17T03:40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b v="0"/>
    <x v="3"/>
    <s v="fiction"/>
    <n v="0"/>
    <n v="5"/>
    <x v="1499"/>
    <d v="2017-08-02T02:13: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b v="0"/>
    <x v="3"/>
    <s v="fiction"/>
    <n v="25"/>
    <n v="46.73"/>
    <x v="1500"/>
    <d v="2014-04-03T15:3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b v="1"/>
    <x v="8"/>
    <s v="photobooks"/>
    <n v="166"/>
    <n v="97.73"/>
    <x v="1501"/>
    <d v="2016-06-26T07:09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b v="1"/>
    <x v="8"/>
    <s v="photobooks"/>
    <n v="101"/>
    <n v="67.84"/>
    <x v="1502"/>
    <d v="2017-03-20T04:35: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b v="1"/>
    <x v="8"/>
    <s v="photobooks"/>
    <n v="108"/>
    <n v="56.98"/>
    <x v="1503"/>
    <d v="2017-10-22T02:53:3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b v="1"/>
    <x v="8"/>
    <s v="photobooks"/>
    <n v="278"/>
    <n v="67.16"/>
    <x v="1504"/>
    <d v="2015-05-21T16:54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b v="1"/>
    <x v="8"/>
    <s v="photobooks"/>
    <n v="104"/>
    <n v="48.04"/>
    <x v="1505"/>
    <d v="2017-03-17T01:0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b v="1"/>
    <x v="8"/>
    <s v="photobooks"/>
    <n v="111"/>
    <n v="38.86"/>
    <x v="1506"/>
    <d v="2015-07-06T01:54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b v="1"/>
    <x v="8"/>
    <s v="photobooks"/>
    <n v="215"/>
    <n v="78.180000000000007"/>
    <x v="1507"/>
    <d v="2011-03-25T01:11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b v="1"/>
    <x v="8"/>
    <s v="photobooks"/>
    <n v="111"/>
    <n v="97.11"/>
    <x v="1508"/>
    <d v="2015-06-08T07:54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b v="1"/>
    <x v="8"/>
    <s v="photobooks"/>
    <n v="124"/>
    <n v="110.39"/>
    <x v="1509"/>
    <d v="2018-02-16T04:04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b v="1"/>
    <x v="8"/>
    <s v="photobooks"/>
    <n v="101"/>
    <n v="39.92"/>
    <x v="1510"/>
    <d v="2015-06-30T13:31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b v="1"/>
    <x v="8"/>
    <s v="photobooks"/>
    <n v="112"/>
    <n v="75.98"/>
    <x v="1511"/>
    <d v="2016-11-09T04:05: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b v="1"/>
    <x v="8"/>
    <s v="photobooks"/>
    <n v="559"/>
    <n v="58.38"/>
    <x v="1512"/>
    <d v="2018-02-06T16:46:3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b v="1"/>
    <x v="8"/>
    <s v="photobooks"/>
    <n v="150"/>
    <n v="55.82"/>
    <x v="1513"/>
    <d v="2015-06-27T18:10:2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b v="1"/>
    <x v="8"/>
    <s v="photobooks"/>
    <n v="106"/>
    <n v="151.24"/>
    <x v="1514"/>
    <d v="2016-09-17T00:51:4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b v="1"/>
    <x v="8"/>
    <s v="photobooks"/>
    <n v="157"/>
    <n v="849.67"/>
    <x v="1515"/>
    <d v="2017-03-10T06:43: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b v="1"/>
    <x v="8"/>
    <s v="photobooks"/>
    <n v="109"/>
    <n v="159.24"/>
    <x v="1516"/>
    <d v="2017-10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b v="1"/>
    <x v="8"/>
    <s v="photobooks"/>
    <n v="162"/>
    <n v="39.51"/>
    <x v="1517"/>
    <d v="2015-11-20T09:42: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b v="1"/>
    <x v="8"/>
    <s v="photobooks"/>
    <n v="205"/>
    <n v="130.53"/>
    <x v="1518"/>
    <d v="2015-05-11T23:09: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b v="1"/>
    <x v="8"/>
    <s v="photobooks"/>
    <n v="103"/>
    <n v="64.16"/>
    <x v="1519"/>
    <d v="2015-06-01T11:43:4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b v="1"/>
    <x v="8"/>
    <s v="photobooks"/>
    <n v="103"/>
    <n v="111.53"/>
    <x v="1520"/>
    <d v="2015-12-03T14:17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b v="1"/>
    <x v="8"/>
    <s v="photobooks"/>
    <n v="107"/>
    <n v="170.45"/>
    <x v="1521"/>
    <d v="2017-06-03T00:01: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b v="1"/>
    <x v="8"/>
    <s v="photobooks"/>
    <n v="139"/>
    <n v="133.74"/>
    <x v="1522"/>
    <d v="2015-09-30T22:23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b v="1"/>
    <x v="8"/>
    <s v="photobooks"/>
    <n v="125"/>
    <n v="95.83"/>
    <x v="1523"/>
    <d v="2015-12-07T12:15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b v="1"/>
    <x v="8"/>
    <s v="photobooks"/>
    <n v="207"/>
    <n v="221.79"/>
    <x v="1524"/>
    <d v="2018-02-21T19:56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b v="1"/>
    <x v="8"/>
    <s v="photobooks"/>
    <n v="174"/>
    <n v="32.32"/>
    <x v="1525"/>
    <d v="2017-08-16T01:54: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b v="1"/>
    <x v="8"/>
    <s v="photobooks"/>
    <n v="120"/>
    <n v="98.84"/>
    <x v="1526"/>
    <d v="2017-01-11T03:11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b v="1"/>
    <x v="8"/>
    <s v="photobooks"/>
    <n v="110"/>
    <n v="55.22"/>
    <x v="1527"/>
    <d v="2018-03-16T08:35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b v="1"/>
    <x v="8"/>
    <s v="photobooks"/>
    <n v="282"/>
    <n v="52.79"/>
    <x v="1528"/>
    <d v="2018-02-01T21:5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b v="1"/>
    <x v="8"/>
    <s v="photobooks"/>
    <n v="101"/>
    <n v="135.66999999999999"/>
    <x v="1529"/>
    <d v="2016-03-04T22:33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b v="1"/>
    <x v="8"/>
    <s v="photobooks"/>
    <n v="135"/>
    <n v="53.99"/>
    <x v="1530"/>
    <d v="2016-10-13T18:17: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b v="1"/>
    <x v="8"/>
    <s v="photobooks"/>
    <n v="176"/>
    <n v="56.64"/>
    <x v="1531"/>
    <d v="2015-11-15T04:05:0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b v="1"/>
    <x v="8"/>
    <s v="photobooks"/>
    <n v="484"/>
    <n v="82.32"/>
    <x v="1532"/>
    <d v="2017-02-08T01:31:5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b v="1"/>
    <x v="8"/>
    <s v="photobooks"/>
    <n v="145"/>
    <n v="88.26"/>
    <x v="1533"/>
    <d v="2017-04-27T05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b v="1"/>
    <x v="8"/>
    <s v="photobooks"/>
    <n v="418"/>
    <n v="84.91"/>
    <x v="1534"/>
    <d v="2016-08-24T14:59: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b v="1"/>
    <x v="8"/>
    <s v="photobooks"/>
    <n v="132"/>
    <n v="48.15"/>
    <x v="1535"/>
    <d v="2017-05-19T10:43: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b v="1"/>
    <x v="8"/>
    <s v="photobooks"/>
    <n v="250"/>
    <n v="66.02"/>
    <x v="1536"/>
    <d v="2016-08-16T14:02:4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b v="1"/>
    <x v="8"/>
    <s v="photobooks"/>
    <n v="180"/>
    <n v="96.38"/>
    <x v="1537"/>
    <d v="2017-08-03T20:5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b v="1"/>
    <x v="8"/>
    <s v="photobooks"/>
    <n v="103"/>
    <n v="156.16999999999999"/>
    <x v="1538"/>
    <d v="2016-01-07T22:44: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b v="1"/>
    <x v="8"/>
    <s v="photobooks"/>
    <n v="136"/>
    <n v="95.76"/>
    <x v="1539"/>
    <d v="2018-01-04T05:40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b v="1"/>
    <x v="8"/>
    <s v="photobooks"/>
    <n v="118"/>
    <n v="180.41"/>
    <x v="1540"/>
    <d v="2015-11-09T23:44: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b v="0"/>
    <x v="8"/>
    <s v="nature"/>
    <n v="0"/>
    <n v="3"/>
    <x v="1541"/>
    <d v="2015-12-16T09:47:5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b v="0"/>
    <x v="8"/>
    <s v="nature"/>
    <n v="4"/>
    <n v="20"/>
    <x v="1542"/>
    <d v="2016-06-18T13:11:2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b v="0"/>
    <x v="8"/>
    <s v="nature"/>
    <n v="0"/>
    <n v="10"/>
    <x v="1543"/>
    <d v="2015-11-06T09:56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b v="0"/>
    <x v="8"/>
    <s v="nature"/>
    <n v="0"/>
    <n v="0"/>
    <x v="1544"/>
    <d v="2016-03-17T15:06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b v="0"/>
    <x v="8"/>
    <s v="nature"/>
    <n v="0"/>
    <n v="1"/>
    <x v="1545"/>
    <d v="2016-02-16T21:12: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b v="0"/>
    <x v="8"/>
    <s v="nature"/>
    <n v="29"/>
    <n v="26.27"/>
    <x v="1546"/>
    <d v="2015-08-30T15:56:3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b v="0"/>
    <x v="8"/>
    <s v="nature"/>
    <n v="0"/>
    <n v="0"/>
    <x v="1547"/>
    <d v="2018-02-24T19:39: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b v="0"/>
    <x v="8"/>
    <s v="nature"/>
    <n v="9"/>
    <n v="60"/>
    <x v="1548"/>
    <d v="2016-10-30T06:18: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b v="0"/>
    <x v="8"/>
    <s v="nature"/>
    <n v="34"/>
    <n v="28.33"/>
    <x v="1549"/>
    <d v="2016-10-24T09:27: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b v="0"/>
    <x v="8"/>
    <s v="nature"/>
    <n v="13"/>
    <n v="14.43"/>
    <x v="1550"/>
    <d v="2017-05-07T17:39: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b v="0"/>
    <x v="8"/>
    <s v="nature"/>
    <n v="0"/>
    <n v="0"/>
    <x v="1551"/>
    <d v="2016-05-14T15:36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b v="0"/>
    <x v="8"/>
    <s v="nature"/>
    <n v="49"/>
    <n v="132.19"/>
    <x v="1552"/>
    <d v="2015-09-13T21:56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b v="0"/>
    <x v="8"/>
    <s v="nature"/>
    <n v="0"/>
    <n v="0"/>
    <x v="1553"/>
    <d v="2016-08-22T04:22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b v="0"/>
    <x v="8"/>
    <s v="nature"/>
    <n v="0"/>
    <n v="0"/>
    <x v="1554"/>
    <d v="2016-07-21T11:47:5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b v="0"/>
    <x v="8"/>
    <s v="nature"/>
    <n v="0"/>
    <n v="0"/>
    <x v="1555"/>
    <d v="2016-09-06T22:28:0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b v="0"/>
    <x v="8"/>
    <s v="nature"/>
    <n v="45"/>
    <n v="56.42"/>
    <x v="1556"/>
    <d v="2017-06-30T13:27: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b v="0"/>
    <x v="8"/>
    <s v="nature"/>
    <n v="4"/>
    <n v="100"/>
    <x v="1557"/>
    <d v="2015-09-03T04:15: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b v="0"/>
    <x v="8"/>
    <s v="nature"/>
    <n v="5"/>
    <n v="11.67"/>
    <x v="1558"/>
    <d v="2016-08-17T07:21: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b v="0"/>
    <x v="8"/>
    <s v="nature"/>
    <n v="0"/>
    <n v="50"/>
    <x v="1559"/>
    <d v="2016-04-15T06:24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b v="0"/>
    <x v="8"/>
    <s v="nature"/>
    <n v="4"/>
    <n v="23.5"/>
    <x v="1560"/>
    <d v="2015-10-27T17:21: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b v="0"/>
    <x v="3"/>
    <s v="art books"/>
    <n v="1"/>
    <n v="67"/>
    <x v="1561"/>
    <d v="2014-10-13T20:25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b v="0"/>
    <x v="3"/>
    <s v="art books"/>
    <n v="0"/>
    <n v="0"/>
    <x v="1562"/>
    <d v="2010-10-08T05:5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b v="0"/>
    <x v="3"/>
    <s v="art books"/>
    <n v="1"/>
    <n v="42.5"/>
    <x v="1563"/>
    <d v="2015-02-21T04:24: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b v="0"/>
    <x v="3"/>
    <s v="art books"/>
    <n v="0"/>
    <n v="10"/>
    <x v="1564"/>
    <d v="2016-05-15T16:25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b v="0"/>
    <x v="3"/>
    <s v="art books"/>
    <n v="3"/>
    <n v="100"/>
    <x v="1565"/>
    <d v="2012-04-25T17:22:4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b v="0"/>
    <x v="3"/>
    <s v="art books"/>
    <n v="21"/>
    <n v="108.05"/>
    <x v="1566"/>
    <d v="2017-07-24T19:54: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b v="0"/>
    <x v="3"/>
    <s v="art books"/>
    <n v="4"/>
    <n v="26.92"/>
    <x v="1567"/>
    <d v="2015-01-25T22:28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b v="0"/>
    <x v="3"/>
    <s v="art books"/>
    <n v="14"/>
    <n v="155"/>
    <x v="1568"/>
    <d v="2015-12-08T14:17:37"/>
  </r>
  <r>
    <n v="1569"/>
    <s v="to be removed (Canceled)"/>
    <s v="to be removed"/>
    <n v="30000"/>
    <n v="0"/>
    <x v="1"/>
    <s v="US"/>
    <s v="USD"/>
    <n v="1369498714"/>
    <n v="1366906714"/>
    <n v="0"/>
    <b v="0"/>
    <x v="3"/>
    <s v="art books"/>
    <n v="0"/>
    <n v="0"/>
    <x v="1569"/>
    <d v="2014-04-27T22:16: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b v="0"/>
    <x v="3"/>
    <s v="art books"/>
    <n v="41"/>
    <n v="47.77"/>
    <x v="1570"/>
    <d v="2017-04-03T08:11: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b v="0"/>
    <x v="3"/>
    <s v="art books"/>
    <n v="1"/>
    <n v="20"/>
    <x v="1571"/>
    <d v="2016-06-07T02:00: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b v="0"/>
    <x v="3"/>
    <s v="art books"/>
    <n v="5"/>
    <n v="41.67"/>
    <x v="1572"/>
    <d v="2017-02-21T17:20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b v="0"/>
    <x v="3"/>
    <s v="art books"/>
    <n v="2"/>
    <n v="74.33"/>
    <x v="1573"/>
    <d v="2018-04-03T08:09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b v="0"/>
    <x v="3"/>
    <s v="art books"/>
    <n v="5"/>
    <n v="84.33"/>
    <x v="1574"/>
    <d v="2016-02-03T15:34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b v="0"/>
    <x v="3"/>
    <s v="art books"/>
    <n v="23"/>
    <n v="65.459999999999994"/>
    <x v="1575"/>
    <d v="2015-06-20T11:49:4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b v="0"/>
    <x v="3"/>
    <s v="art books"/>
    <n v="13"/>
    <n v="65"/>
    <x v="1576"/>
    <d v="2016-06-18T10:19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b v="0"/>
    <x v="3"/>
    <s v="art books"/>
    <n v="1"/>
    <n v="27.5"/>
    <x v="1577"/>
    <d v="2013-06-20T14:39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b v="0"/>
    <x v="3"/>
    <s v="art books"/>
    <n v="11"/>
    <n v="51.25"/>
    <x v="1578"/>
    <d v="2011-07-15T03:03:5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b v="0"/>
    <x v="3"/>
    <s v="art books"/>
    <n v="1"/>
    <n v="14"/>
    <x v="1579"/>
    <d v="2014-08-03T06:33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b v="0"/>
    <x v="3"/>
    <s v="art books"/>
    <n v="0"/>
    <n v="0"/>
    <x v="1580"/>
    <d v="2013-04-15T10:25:0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b v="0"/>
    <x v="8"/>
    <s v="places"/>
    <n v="1"/>
    <n v="5"/>
    <x v="1581"/>
    <d v="2016-12-10T15:36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b v="0"/>
    <x v="8"/>
    <s v="places"/>
    <n v="9"/>
    <n v="31"/>
    <x v="1582"/>
    <d v="2016-10-16T22:48: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b v="0"/>
    <x v="8"/>
    <s v="places"/>
    <n v="0"/>
    <n v="15"/>
    <x v="1583"/>
    <d v="2015-09-08T12:59: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b v="0"/>
    <x v="8"/>
    <s v="places"/>
    <n v="0"/>
    <n v="0"/>
    <x v="1584"/>
    <d v="2015-05-10T18:28: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b v="0"/>
    <x v="8"/>
    <s v="places"/>
    <n v="79"/>
    <n v="131.66999999999999"/>
    <x v="1585"/>
    <d v="2017-12-25T13:47:14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b v="0"/>
    <x v="8"/>
    <s v="places"/>
    <n v="0"/>
    <n v="0"/>
    <x v="1586"/>
    <d v="2016-03-21T18:23: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b v="0"/>
    <x v="8"/>
    <s v="places"/>
    <n v="0"/>
    <n v="1"/>
    <x v="1587"/>
    <d v="2015-11-28T06:27:2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b v="0"/>
    <x v="8"/>
    <s v="places"/>
    <n v="0"/>
    <n v="0"/>
    <x v="1588"/>
    <d v="2016-01-17T04:48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b v="0"/>
    <x v="8"/>
    <s v="places"/>
    <n v="0"/>
    <n v="0"/>
    <x v="1589"/>
    <d v="2016-09-29T16:28:42"/>
  </r>
  <r>
    <n v="1590"/>
    <s v="An Italian Adventure"/>
    <s v="Discover Italy through photography."/>
    <n v="60000"/>
    <n v="1020"/>
    <x v="2"/>
    <s v="IT"/>
    <s v="EUR"/>
    <n v="1443040464"/>
    <n v="1440448464"/>
    <n v="2"/>
    <b v="0"/>
    <x v="8"/>
    <s v="places"/>
    <n v="2"/>
    <n v="510"/>
    <x v="1590"/>
    <d v="2016-09-13T05:10:5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b v="0"/>
    <x v="8"/>
    <s v="places"/>
    <n v="29"/>
    <n v="44.48"/>
    <x v="1591"/>
    <d v="2017-03-29T03:30:0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b v="0"/>
    <x v="8"/>
    <s v="places"/>
    <n v="0"/>
    <n v="0"/>
    <x v="1592"/>
    <d v="2016-03-13T13:31:4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b v="0"/>
    <x v="8"/>
    <s v="places"/>
    <n v="0"/>
    <n v="1"/>
    <x v="1593"/>
    <d v="2016-02-14T19:11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b v="0"/>
    <x v="8"/>
    <s v="places"/>
    <n v="21"/>
    <n v="20.5"/>
    <x v="1594"/>
    <d v="2017-05-11T00:52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b v="0"/>
    <x v="8"/>
    <s v="places"/>
    <n v="0"/>
    <n v="40"/>
    <x v="1595"/>
    <d v="2015-05-30T08:54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b v="0"/>
    <x v="8"/>
    <s v="places"/>
    <n v="2"/>
    <n v="25"/>
    <x v="1596"/>
    <d v="2015-11-27T18:42:5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b v="0"/>
    <x v="8"/>
    <s v="places"/>
    <n v="0"/>
    <n v="0"/>
    <x v="1597"/>
    <d v="2017-09-18T10:12: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b v="0"/>
    <x v="8"/>
    <s v="places"/>
    <n v="0"/>
    <n v="1"/>
    <x v="1598"/>
    <d v="2016-07-14T18:23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b v="0"/>
    <x v="8"/>
    <s v="places"/>
    <n v="0"/>
    <n v="0"/>
    <x v="1599"/>
    <d v="2017-04-03T01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b v="0"/>
    <x v="8"/>
    <s v="places"/>
    <n v="7"/>
    <n v="40.78"/>
    <x v="1600"/>
    <d v="2015-06-26T07:20: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b v="1"/>
    <x v="4"/>
    <s v="rock"/>
    <n v="108"/>
    <n v="48.33"/>
    <x v="1601"/>
    <d v="2012-03-21T08:24:2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b v="1"/>
    <x v="4"/>
    <s v="rock"/>
    <n v="100"/>
    <n v="46.95"/>
    <x v="1602"/>
    <d v="2012-09-03T16:20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b v="1"/>
    <x v="4"/>
    <s v="rock"/>
    <n v="100"/>
    <n v="66.69"/>
    <x v="1603"/>
    <d v="2012-12-20T03:08: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b v="1"/>
    <x v="4"/>
    <s v="rock"/>
    <n v="122"/>
    <n v="48.84"/>
    <x v="1604"/>
    <d v="2013-02-08T19:41: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b v="1"/>
    <x v="4"/>
    <s v="rock"/>
    <n v="101"/>
    <n v="137.31"/>
    <x v="1605"/>
    <d v="2012-06-19T10:12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b v="1"/>
    <x v="4"/>
    <s v="rock"/>
    <n v="101"/>
    <n v="87.83"/>
    <x v="1606"/>
    <d v="2012-02-07T10:23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b v="1"/>
    <x v="4"/>
    <s v="rock"/>
    <n v="145"/>
    <n v="70.790000000000006"/>
    <x v="1607"/>
    <d v="2013-05-10T17:1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b v="1"/>
    <x v="4"/>
    <s v="rock"/>
    <n v="101"/>
    <n v="52.83"/>
    <x v="1608"/>
    <d v="2014-12-09T04:0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b v="1"/>
    <x v="4"/>
    <s v="rock"/>
    <n v="118"/>
    <n v="443.75"/>
    <x v="1609"/>
    <d v="2012-09-22T10:43:2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b v="1"/>
    <x v="4"/>
    <s v="rock"/>
    <n v="272"/>
    <n v="48.54"/>
    <x v="1610"/>
    <d v="2013-11-14T18:04:2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b v="1"/>
    <x v="4"/>
    <s v="rock"/>
    <n v="125"/>
    <n v="37.07"/>
    <x v="1611"/>
    <d v="2014-05-08T11:14: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b v="1"/>
    <x v="4"/>
    <s v="rock"/>
    <n v="110"/>
    <n v="50"/>
    <x v="1612"/>
    <d v="2013-12-03T02:02:1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b v="1"/>
    <x v="4"/>
    <s v="rock"/>
    <n v="102"/>
    <n v="39.04"/>
    <x v="1613"/>
    <d v="2013-06-17T18:33: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b v="1"/>
    <x v="4"/>
    <s v="rock"/>
    <n v="103"/>
    <n v="66.69"/>
    <x v="1614"/>
    <d v="2015-07-16T05:06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b v="1"/>
    <x v="4"/>
    <s v="rock"/>
    <n v="114"/>
    <n v="67.13"/>
    <x v="1615"/>
    <d v="2012-11-03T01:45:2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b v="1"/>
    <x v="4"/>
    <s v="rock"/>
    <n v="104"/>
    <n v="66.37"/>
    <x v="1616"/>
    <d v="2013-10-22T06:07:4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b v="1"/>
    <x v="4"/>
    <s v="rock"/>
    <n v="146"/>
    <n v="64.62"/>
    <x v="1617"/>
    <d v="2014-10-08T10:43:2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b v="1"/>
    <x v="4"/>
    <s v="rock"/>
    <n v="105"/>
    <n v="58.37"/>
    <x v="1618"/>
    <d v="2014-02-07T05:49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b v="1"/>
    <x v="4"/>
    <s v="rock"/>
    <n v="133"/>
    <n v="86.96"/>
    <x v="1619"/>
    <d v="2015-08-28T14:15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b v="1"/>
    <x v="4"/>
    <s v="rock"/>
    <n v="113"/>
    <n v="66.47"/>
    <x v="1620"/>
    <d v="2014-01-24T15:28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b v="1"/>
    <x v="4"/>
    <s v="rock"/>
    <n v="121"/>
    <n v="163.78"/>
    <x v="1621"/>
    <d v="2013-04-22T16:50: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b v="1"/>
    <x v="4"/>
    <s v="rock"/>
    <n v="102"/>
    <n v="107.98"/>
    <x v="1622"/>
    <d v="2015-12-01T17:20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b v="1"/>
    <x v="4"/>
    <s v="rock"/>
    <n v="101"/>
    <n v="42.11"/>
    <x v="1623"/>
    <d v="2014-08-01T22:29:3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b v="1"/>
    <x v="4"/>
    <s v="rock"/>
    <n v="118"/>
    <n v="47.2"/>
    <x v="1624"/>
    <d v="2013-12-09T17:10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b v="1"/>
    <x v="4"/>
    <s v="rock"/>
    <n v="155"/>
    <n v="112.02"/>
    <x v="1625"/>
    <d v="2013-08-09T12:02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b v="1"/>
    <x v="4"/>
    <s v="rock"/>
    <n v="101"/>
    <n v="74.95"/>
    <x v="1626"/>
    <d v="2014-11-08T04:26: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b v="1"/>
    <x v="4"/>
    <s v="rock"/>
    <n v="117"/>
    <n v="61.58"/>
    <x v="1627"/>
    <d v="2013-10-25T14:47:2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b v="1"/>
    <x v="4"/>
    <s v="rock"/>
    <n v="101"/>
    <n v="45.88"/>
    <x v="1628"/>
    <d v="2015-05-29T05:48:3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b v="1"/>
    <x v="4"/>
    <s v="rock"/>
    <n v="104"/>
    <n v="75.849999999999994"/>
    <x v="1629"/>
    <d v="2015-01-29T21:15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b v="1"/>
    <x v="4"/>
    <s v="rock"/>
    <n v="265"/>
    <n v="84.21"/>
    <x v="1630"/>
    <d v="2013-01-23T23:28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b v="1"/>
    <x v="4"/>
    <s v="rock"/>
    <n v="156"/>
    <n v="117.23"/>
    <x v="1631"/>
    <d v="2013-09-10T07:47: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b v="1"/>
    <x v="4"/>
    <s v="rock"/>
    <n v="102"/>
    <n v="86.49"/>
    <x v="1632"/>
    <d v="2012-08-13T14:59: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b v="1"/>
    <x v="4"/>
    <s v="rock"/>
    <n v="100"/>
    <n v="172.41"/>
    <x v="1633"/>
    <d v="2012-12-07T21:57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b v="1"/>
    <x v="4"/>
    <s v="rock"/>
    <n v="101"/>
    <n v="62.81"/>
    <x v="1634"/>
    <d v="2012-04-19T02:32: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b v="1"/>
    <x v="4"/>
    <s v="rock"/>
    <n v="125"/>
    <n v="67.73"/>
    <x v="1635"/>
    <d v="2017-07-08T10:34: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b v="1"/>
    <x v="4"/>
    <s v="rock"/>
    <n v="104"/>
    <n v="53.56"/>
    <x v="1636"/>
    <d v="2012-04-29T05:37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b v="1"/>
    <x v="4"/>
    <s v="rock"/>
    <n v="104"/>
    <n v="34.6"/>
    <x v="1637"/>
    <d v="2010-11-07T20:04:0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b v="1"/>
    <x v="4"/>
    <s v="rock"/>
    <n v="105"/>
    <n v="38.89"/>
    <x v="1638"/>
    <d v="2014-01-30T07:34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b v="1"/>
    <x v="4"/>
    <s v="rock"/>
    <n v="100"/>
    <n v="94.74"/>
    <x v="1639"/>
    <d v="2013-01-25T08:50: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b v="1"/>
    <x v="4"/>
    <s v="rock"/>
    <n v="170"/>
    <n v="39.97"/>
    <x v="1640"/>
    <d v="2011-06-14T11:43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b v="1"/>
    <x v="4"/>
    <s v="pop"/>
    <n v="101"/>
    <n v="97.5"/>
    <x v="1641"/>
    <d v="2015-12-04T00:50: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b v="1"/>
    <x v="4"/>
    <s v="pop"/>
    <n v="100"/>
    <n v="42.86"/>
    <x v="1642"/>
    <d v="2012-05-01T03:09: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b v="1"/>
    <x v="4"/>
    <s v="pop"/>
    <n v="125"/>
    <n v="168.51"/>
    <x v="1643"/>
    <d v="2013-08-22T21:44: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b v="1"/>
    <x v="4"/>
    <s v="pop"/>
    <n v="110"/>
    <n v="85.55"/>
    <x v="1644"/>
    <d v="2013-10-21T10:08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b v="1"/>
    <x v="4"/>
    <s v="pop"/>
    <n v="111"/>
    <n v="554"/>
    <x v="1645"/>
    <d v="2014-08-24T07:58:5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b v="1"/>
    <x v="4"/>
    <s v="pop"/>
    <n v="110"/>
    <n v="26.55"/>
    <x v="1646"/>
    <d v="2015-07-27T11:5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b v="1"/>
    <x v="4"/>
    <s v="pop"/>
    <n v="105"/>
    <n v="113.83"/>
    <x v="1647"/>
    <d v="2013-05-05T04:55: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b v="1"/>
    <x v="4"/>
    <s v="pop"/>
    <n v="125"/>
    <n v="32.01"/>
    <x v="1648"/>
    <d v="2012-02-03T22:53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b v="1"/>
    <x v="4"/>
    <s v="pop"/>
    <n v="101"/>
    <n v="47.19"/>
    <x v="1649"/>
    <d v="2015-05-03T15:45:3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b v="1"/>
    <x v="4"/>
    <s v="pop"/>
    <n v="142"/>
    <n v="88.47"/>
    <x v="1650"/>
    <d v="2014-09-14T14:15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b v="1"/>
    <x v="4"/>
    <s v="pop"/>
    <n v="101"/>
    <n v="100.75"/>
    <x v="1651"/>
    <d v="2012-03-12T08:39: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b v="1"/>
    <x v="4"/>
    <s v="pop"/>
    <n v="101"/>
    <n v="64.709999999999994"/>
    <x v="1652"/>
    <d v="2014-10-31T16:10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b v="1"/>
    <x v="4"/>
    <s v="pop"/>
    <n v="174"/>
    <n v="51.85"/>
    <x v="1653"/>
    <d v="2012-03-10T20:57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b v="1"/>
    <x v="4"/>
    <s v="pop"/>
    <n v="120"/>
    <n v="38.79"/>
    <x v="1654"/>
    <d v="2013-03-13T14:10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b v="1"/>
    <x v="4"/>
    <s v="pop"/>
    <n v="143"/>
    <n v="44.65"/>
    <x v="1655"/>
    <d v="2013-02-28T04:0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b v="1"/>
    <x v="4"/>
    <s v="pop"/>
    <n v="100"/>
    <n v="156.77000000000001"/>
    <x v="1656"/>
    <d v="2013-11-12T17:08: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b v="1"/>
    <x v="4"/>
    <s v="pop"/>
    <n v="105"/>
    <n v="118.7"/>
    <x v="1657"/>
    <d v="2013-04-19T05:53: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b v="1"/>
    <x v="4"/>
    <s v="pop"/>
    <n v="132"/>
    <n v="74.150000000000006"/>
    <x v="1658"/>
    <d v="2013-11-17T11:34:2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b v="1"/>
    <x v="4"/>
    <s v="pop"/>
    <n v="113"/>
    <n v="12.53"/>
    <x v="1659"/>
    <d v="2014-11-24T03:03: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b v="1"/>
    <x v="4"/>
    <s v="pop"/>
    <n v="1254"/>
    <n v="27.86"/>
    <x v="1660"/>
    <d v="2017-04-25T22:57:4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b v="1"/>
    <x v="4"/>
    <s v="pop"/>
    <n v="103"/>
    <n v="80.180000000000007"/>
    <x v="1661"/>
    <d v="2017-01-09T16:51: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b v="1"/>
    <x v="4"/>
    <s v="pop"/>
    <n v="103"/>
    <n v="132.44"/>
    <x v="1662"/>
    <d v="2012-11-21T14:33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b v="1"/>
    <x v="4"/>
    <s v="pop"/>
    <n v="108"/>
    <n v="33.75"/>
    <x v="1663"/>
    <d v="2016-01-17T09:13:1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b v="1"/>
    <x v="4"/>
    <s v="pop"/>
    <n v="122"/>
    <n v="34.380000000000003"/>
    <x v="1664"/>
    <d v="2013-02-07T03:33: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b v="1"/>
    <x v="4"/>
    <s v="pop"/>
    <n v="119"/>
    <n v="44.96"/>
    <x v="1665"/>
    <d v="2012-01-07T20:2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b v="1"/>
    <x v="4"/>
    <s v="pop"/>
    <n v="161"/>
    <n v="41.04"/>
    <x v="1666"/>
    <d v="2014-02-27T05:11: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b v="1"/>
    <x v="4"/>
    <s v="pop"/>
    <n v="127"/>
    <n v="52.6"/>
    <x v="1667"/>
    <d v="2015-02-17T16:5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b v="1"/>
    <x v="4"/>
    <s v="pop"/>
    <n v="103"/>
    <n v="70.78"/>
    <x v="1668"/>
    <d v="2012-10-18T20:31: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b v="1"/>
    <x v="4"/>
    <s v="pop"/>
    <n v="140"/>
    <n v="53.75"/>
    <x v="1669"/>
    <d v="2017-05-27T14:02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b v="1"/>
    <x v="4"/>
    <s v="pop"/>
    <n v="103"/>
    <n v="44.61"/>
    <x v="1670"/>
    <d v="2011-05-15T22:58:4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b v="1"/>
    <x v="4"/>
    <s v="pop"/>
    <n v="101"/>
    <n v="26.15"/>
    <x v="1671"/>
    <d v="2017-07-29T13:20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b v="1"/>
    <x v="4"/>
    <s v="pop"/>
    <n v="113"/>
    <n v="39.18"/>
    <x v="1672"/>
    <d v="2013-04-30T08:26: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b v="1"/>
    <x v="4"/>
    <s v="pop"/>
    <n v="128"/>
    <n v="45.59"/>
    <x v="1673"/>
    <d v="2016-02-20T23:03:4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b v="1"/>
    <x v="4"/>
    <s v="pop"/>
    <n v="202"/>
    <n v="89.25"/>
    <x v="1674"/>
    <d v="2017-08-15T15:48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b v="1"/>
    <x v="4"/>
    <s v="pop"/>
    <n v="137"/>
    <n v="40.42"/>
    <x v="1675"/>
    <d v="2012-09-05T16:23:2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b v="1"/>
    <x v="4"/>
    <s v="pop"/>
    <n v="115"/>
    <n v="82.38"/>
    <x v="1676"/>
    <d v="2013-03-15T21:56: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b v="1"/>
    <x v="4"/>
    <s v="pop"/>
    <n v="112"/>
    <n v="159.52000000000001"/>
    <x v="1677"/>
    <d v="2017-04-10T23:28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b v="1"/>
    <x v="4"/>
    <s v="pop"/>
    <n v="118"/>
    <n v="36.24"/>
    <x v="1678"/>
    <d v="2015-01-15T13:48: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b v="1"/>
    <x v="4"/>
    <s v="pop"/>
    <n v="175"/>
    <n v="62.5"/>
    <x v="1679"/>
    <d v="2012-06-08T23:38:3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b v="1"/>
    <x v="4"/>
    <s v="pop"/>
    <n v="118"/>
    <n v="47"/>
    <x v="1680"/>
    <d v="2015-06-23T19:04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b v="0"/>
    <x v="4"/>
    <s v="faith"/>
    <n v="101"/>
    <n v="74.58"/>
    <x v="1681"/>
    <d v="2018-03-31T04:35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b v="0"/>
    <x v="4"/>
    <s v="faith"/>
    <n v="0"/>
    <n v="0"/>
    <x v="1682"/>
    <d v="2018-04-16T14:56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b v="0"/>
    <x v="4"/>
    <s v="faith"/>
    <n v="22"/>
    <n v="76"/>
    <x v="1683"/>
    <d v="2018-04-10T02:18:3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b v="0"/>
    <x v="4"/>
    <s v="faith"/>
    <n v="109"/>
    <n v="86.44"/>
    <x v="1684"/>
    <d v="2018-03-19T15:23: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b v="0"/>
    <x v="4"/>
    <s v="faith"/>
    <n v="103"/>
    <n v="24"/>
    <x v="1685"/>
    <d v="2018-03-26T05:06: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b v="0"/>
    <x v="4"/>
    <s v="faith"/>
    <n v="0"/>
    <n v="18"/>
    <x v="1686"/>
    <d v="2018-04-30T13:01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b v="0"/>
    <x v="4"/>
    <s v="faith"/>
    <n v="31"/>
    <n v="80.13"/>
    <x v="1687"/>
    <d v="2018-04-13T05:21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b v="0"/>
    <x v="4"/>
    <s v="faith"/>
    <n v="44"/>
    <n v="253.14"/>
    <x v="1688"/>
    <d v="2018-04-11T20:15:13"/>
  </r>
  <r>
    <n v="1689"/>
    <s v="Fly Away"/>
    <s v="Praising the Living God in the second half of life."/>
    <n v="2400"/>
    <n v="2400"/>
    <x v="3"/>
    <s v="US"/>
    <s v="USD"/>
    <n v="1489700230"/>
    <n v="1487111830"/>
    <n v="14"/>
    <b v="0"/>
    <x v="4"/>
    <s v="faith"/>
    <n v="100"/>
    <n v="171.43"/>
    <x v="1689"/>
    <d v="2018-03-18T17:5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b v="0"/>
    <x v="4"/>
    <s v="faith"/>
    <n v="25"/>
    <n v="57.73"/>
    <x v="1690"/>
    <d v="2018-04-08T16:10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b v="0"/>
    <x v="4"/>
    <s v="faith"/>
    <n v="33"/>
    <n v="264.26"/>
    <x v="1691"/>
    <d v="2018-04-05T06:07: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b v="0"/>
    <x v="4"/>
    <s v="faith"/>
    <n v="48"/>
    <n v="159.33000000000001"/>
    <x v="1692"/>
    <d v="2018-03-29T01:3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b v="0"/>
    <x v="4"/>
    <s v="faith"/>
    <n v="9"/>
    <n v="35"/>
    <x v="1693"/>
    <d v="2018-04-12T04:35:4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b v="0"/>
    <x v="4"/>
    <s v="faith"/>
    <n v="0"/>
    <n v="5"/>
    <x v="1694"/>
    <d v="2018-03-29T06:13: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b v="0"/>
    <x v="4"/>
    <s v="faith"/>
    <n v="12"/>
    <n v="61.09"/>
    <x v="1695"/>
    <d v="2018-04-12T09:42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b v="0"/>
    <x v="4"/>
    <s v="faith"/>
    <n v="0"/>
    <n v="0"/>
    <x v="1696"/>
    <d v="2018-04-03T04:46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b v="0"/>
    <x v="4"/>
    <s v="faith"/>
    <n v="20"/>
    <n v="114.82"/>
    <x v="1697"/>
    <d v="2018-04-12T08:28:0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b v="0"/>
    <x v="4"/>
    <s v="faith"/>
    <n v="0"/>
    <n v="0"/>
    <x v="1698"/>
    <d v="2018-03-28T04:38:4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b v="0"/>
    <x v="4"/>
    <s v="faith"/>
    <n v="4"/>
    <n v="54"/>
    <x v="1699"/>
    <d v="2018-04-14T06:22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b v="0"/>
    <x v="4"/>
    <s v="faith"/>
    <n v="26"/>
    <n v="65.97"/>
    <x v="1700"/>
    <d v="2018-04-03T08:10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b v="0"/>
    <x v="4"/>
    <s v="faith"/>
    <n v="0"/>
    <n v="5"/>
    <x v="1701"/>
    <d v="2015-12-31T16:17: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b v="0"/>
    <x v="4"/>
    <s v="faith"/>
    <n v="0"/>
    <n v="1"/>
    <x v="1702"/>
    <d v="2016-03-16T10:05:0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b v="0"/>
    <x v="4"/>
    <s v="faith"/>
    <n v="1"/>
    <n v="25.5"/>
    <x v="1703"/>
    <d v="2016-08-20T03:19:4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b v="0"/>
    <x v="4"/>
    <s v="faith"/>
    <n v="65"/>
    <n v="118.36"/>
    <x v="1704"/>
    <d v="2016-02-01T19:45:5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b v="0"/>
    <x v="4"/>
    <s v="faith"/>
    <n v="0"/>
    <n v="0"/>
    <x v="1705"/>
    <d v="2016-08-29T17:21: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b v="0"/>
    <x v="4"/>
    <s v="faith"/>
    <n v="0"/>
    <n v="0"/>
    <x v="1706"/>
    <d v="2016-08-11T23:51: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b v="0"/>
    <x v="4"/>
    <s v="faith"/>
    <n v="10"/>
    <n v="54.11"/>
    <x v="1707"/>
    <d v="2017-03-23T00:18:3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b v="0"/>
    <x v="4"/>
    <s v="faith"/>
    <n v="0"/>
    <n v="0"/>
    <x v="1708"/>
    <d v="2017-04-26T22:16: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b v="0"/>
    <x v="4"/>
    <s v="faith"/>
    <n v="5"/>
    <n v="21.25"/>
    <x v="1709"/>
    <d v="2015-08-13T22:06:3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b v="0"/>
    <x v="4"/>
    <s v="faith"/>
    <n v="1"/>
    <n v="34"/>
    <x v="1710"/>
    <d v="2017-01-10T09:11: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b v="0"/>
    <x v="4"/>
    <s v="faith"/>
    <n v="11"/>
    <n v="525"/>
    <x v="1711"/>
    <d v="2015-08-14T18:23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b v="0"/>
    <x v="4"/>
    <s v="faith"/>
    <n v="0"/>
    <n v="0"/>
    <x v="1712"/>
    <d v="2016-06-18T11:09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b v="0"/>
    <x v="4"/>
    <s v="faith"/>
    <n v="2"/>
    <n v="50"/>
    <x v="1713"/>
    <d v="2015-09-18T15:32: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b v="0"/>
    <x v="4"/>
    <s v="faith"/>
    <n v="8"/>
    <n v="115.71"/>
    <x v="1714"/>
    <d v="2016-04-18T04:38:2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b v="0"/>
    <x v="4"/>
    <s v="faith"/>
    <n v="0"/>
    <n v="5.5"/>
    <x v="1715"/>
    <d v="2016-03-16T17:44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b v="0"/>
    <x v="4"/>
    <s v="faith"/>
    <n v="8"/>
    <n v="50"/>
    <x v="1716"/>
    <d v="2017-12-09T09:33:3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b v="0"/>
    <x v="4"/>
    <s v="faith"/>
    <n v="43"/>
    <n v="34.020000000000003"/>
    <x v="1717"/>
    <d v="2017-04-16T00:00:00"/>
  </r>
  <r>
    <n v="1718"/>
    <s v="The Prodigal Son"/>
    <s v="A melody for the galaxy."/>
    <n v="35000"/>
    <n v="75"/>
    <x v="2"/>
    <s v="US"/>
    <s v="USD"/>
    <n v="1463201940"/>
    <n v="1459435149"/>
    <n v="2"/>
    <b v="0"/>
    <x v="4"/>
    <s v="faith"/>
    <n v="0"/>
    <n v="37.5"/>
    <x v="1718"/>
    <d v="2017-05-09T12:44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b v="0"/>
    <x v="4"/>
    <s v="faith"/>
    <n v="1"/>
    <n v="11.67"/>
    <x v="1719"/>
    <d v="2015-08-30T23:49:3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b v="0"/>
    <x v="4"/>
    <s v="faith"/>
    <n v="6"/>
    <n v="28.13"/>
    <x v="1720"/>
    <d v="2015-10-24T10:00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b v="0"/>
    <x v="4"/>
    <s v="faith"/>
    <n v="0"/>
    <n v="0"/>
    <x v="1721"/>
    <d v="2016-12-02T11:49:0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b v="0"/>
    <x v="4"/>
    <s v="faith"/>
    <n v="0"/>
    <n v="1"/>
    <x v="1722"/>
    <d v="2017-03-28T10:53: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b v="0"/>
    <x v="4"/>
    <s v="faith"/>
    <n v="7"/>
    <n v="216.67"/>
    <x v="1723"/>
    <d v="2016-06-18T19:24: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b v="0"/>
    <x v="4"/>
    <s v="faith"/>
    <n v="1"/>
    <n v="8.75"/>
    <x v="1724"/>
    <d v="2015-10-14T07:32: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b v="0"/>
    <x v="4"/>
    <s v="faith"/>
    <n v="10"/>
    <n v="62.22"/>
    <x v="1725"/>
    <d v="2015-08-06T22:11:5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b v="0"/>
    <x v="4"/>
    <s v="faith"/>
    <n v="34"/>
    <n v="137.25"/>
    <x v="1726"/>
    <d v="2015-06-08T15:23: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b v="0"/>
    <x v="4"/>
    <s v="faith"/>
    <n v="0"/>
    <n v="1"/>
    <x v="1727"/>
    <d v="2016-03-22T04:05:0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b v="0"/>
    <x v="4"/>
    <s v="faith"/>
    <n v="68"/>
    <n v="122.14"/>
    <x v="1728"/>
    <d v="2016-10-11T13:48: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b v="0"/>
    <x v="4"/>
    <s v="faith"/>
    <n v="0"/>
    <n v="0"/>
    <x v="1729"/>
    <d v="2017-06-05T22:43: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b v="0"/>
    <x v="4"/>
    <s v="faith"/>
    <n v="0"/>
    <n v="0"/>
    <x v="1730"/>
    <d v="2016-10-15T02:39:4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b v="0"/>
    <x v="4"/>
    <s v="faith"/>
    <n v="0"/>
    <n v="0"/>
    <x v="1731"/>
    <d v="2016-05-29T18:22:5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b v="0"/>
    <x v="4"/>
    <s v="faith"/>
    <n v="0"/>
    <n v="0"/>
    <x v="1732"/>
    <d v="2017-01-08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b v="0"/>
    <x v="4"/>
    <s v="faith"/>
    <n v="0"/>
    <n v="0"/>
    <x v="1733"/>
    <d v="2017-09-11T19:54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b v="0"/>
    <x v="4"/>
    <s v="faith"/>
    <n v="0"/>
    <n v="1"/>
    <x v="1734"/>
    <d v="2016-04-24T10:35:5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b v="0"/>
    <x v="4"/>
    <s v="faith"/>
    <n v="11"/>
    <n v="55"/>
    <x v="1735"/>
    <d v="2017-08-04T23:01: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b v="0"/>
    <x v="4"/>
    <s v="faith"/>
    <n v="1"/>
    <n v="22"/>
    <x v="1736"/>
    <d v="2016-10-30T05:47:4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b v="0"/>
    <x v="4"/>
    <s v="faith"/>
    <n v="21"/>
    <n v="56.67"/>
    <x v="1737"/>
    <d v="2016-07-08T22:14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b v="0"/>
    <x v="4"/>
    <s v="faith"/>
    <n v="0"/>
    <n v="20"/>
    <x v="1738"/>
    <d v="2015-09-15T15:48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b v="0"/>
    <x v="4"/>
    <s v="faith"/>
    <n v="0"/>
    <n v="1"/>
    <x v="1739"/>
    <d v="2017-04-29T22:57:3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b v="0"/>
    <x v="4"/>
    <s v="faith"/>
    <n v="0"/>
    <n v="0"/>
    <x v="1740"/>
    <d v="2016-07-04T16:58: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b v="1"/>
    <x v="8"/>
    <s v="photobooks"/>
    <n v="111"/>
    <n v="25.58"/>
    <x v="1741"/>
    <d v="2016-05-28T17:56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b v="1"/>
    <x v="8"/>
    <s v="photobooks"/>
    <n v="109"/>
    <n v="63.97"/>
    <x v="1742"/>
    <d v="2018-01-08T06:38: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b v="1"/>
    <x v="8"/>
    <s v="photobooks"/>
    <n v="100"/>
    <n v="89.93"/>
    <x v="1743"/>
    <d v="2017-08-24T17:20: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b v="1"/>
    <x v="8"/>
    <s v="photobooks"/>
    <n v="118"/>
    <n v="93.07"/>
    <x v="1744"/>
    <d v="2016-02-22T16:21: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b v="1"/>
    <x v="8"/>
    <s v="photobooks"/>
    <n v="114"/>
    <n v="89.67"/>
    <x v="1745"/>
    <d v="2017-12-22T03:03:5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b v="1"/>
    <x v="8"/>
    <s v="photobooks"/>
    <n v="148"/>
    <n v="207.62"/>
    <x v="1746"/>
    <d v="2017-11-23T12:45:5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b v="1"/>
    <x v="8"/>
    <s v="photobooks"/>
    <n v="105"/>
    <n v="59.41"/>
    <x v="1747"/>
    <d v="2016-11-04T01:31:5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b v="1"/>
    <x v="8"/>
    <s v="photobooks"/>
    <n v="130"/>
    <n v="358.97"/>
    <x v="1748"/>
    <d v="2016-08-22T20:44:5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b v="1"/>
    <x v="8"/>
    <s v="photobooks"/>
    <n v="123"/>
    <n v="94.74"/>
    <x v="1749"/>
    <d v="2018-03-03T07:39: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b v="1"/>
    <x v="8"/>
    <s v="photobooks"/>
    <n v="202"/>
    <n v="80.650000000000006"/>
    <x v="1750"/>
    <d v="2017-04-14T15:24: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b v="1"/>
    <x v="8"/>
    <s v="photobooks"/>
    <n v="103"/>
    <n v="168.69"/>
    <x v="1751"/>
    <d v="2016-03-05T02:18:1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b v="1"/>
    <x v="8"/>
    <s v="photobooks"/>
    <n v="260"/>
    <n v="34.69"/>
    <x v="1752"/>
    <d v="2017-10-12T19:5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b v="1"/>
    <x v="8"/>
    <s v="photobooks"/>
    <n v="108"/>
    <n v="462.86"/>
    <x v="1753"/>
    <d v="2017-03-15T21:26: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b v="1"/>
    <x v="8"/>
    <s v="photobooks"/>
    <n v="111"/>
    <n v="104.39"/>
    <x v="1754"/>
    <d v="2016-03-20T12:17: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b v="1"/>
    <x v="8"/>
    <s v="photobooks"/>
    <n v="120"/>
    <n v="7.5"/>
    <x v="1755"/>
    <d v="2016-09-25T09:38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b v="1"/>
    <x v="8"/>
    <s v="photobooks"/>
    <n v="103"/>
    <n v="47.13"/>
    <x v="1756"/>
    <d v="2017-08-26T18:24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b v="1"/>
    <x v="8"/>
    <s v="photobooks"/>
    <n v="116"/>
    <n v="414.29"/>
    <x v="1757"/>
    <d v="2018-01-29T15:48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b v="1"/>
    <x v="8"/>
    <s v="photobooks"/>
    <n v="115"/>
    <n v="42.48"/>
    <x v="1758"/>
    <d v="2017-07-11T14:14:20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b v="1"/>
    <x v="8"/>
    <s v="photobooks"/>
    <n v="107"/>
    <n v="108.78"/>
    <x v="1759"/>
    <d v="2016-03-11T06:31: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b v="1"/>
    <x v="8"/>
    <s v="photobooks"/>
    <n v="165"/>
    <n v="81.099999999999994"/>
    <x v="1760"/>
    <d v="2017-02-18T07:48: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b v="1"/>
    <x v="8"/>
    <s v="photobooks"/>
    <n v="155"/>
    <n v="51.67"/>
    <x v="1761"/>
    <d v="2016-09-01T16:28: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b v="1"/>
    <x v="8"/>
    <s v="photobooks"/>
    <n v="885"/>
    <n v="35.4"/>
    <x v="1762"/>
    <d v="2017-03-05T23:02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b v="1"/>
    <x v="8"/>
    <s v="photobooks"/>
    <n v="102"/>
    <n v="103.64"/>
    <x v="1763"/>
    <d v="2017-10-22T15:4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b v="0"/>
    <x v="8"/>
    <s v="photobooks"/>
    <n v="20"/>
    <n v="55.28"/>
    <x v="1764"/>
    <d v="2015-07-15T23:39: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b v="0"/>
    <x v="8"/>
    <s v="photobooks"/>
    <n v="59"/>
    <n v="72.17"/>
    <x v="1765"/>
    <d v="2015-07-26T16:52: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b v="0"/>
    <x v="8"/>
    <s v="photobooks"/>
    <n v="0"/>
    <n v="0"/>
    <x v="1766"/>
    <d v="2015-08-07T20:03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b v="0"/>
    <x v="8"/>
    <s v="photobooks"/>
    <n v="46"/>
    <n v="58.62"/>
    <x v="1767"/>
    <d v="2015-07-16T03:52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b v="0"/>
    <x v="8"/>
    <s v="photobooks"/>
    <n v="4"/>
    <n v="12.47"/>
    <x v="1768"/>
    <d v="2015-09-10T05:34: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b v="0"/>
    <x v="8"/>
    <s v="photobooks"/>
    <n v="3"/>
    <n v="49.14"/>
    <x v="1769"/>
    <d v="2015-12-29T19:03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b v="0"/>
    <x v="8"/>
    <s v="photobooks"/>
    <n v="57"/>
    <n v="150.5"/>
    <x v="1770"/>
    <d v="2015-09-27T19:37:4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b v="0"/>
    <x v="8"/>
    <s v="photobooks"/>
    <n v="21"/>
    <n v="35.799999999999997"/>
    <x v="1771"/>
    <d v="2015-10-07T05:07:0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b v="0"/>
    <x v="8"/>
    <s v="photobooks"/>
    <n v="16"/>
    <n v="45.16"/>
    <x v="1772"/>
    <d v="2015-06-17T15:02:4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b v="0"/>
    <x v="8"/>
    <s v="photobooks"/>
    <n v="6"/>
    <n v="98.79"/>
    <x v="1773"/>
    <d v="2016-01-04T20:40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b v="0"/>
    <x v="8"/>
    <s v="photobooks"/>
    <n v="46"/>
    <n v="88.31"/>
    <x v="1774"/>
    <d v="2015-11-13T15:18:0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b v="0"/>
    <x v="8"/>
    <s v="photobooks"/>
    <n v="65"/>
    <n v="170.63"/>
    <x v="1775"/>
    <d v="2015-10-08T05:3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b v="0"/>
    <x v="8"/>
    <s v="photobooks"/>
    <n v="7"/>
    <n v="83.75"/>
    <x v="1776"/>
    <d v="2015-10-13T07:37: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b v="0"/>
    <x v="8"/>
    <s v="photobooks"/>
    <n v="14"/>
    <n v="65.099999999999994"/>
    <x v="1777"/>
    <d v="2016-02-06T03:08:0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b v="0"/>
    <x v="8"/>
    <s v="photobooks"/>
    <n v="2"/>
    <n v="66.33"/>
    <x v="1778"/>
    <d v="2016-03-13T08:23: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b v="0"/>
    <x v="8"/>
    <s v="photobooks"/>
    <n v="36"/>
    <n v="104.89"/>
    <x v="1779"/>
    <d v="2017-08-31T09:17:5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b v="0"/>
    <x v="8"/>
    <s v="photobooks"/>
    <n v="40"/>
    <n v="78.44"/>
    <x v="1780"/>
    <d v="2017-06-28T23:24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b v="0"/>
    <x v="8"/>
    <s v="photobooks"/>
    <n v="26"/>
    <n v="59.04"/>
    <x v="1781"/>
    <d v="2017-09-13T14:06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b v="0"/>
    <x v="8"/>
    <s v="photobooks"/>
    <n v="15"/>
    <n v="71.34"/>
    <x v="1782"/>
    <d v="2017-02-14T03:22: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b v="0"/>
    <x v="8"/>
    <s v="photobooks"/>
    <n v="24"/>
    <n v="51.23"/>
    <x v="1783"/>
    <d v="2016-05-08T15:37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b v="0"/>
    <x v="8"/>
    <s v="photobooks"/>
    <n v="40"/>
    <n v="60.24"/>
    <x v="1784"/>
    <d v="2016-01-16T11:39: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b v="0"/>
    <x v="8"/>
    <s v="photobooks"/>
    <n v="20"/>
    <n v="44.94"/>
    <x v="1785"/>
    <d v="2015-09-29T01:31:5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b v="0"/>
    <x v="8"/>
    <s v="photobooks"/>
    <n v="48"/>
    <n v="31.21"/>
    <x v="1786"/>
    <d v="2015-11-29T21:40:0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b v="0"/>
    <x v="8"/>
    <s v="photobooks"/>
    <n v="15"/>
    <n v="63.88"/>
    <x v="1787"/>
    <d v="2016-03-21T07:23: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b v="0"/>
    <x v="8"/>
    <s v="photobooks"/>
    <n v="1"/>
    <n v="19"/>
    <x v="1788"/>
    <d v="2015-10-15T08:26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b v="0"/>
    <x v="8"/>
    <s v="photobooks"/>
    <n v="1"/>
    <n v="10"/>
    <x v="1789"/>
    <d v="2015-12-28T04:35:4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b v="0"/>
    <x v="8"/>
    <s v="photobooks"/>
    <n v="5"/>
    <n v="109.07"/>
    <x v="1790"/>
    <d v="2016-01-22T03:15: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b v="0"/>
    <x v="8"/>
    <s v="photobooks"/>
    <n v="4"/>
    <n v="26.75"/>
    <x v="1791"/>
    <d v="2016-01-15T01:17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b v="0"/>
    <x v="8"/>
    <s v="photobooks"/>
    <n v="61"/>
    <n v="109.94"/>
    <x v="1792"/>
    <d v="2016-07-29T16:5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b v="0"/>
    <x v="8"/>
    <s v="photobooks"/>
    <n v="1"/>
    <n v="20"/>
    <x v="1793"/>
    <d v="2015-11-11T21:51: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b v="0"/>
    <x v="8"/>
    <s v="photobooks"/>
    <n v="11"/>
    <n v="55.39"/>
    <x v="1794"/>
    <d v="2016-01-28T03:17:4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b v="0"/>
    <x v="8"/>
    <s v="photobooks"/>
    <n v="39"/>
    <n v="133.9"/>
    <x v="1795"/>
    <d v="2017-10-13T06:07:4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b v="0"/>
    <x v="8"/>
    <s v="photobooks"/>
    <n v="22"/>
    <n v="48.72"/>
    <x v="1796"/>
    <d v="2017-07-21T06:41: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b v="0"/>
    <x v="8"/>
    <s v="photobooks"/>
    <n v="68"/>
    <n v="48.25"/>
    <x v="1797"/>
    <d v="2017-12-15T11:24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b v="0"/>
    <x v="8"/>
    <s v="photobooks"/>
    <n v="14"/>
    <n v="58.97"/>
    <x v="1798"/>
    <d v="2017-01-27T12:36: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b v="0"/>
    <x v="8"/>
    <s v="photobooks"/>
    <n v="2"/>
    <n v="11.64"/>
    <x v="1799"/>
    <d v="2015-10-26T12:29: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b v="0"/>
    <x v="8"/>
    <s v="photobooks"/>
    <n v="20"/>
    <n v="83.72"/>
    <x v="1800"/>
    <d v="2017-10-09T02:36:0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b v="0"/>
    <x v="8"/>
    <s v="photobooks"/>
    <n v="14"/>
    <n v="63.65"/>
    <x v="1801"/>
    <d v="2016-12-06T14:58:4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b v="0"/>
    <x v="8"/>
    <s v="photobooks"/>
    <n v="48"/>
    <n v="94.28"/>
    <x v="1802"/>
    <d v="2016-06-15T09:41:0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b v="0"/>
    <x v="8"/>
    <s v="photobooks"/>
    <n v="31"/>
    <n v="71.87"/>
    <x v="1803"/>
    <d v="2016-01-30T17:04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b v="0"/>
    <x v="8"/>
    <s v="photobooks"/>
    <n v="35"/>
    <n v="104.85"/>
    <x v="1804"/>
    <d v="2016-11-05T04:22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b v="0"/>
    <x v="8"/>
    <s v="photobooks"/>
    <n v="36"/>
    <n v="67.14"/>
    <x v="1805"/>
    <d v="2016-09-22T07:08:5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b v="0"/>
    <x v="8"/>
    <s v="photobooks"/>
    <n v="3"/>
    <n v="73.88"/>
    <x v="1806"/>
    <d v="2015-09-13T09:00:2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b v="0"/>
    <x v="8"/>
    <s v="photobooks"/>
    <n v="11"/>
    <n v="69.13"/>
    <x v="1807"/>
    <d v="2015-09-10T18:01:0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b v="0"/>
    <x v="8"/>
    <s v="photobooks"/>
    <n v="41"/>
    <n v="120.77"/>
    <x v="1808"/>
    <d v="2018-02-12T19:45: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b v="0"/>
    <x v="8"/>
    <s v="photobooks"/>
    <n v="11"/>
    <n v="42.22"/>
    <x v="1809"/>
    <d v="2016-02-15T21:13:5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b v="0"/>
    <x v="8"/>
    <s v="photobooks"/>
    <n v="3"/>
    <n v="7.5"/>
    <x v="1810"/>
    <d v="2015-08-03T19:14:2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b v="0"/>
    <x v="8"/>
    <s v="photobooks"/>
    <n v="0"/>
    <n v="1.54"/>
    <x v="1811"/>
    <d v="2015-10-07T09:42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b v="0"/>
    <x v="8"/>
    <s v="photobooks"/>
    <n v="13"/>
    <n v="37.61"/>
    <x v="1812"/>
    <d v="2017-06-29T17:00: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b v="0"/>
    <x v="8"/>
    <s v="photobooks"/>
    <n v="0"/>
    <n v="0"/>
    <x v="1813"/>
    <d v="2015-07-21T12:05: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b v="0"/>
    <x v="8"/>
    <s v="photobooks"/>
    <n v="49"/>
    <n v="42.16"/>
    <x v="1814"/>
    <d v="2016-02-14T06:09: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b v="0"/>
    <x v="8"/>
    <s v="photobooks"/>
    <n v="0"/>
    <n v="0"/>
    <x v="1815"/>
    <d v="2016-06-19T11:29:5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b v="0"/>
    <x v="8"/>
    <s v="photobooks"/>
    <n v="2"/>
    <n v="84.83"/>
    <x v="1816"/>
    <d v="2017-07-22T15:49:4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b v="0"/>
    <x v="8"/>
    <s v="photobooks"/>
    <n v="52"/>
    <n v="94.19"/>
    <x v="1817"/>
    <d v="2018-01-31T04:04: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b v="0"/>
    <x v="8"/>
    <s v="photobooks"/>
    <n v="0"/>
    <n v="0"/>
    <x v="1818"/>
    <d v="2016-03-19T20:33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b v="0"/>
    <x v="8"/>
    <s v="photobooks"/>
    <n v="2"/>
    <n v="6.25"/>
    <x v="1819"/>
    <d v="2015-07-12T04:08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b v="0"/>
    <x v="8"/>
    <s v="photobooks"/>
    <n v="7"/>
    <n v="213.38"/>
    <x v="1820"/>
    <d v="2016-03-17T15:51: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b v="1"/>
    <x v="4"/>
    <s v="rock"/>
    <n v="135"/>
    <n v="59.16"/>
    <x v="1821"/>
    <d v="2013-01-25T00:40: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b v="1"/>
    <x v="4"/>
    <s v="rock"/>
    <n v="100"/>
    <n v="27.27"/>
    <x v="1822"/>
    <d v="2015-01-09T09:12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b v="1"/>
    <x v="4"/>
    <s v="rock"/>
    <n v="116"/>
    <n v="24.58"/>
    <x v="1823"/>
    <d v="2013-09-22T09:38:19"/>
  </r>
  <r>
    <n v="1824"/>
    <s v="Tin Man's Broken Wisdom Fund"/>
    <s v="cd fund raiser"/>
    <n v="3000"/>
    <n v="3002"/>
    <x v="0"/>
    <s v="US"/>
    <s v="USD"/>
    <n v="1389146880"/>
    <n v="1387403967"/>
    <n v="40"/>
    <b v="1"/>
    <x v="4"/>
    <s v="rock"/>
    <n v="100"/>
    <n v="75.05"/>
    <x v="1824"/>
    <d v="2014-12-16T04:13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b v="1"/>
    <x v="4"/>
    <s v="rock"/>
    <n v="105"/>
    <n v="42.02"/>
    <x v="1825"/>
    <d v="2014-06-15T02:04:1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b v="1"/>
    <x v="4"/>
    <s v="rock"/>
    <n v="101"/>
    <n v="53.16"/>
    <x v="1826"/>
    <d v="2015-01-26T21:06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b v="1"/>
    <x v="4"/>
    <s v="rock"/>
    <n v="101"/>
    <n v="83.89"/>
    <x v="1827"/>
    <d v="2012-01-17T05:56: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b v="1"/>
    <x v="4"/>
    <s v="rock"/>
    <n v="100"/>
    <n v="417.33"/>
    <x v="1828"/>
    <d v="2015-04-19T14:17:5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b v="1"/>
    <x v="4"/>
    <s v="rock"/>
    <n v="167"/>
    <n v="75.77"/>
    <x v="1829"/>
    <d v="2011-12-06T23:29: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b v="1"/>
    <x v="4"/>
    <s v="rock"/>
    <n v="102"/>
    <n v="67.39"/>
    <x v="1830"/>
    <d v="2015-02-02T18:48:3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b v="1"/>
    <x v="4"/>
    <s v="rock"/>
    <n v="103"/>
    <n v="73.569999999999993"/>
    <x v="1831"/>
    <d v="2013-04-07T05:00: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b v="1"/>
    <x v="4"/>
    <s v="rock"/>
    <n v="143"/>
    <n v="25"/>
    <x v="1832"/>
    <d v="2012-01-18T11:4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b v="1"/>
    <x v="4"/>
    <s v="rock"/>
    <n v="263"/>
    <n v="42"/>
    <x v="1833"/>
    <d v="2014-01-31T18:52: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b v="1"/>
    <x v="4"/>
    <s v="rock"/>
    <n v="118"/>
    <n v="131.16999999999999"/>
    <x v="1834"/>
    <d v="2016-01-10T04:13:3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b v="1"/>
    <x v="4"/>
    <s v="rock"/>
    <n v="104"/>
    <n v="47.27"/>
    <x v="1835"/>
    <d v="2017-03-26T01:22:55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b v="1"/>
    <x v="4"/>
    <s v="rock"/>
    <n v="200"/>
    <n v="182.13"/>
    <x v="1836"/>
    <d v="2014-01-18T23:55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b v="1"/>
    <x v="4"/>
    <s v="rock"/>
    <n v="307"/>
    <n v="61.37"/>
    <x v="1837"/>
    <d v="2013-02-09T00:39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b v="1"/>
    <x v="4"/>
    <s v="rock"/>
    <n v="100"/>
    <n v="35.770000000000003"/>
    <x v="1838"/>
    <d v="2012-08-20T13:16: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b v="1"/>
    <x v="4"/>
    <s v="rock"/>
    <n v="205"/>
    <n v="45.62"/>
    <x v="1839"/>
    <d v="2017-09-30T00:5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b v="1"/>
    <x v="4"/>
    <s v="rock"/>
    <n v="109"/>
    <n v="75.38"/>
    <x v="1840"/>
    <d v="2014-04-09T01:30:5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b v="1"/>
    <x v="4"/>
    <s v="rock"/>
    <n v="102"/>
    <n v="50.88"/>
    <x v="1841"/>
    <d v="2015-04-30T02:32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b v="1"/>
    <x v="4"/>
    <s v="rock"/>
    <n v="125"/>
    <n v="119.29"/>
    <x v="1842"/>
    <d v="2016-02-16T05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b v="1"/>
    <x v="4"/>
    <s v="rock"/>
    <n v="124"/>
    <n v="92.54"/>
    <x v="1843"/>
    <d v="2012-01-06T16:43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b v="1"/>
    <x v="4"/>
    <s v="rock"/>
    <n v="101"/>
    <n v="76.05"/>
    <x v="1844"/>
    <d v="2012-04-28T04:05:0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b v="1"/>
    <x v="4"/>
    <s v="rock"/>
    <n v="100"/>
    <n v="52.63"/>
    <x v="1845"/>
    <d v="2017-06-13T06:02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b v="1"/>
    <x v="4"/>
    <s v="rock"/>
    <n v="138"/>
    <n v="98.99"/>
    <x v="1846"/>
    <d v="2013-11-14T11:2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b v="1"/>
    <x v="4"/>
    <s v="rock"/>
    <n v="121"/>
    <n v="79.53"/>
    <x v="1847"/>
    <d v="2016-04-07T06:49:0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b v="1"/>
    <x v="4"/>
    <s v="rock"/>
    <n v="107"/>
    <n v="134.21"/>
    <x v="1848"/>
    <d v="2012-06-18T09:41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b v="1"/>
    <x v="4"/>
    <s v="rock"/>
    <n v="100"/>
    <n v="37.630000000000003"/>
    <x v="1849"/>
    <d v="2013-09-15T10:00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b v="1"/>
    <x v="4"/>
    <s v="rock"/>
    <n v="102"/>
    <n v="51.04"/>
    <x v="1850"/>
    <d v="2015-06-21T23:00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b v="1"/>
    <x v="4"/>
    <s v="rock"/>
    <n v="100"/>
    <n v="50.04"/>
    <x v="1851"/>
    <d v="2015-07-09T09:42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b v="1"/>
    <x v="4"/>
    <s v="rock"/>
    <n v="117"/>
    <n v="133.93"/>
    <x v="1852"/>
    <d v="2016-04-11T03:03: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b v="1"/>
    <x v="4"/>
    <s v="rock"/>
    <n v="102"/>
    <n v="58.21"/>
    <x v="1853"/>
    <d v="2013-10-13T06:04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b v="1"/>
    <x v="4"/>
    <s v="rock"/>
    <n v="102"/>
    <n v="88.04"/>
    <x v="1854"/>
    <d v="2014-04-26T05:37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b v="1"/>
    <x v="4"/>
    <s v="rock"/>
    <n v="154"/>
    <n v="70.58"/>
    <x v="1855"/>
    <d v="2014-12-14T14:13: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b v="1"/>
    <x v="4"/>
    <s v="rock"/>
    <n v="101"/>
    <n v="53.29"/>
    <x v="1856"/>
    <d v="2015-06-30T00:31: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b v="1"/>
    <x v="4"/>
    <s v="rock"/>
    <n v="100"/>
    <n v="136.36000000000001"/>
    <x v="1857"/>
    <d v="2015-08-26T03:00: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b v="1"/>
    <x v="4"/>
    <s v="rock"/>
    <n v="109"/>
    <n v="40.549999999999997"/>
    <x v="1858"/>
    <d v="2012-11-06T06:57:2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b v="1"/>
    <x v="4"/>
    <s v="rock"/>
    <n v="132"/>
    <n v="70.63"/>
    <x v="1859"/>
    <d v="2012-08-12T00:29: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b v="1"/>
    <x v="4"/>
    <s v="rock"/>
    <n v="133"/>
    <n v="52.68"/>
    <x v="1860"/>
    <d v="2015-01-15T10:14: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b v="0"/>
    <x v="6"/>
    <s v="mobile games"/>
    <n v="0"/>
    <n v="0"/>
    <x v="1861"/>
    <d v="2016-01-11T12:58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b v="0"/>
    <x v="6"/>
    <s v="mobile games"/>
    <n v="8"/>
    <n v="90.94"/>
    <x v="1862"/>
    <d v="2018-03-09T23:29: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b v="0"/>
    <x v="6"/>
    <s v="mobile games"/>
    <n v="0"/>
    <n v="5"/>
    <x v="1863"/>
    <d v="2015-05-24T04:4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b v="0"/>
    <x v="6"/>
    <s v="mobile games"/>
    <n v="43"/>
    <n v="58.08"/>
    <x v="1864"/>
    <d v="2015-04-14T06:50:1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b v="0"/>
    <x v="6"/>
    <s v="mobile games"/>
    <n v="0"/>
    <n v="2"/>
    <x v="1865"/>
    <d v="2017-11-05T11:33: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b v="0"/>
    <x v="6"/>
    <s v="mobile games"/>
    <n v="1"/>
    <n v="62.5"/>
    <x v="1866"/>
    <d v="2018-03-02T16:20: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b v="0"/>
    <x v="6"/>
    <s v="mobile games"/>
    <n v="0"/>
    <n v="10"/>
    <x v="1867"/>
    <d v="2017-11-04T23:41: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b v="0"/>
    <x v="6"/>
    <s v="mobile games"/>
    <n v="5"/>
    <n v="71.59"/>
    <x v="1868"/>
    <d v="2016-12-06T10:42:2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b v="0"/>
    <x v="6"/>
    <s v="mobile games"/>
    <n v="0"/>
    <n v="0"/>
    <x v="1869"/>
    <d v="2018-01-04T07:43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b v="0"/>
    <x v="6"/>
    <s v="mobile games"/>
    <n v="10"/>
    <n v="32.82"/>
    <x v="1870"/>
    <d v="2017-01-23T06:55: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b v="0"/>
    <x v="6"/>
    <s v="mobile games"/>
    <n v="72"/>
    <n v="49.12"/>
    <x v="1871"/>
    <d v="2015-11-04T15:37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b v="0"/>
    <x v="6"/>
    <s v="mobile games"/>
    <n v="1"/>
    <n v="16.309999999999999"/>
    <x v="1872"/>
    <d v="2016-06-17T15:56: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b v="0"/>
    <x v="6"/>
    <s v="mobile games"/>
    <n v="0"/>
    <n v="18"/>
    <x v="1873"/>
    <d v="2016-06-26T09:57:2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b v="0"/>
    <x v="6"/>
    <s v="mobile games"/>
    <n v="0"/>
    <n v="13"/>
    <x v="1874"/>
    <d v="2017-06-25T06:23: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b v="0"/>
    <x v="6"/>
    <s v="mobile games"/>
    <n v="1"/>
    <n v="17"/>
    <x v="1875"/>
    <d v="2017-08-04T00:35:5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b v="0"/>
    <x v="6"/>
    <s v="mobile games"/>
    <n v="0"/>
    <n v="0"/>
    <x v="1876"/>
    <d v="2015-05-27T18:12:5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b v="0"/>
    <x v="6"/>
    <s v="mobile games"/>
    <n v="0"/>
    <n v="0"/>
    <x v="1877"/>
    <d v="2016-02-14T23:41:4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b v="0"/>
    <x v="6"/>
    <s v="mobile games"/>
    <n v="0"/>
    <n v="0"/>
    <x v="1878"/>
    <d v="2015-05-24T09:54: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b v="0"/>
    <x v="6"/>
    <s v="mobile games"/>
    <n v="0"/>
    <n v="3"/>
    <x v="1879"/>
    <d v="2017-03-08T15:24:4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b v="0"/>
    <x v="6"/>
    <s v="mobile games"/>
    <n v="20"/>
    <n v="41.83"/>
    <x v="1880"/>
    <d v="2017-03-24T21:33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b v="1"/>
    <x v="4"/>
    <s v="indie rock"/>
    <n v="173"/>
    <n v="49.34"/>
    <x v="1881"/>
    <d v="2016-02-24T06:17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b v="1"/>
    <x v="4"/>
    <s v="indie rock"/>
    <n v="101"/>
    <n v="41.73"/>
    <x v="1882"/>
    <d v="2013-06-06T11:0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b v="1"/>
    <x v="4"/>
    <s v="indie rock"/>
    <n v="105"/>
    <n v="32.72"/>
    <x v="1883"/>
    <d v="2013-03-03T09:26: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b v="1"/>
    <x v="4"/>
    <s v="indie rock"/>
    <n v="135"/>
    <n v="51.96"/>
    <x v="1884"/>
    <d v="2013-10-26T22:28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b v="1"/>
    <x v="4"/>
    <s v="indie rock"/>
    <n v="116"/>
    <n v="50.69"/>
    <x v="1885"/>
    <d v="2013-07-08T01:01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b v="1"/>
    <x v="4"/>
    <s v="indie rock"/>
    <n v="102"/>
    <n v="42.24"/>
    <x v="1886"/>
    <d v="2015-10-27T14:33: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b v="1"/>
    <x v="4"/>
    <s v="indie rock"/>
    <n v="111"/>
    <n v="416.88"/>
    <x v="1887"/>
    <d v="2016-11-24T18:22:5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b v="1"/>
    <x v="4"/>
    <s v="indie rock"/>
    <n v="166"/>
    <n v="46.65"/>
    <x v="1888"/>
    <d v="2011-04-11T06:37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b v="1"/>
    <x v="4"/>
    <s v="indie rock"/>
    <n v="107"/>
    <n v="48.45"/>
    <x v="1889"/>
    <d v="2014-02-10T09:44: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b v="1"/>
    <x v="4"/>
    <s v="indie rock"/>
    <n v="145"/>
    <n v="70.53"/>
    <x v="1890"/>
    <d v="2013-11-14T14:40: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b v="1"/>
    <x v="4"/>
    <s v="indie rock"/>
    <n v="106"/>
    <n v="87.96"/>
    <x v="1891"/>
    <d v="2011-06-02T09:4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b v="1"/>
    <x v="4"/>
    <s v="indie rock"/>
    <n v="137"/>
    <n v="26.27"/>
    <x v="1892"/>
    <d v="2012-04-24T14:36: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b v="1"/>
    <x v="4"/>
    <s v="indie rock"/>
    <n v="104"/>
    <n v="57.78"/>
    <x v="1893"/>
    <d v="2012-03-02T00:29:3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b v="1"/>
    <x v="4"/>
    <s v="indie rock"/>
    <n v="115"/>
    <n v="57.25"/>
    <x v="1894"/>
    <d v="2013-01-05T04:49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b v="1"/>
    <x v="4"/>
    <s v="indie rock"/>
    <n v="102"/>
    <n v="196.34"/>
    <x v="1895"/>
    <d v="2016-10-10T16:15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b v="1"/>
    <x v="4"/>
    <s v="indie rock"/>
    <n v="124"/>
    <n v="43"/>
    <x v="1896"/>
    <d v="2013-03-07T06:41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b v="1"/>
    <x v="4"/>
    <s v="indie rock"/>
    <n v="102"/>
    <n v="35.549999999999997"/>
    <x v="1897"/>
    <d v="2015-02-11T03:34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b v="1"/>
    <x v="4"/>
    <s v="indie rock"/>
    <n v="145"/>
    <n v="68.81"/>
    <x v="1898"/>
    <d v="2017-01-24T21:26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b v="1"/>
    <x v="4"/>
    <s v="indie rock"/>
    <n v="133"/>
    <n v="28.57"/>
    <x v="1899"/>
    <d v="2016-03-11T09:17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b v="1"/>
    <x v="4"/>
    <s v="indie rock"/>
    <n v="109"/>
    <n v="50.63"/>
    <x v="1900"/>
    <d v="2013-09-03T17:51: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b v="0"/>
    <x v="2"/>
    <s v="gadgets"/>
    <n v="3"/>
    <n v="106.8"/>
    <x v="1901"/>
    <d v="2016-05-09T06:07:4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b v="0"/>
    <x v="2"/>
    <s v="gadgets"/>
    <n v="1"/>
    <n v="4"/>
    <x v="1902"/>
    <d v="2016-02-18T19:52:1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b v="0"/>
    <x v="2"/>
    <s v="gadgets"/>
    <n v="47"/>
    <n v="34.1"/>
    <x v="1903"/>
    <d v="2018-01-28T14:17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b v="0"/>
    <x v="2"/>
    <s v="gadgets"/>
    <n v="0"/>
    <n v="25"/>
    <x v="1904"/>
    <d v="2016-12-25T04:32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b v="0"/>
    <x v="2"/>
    <s v="gadgets"/>
    <n v="0"/>
    <n v="10.5"/>
    <x v="1905"/>
    <d v="2015-08-21T04:18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b v="0"/>
    <x v="2"/>
    <s v="gadgets"/>
    <n v="43"/>
    <n v="215.96"/>
    <x v="1906"/>
    <d v="2017-06-19T20:32:0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b v="0"/>
    <x v="2"/>
    <s v="gadgets"/>
    <n v="0"/>
    <n v="21.25"/>
    <x v="1907"/>
    <d v="2015-05-03T13:22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b v="0"/>
    <x v="2"/>
    <s v="gadgets"/>
    <n v="2"/>
    <n v="108.25"/>
    <x v="1908"/>
    <d v="2017-12-30T03:05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b v="0"/>
    <x v="2"/>
    <s v="gadgets"/>
    <n v="14"/>
    <n v="129.97"/>
    <x v="1909"/>
    <d v="2015-10-06T15:3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b v="0"/>
    <x v="2"/>
    <s v="gadgets"/>
    <n v="39"/>
    <n v="117.49"/>
    <x v="1910"/>
    <d v="2016-10-22T02:48: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b v="0"/>
    <x v="2"/>
    <s v="gadgets"/>
    <n v="0"/>
    <n v="10"/>
    <x v="1911"/>
    <d v="2015-07-21T15:38: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b v="0"/>
    <x v="2"/>
    <s v="gadgets"/>
    <n v="59"/>
    <n v="70.599999999999994"/>
    <x v="1912"/>
    <d v="2016-05-22T05:02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b v="0"/>
    <x v="2"/>
    <s v="gadgets"/>
    <n v="1"/>
    <n v="24.5"/>
    <x v="1913"/>
    <d v="2015-09-21T09:58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b v="0"/>
    <x v="2"/>
    <s v="gadgets"/>
    <n v="9"/>
    <n v="30"/>
    <x v="1914"/>
    <d v="2015-10-15T13:46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b v="0"/>
    <x v="2"/>
    <s v="gadgets"/>
    <n v="2"/>
    <n v="2"/>
    <x v="1915"/>
    <d v="2015-08-15T04:15:4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b v="0"/>
    <x v="2"/>
    <s v="gadgets"/>
    <n v="1"/>
    <n v="17"/>
    <x v="1916"/>
    <d v="2017-11-06T20:38:4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b v="0"/>
    <x v="2"/>
    <s v="gadgets"/>
    <n v="53"/>
    <n v="2928.93"/>
    <x v="1917"/>
    <d v="2018-02-11T09:10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b v="0"/>
    <x v="2"/>
    <s v="gadgets"/>
    <n v="1"/>
    <n v="28.89"/>
    <x v="1918"/>
    <d v="2015-07-25T11:42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b v="0"/>
    <x v="2"/>
    <s v="gadgets"/>
    <n v="47"/>
    <n v="29.63"/>
    <x v="1919"/>
    <d v="2016-05-06T12:46: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b v="0"/>
    <x v="2"/>
    <s v="gadgets"/>
    <n v="43"/>
    <n v="40.98"/>
    <x v="1920"/>
    <d v="2016-10-11T21:57:2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b v="1"/>
    <x v="4"/>
    <s v="indie rock"/>
    <n v="137"/>
    <n v="54"/>
    <x v="1921"/>
    <d v="2013-06-09T18:11: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b v="1"/>
    <x v="4"/>
    <s v="indie rock"/>
    <n v="116"/>
    <n v="36.11"/>
    <x v="1922"/>
    <d v="2014-11-18T18:31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b v="1"/>
    <x v="4"/>
    <s v="indie rock"/>
    <n v="241"/>
    <n v="23.15"/>
    <x v="1923"/>
    <d v="2012-08-16T13:15:3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b v="1"/>
    <x v="4"/>
    <s v="indie rock"/>
    <n v="114"/>
    <n v="104"/>
    <x v="1924"/>
    <d v="2014-12-24T01:34: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b v="1"/>
    <x v="4"/>
    <s v="indie rock"/>
    <n v="110"/>
    <n v="31.83"/>
    <x v="1925"/>
    <d v="2014-09-16T04:35: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b v="1"/>
    <x v="4"/>
    <s v="indie rock"/>
    <n v="195"/>
    <n v="27.39"/>
    <x v="1926"/>
    <d v="2011-09-15T08:36:46"/>
  </r>
  <r>
    <n v="1927"/>
    <s v="GBS Detroit Presents Hampshire"/>
    <s v="Hampshire is headed to GBS Detroit."/>
    <n v="600"/>
    <n v="620"/>
    <x v="0"/>
    <s v="US"/>
    <s v="USD"/>
    <n v="1331182740"/>
    <n v="1329856839"/>
    <n v="11"/>
    <b v="1"/>
    <x v="4"/>
    <s v="indie rock"/>
    <n v="103"/>
    <n v="56.36"/>
    <x v="1927"/>
    <d v="2013-01-30T00:29: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b v="1"/>
    <x v="4"/>
    <s v="indie rock"/>
    <n v="103"/>
    <n v="77.349999999999994"/>
    <x v="1928"/>
    <d v="2014-04-09T12:18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b v="1"/>
    <x v="4"/>
    <s v="indie rock"/>
    <n v="100"/>
    <n v="42.8"/>
    <x v="1929"/>
    <d v="2012-05-22T13:48: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b v="1"/>
    <x v="4"/>
    <s v="indie rock"/>
    <n v="127"/>
    <n v="48.85"/>
    <x v="1930"/>
    <d v="2014-06-10T17:16: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b v="1"/>
    <x v="4"/>
    <s v="indie rock"/>
    <n v="121"/>
    <n v="48.24"/>
    <x v="1931"/>
    <d v="2013-04-16T13:16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b v="1"/>
    <x v="4"/>
    <s v="indie rock"/>
    <n v="107"/>
    <n v="70.209999999999994"/>
    <x v="1932"/>
    <d v="2012-12-16T16:47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b v="1"/>
    <x v="4"/>
    <s v="indie rock"/>
    <n v="172"/>
    <n v="94.05"/>
    <x v="1933"/>
    <d v="2015-09-09T19:02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b v="1"/>
    <x v="4"/>
    <s v="indie rock"/>
    <n v="124"/>
    <n v="80.27"/>
    <x v="1934"/>
    <d v="2012-11-15T10:43: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b v="1"/>
    <x v="4"/>
    <s v="indie rock"/>
    <n v="108"/>
    <n v="54.2"/>
    <x v="1935"/>
    <d v="2015-06-01T18:52: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b v="1"/>
    <x v="4"/>
    <s v="indie rock"/>
    <n v="117"/>
    <n v="60.27"/>
    <x v="1936"/>
    <d v="2012-10-27T02:01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b v="1"/>
    <x v="4"/>
    <s v="indie rock"/>
    <n v="187"/>
    <n v="38.74"/>
    <x v="1937"/>
    <d v="2013-05-11T02:01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b v="1"/>
    <x v="4"/>
    <s v="indie rock"/>
    <n v="116"/>
    <n v="152.54"/>
    <x v="1938"/>
    <d v="2014-06-05T06:07: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b v="1"/>
    <x v="4"/>
    <s v="indie rock"/>
    <n v="111"/>
    <n v="115.31"/>
    <x v="1939"/>
    <d v="2014-02-09T13:55:5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b v="1"/>
    <x v="4"/>
    <s v="indie rock"/>
    <n v="171"/>
    <n v="35.840000000000003"/>
    <x v="1940"/>
    <d v="2012-05-02T07:07:5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b v="1"/>
    <x v="2"/>
    <s v="hardware"/>
    <n v="126"/>
    <n v="64.569999999999993"/>
    <x v="1941"/>
    <d v="2015-04-25T02:0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b v="1"/>
    <x v="2"/>
    <s v="hardware"/>
    <n v="138"/>
    <n v="87.44"/>
    <x v="1942"/>
    <d v="2012-05-22T09:03: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b v="1"/>
    <x v="2"/>
    <s v="hardware"/>
    <n v="1705"/>
    <n v="68.819999999999993"/>
    <x v="1943"/>
    <d v="2017-08-08T11:43: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b v="1"/>
    <x v="2"/>
    <s v="hardware"/>
    <n v="788"/>
    <n v="176.2"/>
    <x v="1944"/>
    <d v="2015-04-11T02:04:0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b v="1"/>
    <x v="2"/>
    <s v="hardware"/>
    <n v="348"/>
    <n v="511.79"/>
    <x v="1945"/>
    <d v="2016-06-30T01:03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b v="1"/>
    <x v="2"/>
    <s v="hardware"/>
    <n v="150"/>
    <n v="160.44"/>
    <x v="1946"/>
    <d v="2015-03-30T08:4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b v="1"/>
    <x v="2"/>
    <s v="hardware"/>
    <n v="101"/>
    <n v="35"/>
    <x v="1947"/>
    <d v="2010-09-29T06:37:1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b v="1"/>
    <x v="2"/>
    <s v="hardware"/>
    <n v="800"/>
    <n v="188.51"/>
    <x v="1948"/>
    <d v="2017-06-02T12:4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b v="1"/>
    <x v="2"/>
    <s v="hardware"/>
    <n v="106"/>
    <n v="56.2"/>
    <x v="1949"/>
    <d v="2015-06-21T09:5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b v="1"/>
    <x v="2"/>
    <s v="hardware"/>
    <n v="201"/>
    <n v="51.31"/>
    <x v="1950"/>
    <d v="2012-03-08T03:56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b v="1"/>
    <x v="2"/>
    <s v="hardware"/>
    <n v="212"/>
    <n v="127.36"/>
    <x v="1951"/>
    <d v="2017-11-06T13:22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b v="1"/>
    <x v="2"/>
    <s v="hardware"/>
    <n v="198"/>
    <n v="101.86"/>
    <x v="1952"/>
    <d v="2014-09-21T22:01: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b v="1"/>
    <x v="2"/>
    <s v="hardware"/>
    <n v="226"/>
    <n v="230.56"/>
    <x v="1953"/>
    <d v="2013-01-23T19:24:1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b v="1"/>
    <x v="2"/>
    <s v="hardware"/>
    <n v="699"/>
    <n v="842.11"/>
    <x v="1954"/>
    <d v="2017-03-06T04:35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b v="1"/>
    <x v="2"/>
    <s v="hardware"/>
    <n v="399"/>
    <n v="577.28"/>
    <x v="1955"/>
    <d v="2013-04-18T05:37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b v="1"/>
    <x v="2"/>
    <s v="hardware"/>
    <n v="294"/>
    <n v="483.34"/>
    <x v="1956"/>
    <d v="2016-04-04T21:06:2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b v="1"/>
    <x v="2"/>
    <s v="hardware"/>
    <n v="168"/>
    <n v="76.14"/>
    <x v="1957"/>
    <d v="2013-09-24T20:47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b v="1"/>
    <x v="2"/>
    <s v="hardware"/>
    <n v="1436"/>
    <n v="74.11"/>
    <x v="1958"/>
    <d v="2014-02-22T20:38: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b v="1"/>
    <x v="2"/>
    <s v="hardware"/>
    <n v="157"/>
    <n v="36.97"/>
    <x v="1959"/>
    <d v="2015-09-13T17:52: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b v="1"/>
    <x v="2"/>
    <s v="hardware"/>
    <n v="118"/>
    <n v="2500.9699999999998"/>
    <x v="1960"/>
    <d v="2015-12-05T20:07: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b v="1"/>
    <x v="2"/>
    <s v="hardware"/>
    <n v="1105"/>
    <n v="67.69"/>
    <x v="1961"/>
    <d v="2013-09-03T11:43: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b v="1"/>
    <x v="2"/>
    <s v="hardware"/>
    <n v="193"/>
    <n v="63.05"/>
    <x v="1962"/>
    <d v="2015-04-23T13:00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b v="1"/>
    <x v="2"/>
    <s v="hardware"/>
    <n v="127"/>
    <n v="117.6"/>
    <x v="1963"/>
    <d v="2015-08-29T20:44: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b v="1"/>
    <x v="2"/>
    <s v="hardware"/>
    <n v="260"/>
    <n v="180.75"/>
    <x v="1964"/>
    <d v="2017-04-17T03:06: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b v="1"/>
    <x v="2"/>
    <s v="hardware"/>
    <n v="262"/>
    <n v="127.32"/>
    <x v="1965"/>
    <d v="2012-12-03T15:49:4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b v="1"/>
    <x v="2"/>
    <s v="hardware"/>
    <n v="207"/>
    <n v="136.63999999999999"/>
    <x v="1966"/>
    <d v="2015-07-27T06:36: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b v="1"/>
    <x v="2"/>
    <s v="hardware"/>
    <n v="370"/>
    <n v="182.78"/>
    <x v="1967"/>
    <d v="2015-04-11T04:00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b v="1"/>
    <x v="2"/>
    <s v="hardware"/>
    <n v="285"/>
    <n v="279.38"/>
    <x v="1968"/>
    <d v="2017-12-03T06:43: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b v="1"/>
    <x v="2"/>
    <s v="hardware"/>
    <n v="579"/>
    <n v="61.38"/>
    <x v="1969"/>
    <d v="2017-08-02T21:27: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b v="1"/>
    <x v="2"/>
    <s v="hardware"/>
    <n v="1132"/>
    <n v="80.73"/>
    <x v="1970"/>
    <d v="2014-03-22T15:27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b v="1"/>
    <x v="2"/>
    <s v="hardware"/>
    <n v="263"/>
    <n v="272.36"/>
    <x v="1971"/>
    <d v="2014-10-22T02:33: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b v="1"/>
    <x v="2"/>
    <s v="hardware"/>
    <n v="674"/>
    <n v="70.849999999999994"/>
    <x v="1972"/>
    <d v="2013-10-17T06:56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b v="1"/>
    <x v="2"/>
    <s v="hardware"/>
    <n v="257"/>
    <n v="247.94"/>
    <x v="1973"/>
    <d v="2017-08-03T09:42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b v="1"/>
    <x v="2"/>
    <s v="hardware"/>
    <n v="375"/>
    <n v="186.81"/>
    <x v="1974"/>
    <d v="2014-07-24T09:43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b v="1"/>
    <x v="2"/>
    <s v="hardware"/>
    <n v="209"/>
    <n v="131.99"/>
    <x v="1975"/>
    <d v="2014-02-09T09:19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b v="1"/>
    <x v="2"/>
    <s v="hardware"/>
    <n v="347"/>
    <n v="29.31"/>
    <x v="1976"/>
    <d v="2014-06-17T04:41:1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b v="1"/>
    <x v="2"/>
    <s v="hardware"/>
    <n v="402"/>
    <n v="245.02"/>
    <x v="1977"/>
    <d v="2016-12-10T12:44:5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b v="1"/>
    <x v="2"/>
    <s v="hardware"/>
    <n v="1027"/>
    <n v="1323.25"/>
    <x v="1978"/>
    <d v="2013-05-08T03:34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b v="1"/>
    <x v="2"/>
    <s v="hardware"/>
    <n v="115"/>
    <n v="282.66000000000003"/>
    <x v="1979"/>
    <d v="2016-11-09T18:21:5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b v="1"/>
    <x v="2"/>
    <s v="hardware"/>
    <n v="355"/>
    <n v="91.21"/>
    <x v="1980"/>
    <d v="2017-03-28T22:59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b v="0"/>
    <x v="8"/>
    <s v="people"/>
    <n v="5"/>
    <n v="31.75"/>
    <x v="1981"/>
    <d v="2015-06-20T16:45:2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b v="0"/>
    <x v="8"/>
    <s v="people"/>
    <n v="0"/>
    <n v="0"/>
    <x v="1982"/>
    <d v="2017-12-04T07:13:4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b v="0"/>
    <x v="8"/>
    <s v="people"/>
    <n v="4"/>
    <n v="88.69"/>
    <x v="1983"/>
    <d v="2017-08-30T23:29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b v="0"/>
    <x v="8"/>
    <s v="people"/>
    <n v="21"/>
    <n v="453.14"/>
    <x v="1984"/>
    <d v="2015-11-14T20:54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b v="0"/>
    <x v="8"/>
    <s v="people"/>
    <n v="3"/>
    <n v="12.75"/>
    <x v="1985"/>
    <d v="2017-07-3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b v="0"/>
    <x v="8"/>
    <s v="people"/>
    <n v="0"/>
    <n v="1"/>
    <x v="1986"/>
    <d v="2017-03-08T10:07:2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b v="0"/>
    <x v="8"/>
    <s v="people"/>
    <n v="42"/>
    <n v="83.43"/>
    <x v="1987"/>
    <d v="2016-02-15T14:39:35"/>
  </r>
  <r>
    <n v="1988"/>
    <s v="Phillip Michael Photography"/>
    <s v="Expressing art in an image!"/>
    <n v="6000"/>
    <n v="25"/>
    <x v="2"/>
    <s v="US"/>
    <s v="USD"/>
    <n v="1440094742"/>
    <n v="1437502742"/>
    <n v="1"/>
    <b v="0"/>
    <x v="8"/>
    <s v="people"/>
    <n v="0"/>
    <n v="25"/>
    <x v="1988"/>
    <d v="2016-08-09T09:30:5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b v="0"/>
    <x v="8"/>
    <s v="people"/>
    <n v="1"/>
    <n v="50"/>
    <x v="1989"/>
    <d v="2017-12-11T12:05: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b v="0"/>
    <x v="8"/>
    <s v="people"/>
    <n v="17"/>
    <n v="101.8"/>
    <x v="1990"/>
    <d v="2017-02-05T13:59:4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b v="0"/>
    <x v="8"/>
    <s v="people"/>
    <n v="7"/>
    <n v="46.67"/>
    <x v="1991"/>
    <d v="2016-06-21T12:11: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b v="0"/>
    <x v="8"/>
    <s v="people"/>
    <n v="0"/>
    <n v="1"/>
    <x v="1992"/>
    <d v="2016-02-03T20:52: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b v="0"/>
    <x v="8"/>
    <s v="people"/>
    <n v="0"/>
    <n v="0"/>
    <x v="1993"/>
    <d v="2016-12-12T20:02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b v="0"/>
    <x v="8"/>
    <s v="people"/>
    <n v="0"/>
    <n v="0"/>
    <x v="1994"/>
    <d v="2017-12-06T18:32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b v="0"/>
    <x v="8"/>
    <s v="people"/>
    <n v="8"/>
    <n v="26"/>
    <x v="1995"/>
    <d v="2016-07-04T19:02: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b v="0"/>
    <x v="8"/>
    <s v="people"/>
    <n v="0"/>
    <n v="0"/>
    <x v="1996"/>
    <d v="2015-06-21T19:34: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b v="0"/>
    <x v="8"/>
    <s v="people"/>
    <n v="0"/>
    <n v="0"/>
    <x v="1997"/>
    <d v="2015-08-08T22:18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b v="0"/>
    <x v="8"/>
    <s v="people"/>
    <n v="26"/>
    <n v="218.33"/>
    <x v="1998"/>
    <d v="2015-07-13T13:37:4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b v="0"/>
    <x v="8"/>
    <s v="people"/>
    <n v="1"/>
    <n v="33.71"/>
    <x v="1999"/>
    <d v="2015-10-28T04:40:5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b v="0"/>
    <x v="8"/>
    <s v="people"/>
    <n v="13"/>
    <n v="25"/>
    <x v="2000"/>
    <d v="2016-12-29T13:06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b v="1"/>
    <x v="2"/>
    <s v="hardware"/>
    <n v="382"/>
    <n v="128.38999999999999"/>
    <x v="2001"/>
    <d v="2016-05-3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b v="1"/>
    <x v="2"/>
    <s v="hardware"/>
    <n v="217"/>
    <n v="78.83"/>
    <x v="2002"/>
    <d v="2018-01-24T10:49: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b v="1"/>
    <x v="2"/>
    <s v="hardware"/>
    <n v="312"/>
    <n v="91.76"/>
    <x v="2003"/>
    <d v="2011-05-13T16:51: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b v="1"/>
    <x v="2"/>
    <s v="hardware"/>
    <n v="234"/>
    <n v="331.1"/>
    <x v="2004"/>
    <d v="2015-06-21T14:18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b v="1"/>
    <x v="2"/>
    <s v="hardware"/>
    <n v="124"/>
    <n v="194.26"/>
    <x v="2005"/>
    <d v="2014-09-21T11:13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b v="1"/>
    <x v="2"/>
    <s v="hardware"/>
    <n v="248"/>
    <n v="408.98"/>
    <x v="2006"/>
    <d v="2015-11-17T15:19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b v="1"/>
    <x v="2"/>
    <s v="hardware"/>
    <n v="116"/>
    <n v="84.46"/>
    <x v="2007"/>
    <d v="2011-07-06T00:30: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b v="1"/>
    <x v="2"/>
    <s v="hardware"/>
    <n v="117"/>
    <n v="44.85"/>
    <x v="2008"/>
    <d v="2012-08-08T18:53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b v="1"/>
    <x v="2"/>
    <s v="hardware"/>
    <n v="305"/>
    <n v="383.36"/>
    <x v="2009"/>
    <d v="2017-11-22T19:09:4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b v="1"/>
    <x v="2"/>
    <s v="hardware"/>
    <n v="320"/>
    <n v="55.28"/>
    <x v="2010"/>
    <d v="2017-08-16T09:06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b v="1"/>
    <x v="2"/>
    <s v="hardware"/>
    <n v="820"/>
    <n v="422.02"/>
    <x v="2011"/>
    <d v="2017-01-03T15:49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b v="1"/>
    <x v="2"/>
    <s v="hardware"/>
    <n v="235"/>
    <n v="64.180000000000007"/>
    <x v="2012"/>
    <d v="2016-01-22T06:52:3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b v="1"/>
    <x v="2"/>
    <s v="hardware"/>
    <n v="495"/>
    <n v="173.58"/>
    <x v="2013"/>
    <d v="2017-07-05T11:17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b v="1"/>
    <x v="2"/>
    <s v="hardware"/>
    <n v="7814"/>
    <n v="88.6"/>
    <x v="2014"/>
    <d v="2014-02-24T02:42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b v="1"/>
    <x v="2"/>
    <s v="hardware"/>
    <n v="113"/>
    <n v="50.22"/>
    <x v="2015"/>
    <d v="2012-07-29T20:28:1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b v="1"/>
    <x v="2"/>
    <s v="hardware"/>
    <n v="922"/>
    <n v="192.39"/>
    <x v="2016"/>
    <d v="2014-02-08T11:53: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b v="1"/>
    <x v="2"/>
    <s v="hardware"/>
    <n v="125"/>
    <n v="73.42"/>
    <x v="2017"/>
    <d v="2013-02-15T07:39: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b v="1"/>
    <x v="2"/>
    <s v="hardware"/>
    <n v="102"/>
    <n v="147.68"/>
    <x v="2018"/>
    <d v="2016-08-01T20:12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b v="1"/>
    <x v="2"/>
    <s v="hardware"/>
    <n v="485"/>
    <n v="108.97"/>
    <x v="2019"/>
    <d v="2017-09-20T19:55: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b v="1"/>
    <x v="2"/>
    <s v="hardware"/>
    <n v="192"/>
    <n v="23.65"/>
    <x v="2020"/>
    <d v="2015-04-24T17:56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b v="1"/>
    <x v="2"/>
    <s v="hardware"/>
    <n v="281"/>
    <n v="147.94999999999999"/>
    <x v="2021"/>
    <d v="2015-09-06T16:01:3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b v="1"/>
    <x v="2"/>
    <s v="hardware"/>
    <n v="125"/>
    <n v="385.04"/>
    <x v="2022"/>
    <d v="2017-06-07T11:54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b v="1"/>
    <x v="2"/>
    <s v="hardware"/>
    <n v="161"/>
    <n v="457.39"/>
    <x v="2023"/>
    <d v="2016-05-29T13:22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b v="1"/>
    <x v="2"/>
    <s v="hardware"/>
    <n v="585"/>
    <n v="222.99"/>
    <x v="2024"/>
    <d v="2013-07-10T07:08:5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b v="1"/>
    <x v="2"/>
    <s v="hardware"/>
    <n v="201"/>
    <n v="220.74"/>
    <x v="2025"/>
    <d v="2016-05-29T07:35: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b v="1"/>
    <x v="2"/>
    <s v="hardware"/>
    <n v="133"/>
    <n v="73.5"/>
    <x v="2026"/>
    <d v="2015-03-31T10:42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b v="1"/>
    <x v="2"/>
    <s v="hardware"/>
    <n v="120"/>
    <n v="223.1"/>
    <x v="2027"/>
    <d v="2016-03-16T08:42: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b v="1"/>
    <x v="2"/>
    <s v="hardware"/>
    <n v="126"/>
    <n v="47.91"/>
    <x v="2028"/>
    <d v="2011-01-22T08:05:0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b v="1"/>
    <x v="2"/>
    <s v="hardware"/>
    <n v="361"/>
    <n v="96.06"/>
    <x v="2029"/>
    <d v="2015-08-09T00:32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b v="1"/>
    <x v="2"/>
    <s v="hardware"/>
    <n v="226"/>
    <n v="118.61"/>
    <x v="2030"/>
    <d v="2013-10-29T11:39: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b v="1"/>
    <x v="2"/>
    <s v="hardware"/>
    <n v="120"/>
    <n v="118.45"/>
    <x v="2031"/>
    <d v="2015-12-24T21:57: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b v="1"/>
    <x v="2"/>
    <s v="hardware"/>
    <n v="304"/>
    <n v="143.21"/>
    <x v="2032"/>
    <d v="2017-12-15T02:33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b v="1"/>
    <x v="2"/>
    <s v="hardware"/>
    <n v="179"/>
    <n v="282.72000000000003"/>
    <x v="2033"/>
    <d v="2015-04-05T11:12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b v="1"/>
    <x v="2"/>
    <s v="hardware"/>
    <n v="387"/>
    <n v="593.94000000000005"/>
    <x v="2034"/>
    <d v="2016-04-23T16:18:2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b v="1"/>
    <x v="2"/>
    <s v="hardware"/>
    <n v="211"/>
    <n v="262.16000000000003"/>
    <x v="2035"/>
    <d v="2016-12-10T05:37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b v="1"/>
    <x v="2"/>
    <s v="hardware"/>
    <n v="132"/>
    <n v="46.58"/>
    <x v="2036"/>
    <d v="2015-04-19T13:01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b v="1"/>
    <x v="2"/>
    <s v="hardware"/>
    <n v="300"/>
    <n v="70.040000000000006"/>
    <x v="2037"/>
    <d v="2014-12-07T03:3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b v="1"/>
    <x v="2"/>
    <s v="hardware"/>
    <n v="421"/>
    <n v="164.91"/>
    <x v="2038"/>
    <d v="2014-06-04T18:53: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b v="1"/>
    <x v="2"/>
    <s v="hardware"/>
    <n v="136"/>
    <n v="449.26"/>
    <x v="2039"/>
    <d v="2017-11-30T19:23:1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b v="1"/>
    <x v="2"/>
    <s v="hardware"/>
    <n v="248"/>
    <n v="27.47"/>
    <x v="2040"/>
    <d v="2014-10-22T22:12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b v="1"/>
    <x v="2"/>
    <s v="hardware"/>
    <n v="182"/>
    <n v="143.97999999999999"/>
    <x v="2041"/>
    <d v="2017-11-09T17:28:5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b v="1"/>
    <x v="2"/>
    <s v="hardware"/>
    <n v="124"/>
    <n v="88.24"/>
    <x v="2042"/>
    <d v="2017-01-14T15:18: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b v="1"/>
    <x v="2"/>
    <s v="hardware"/>
    <n v="506"/>
    <n v="36.33"/>
    <x v="2043"/>
    <d v="2017-12-11T00:29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b v="1"/>
    <x v="2"/>
    <s v="hardware"/>
    <n v="108"/>
    <n v="90.18"/>
    <x v="2044"/>
    <d v="2016-05-31T20:51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b v="1"/>
    <x v="2"/>
    <s v="hardware"/>
    <n v="819"/>
    <n v="152.62"/>
    <x v="2045"/>
    <d v="2013-06-04T12:2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b v="1"/>
    <x v="2"/>
    <s v="hardware"/>
    <n v="121"/>
    <n v="55.81"/>
    <x v="2046"/>
    <d v="2014-04-25T08:48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b v="1"/>
    <x v="2"/>
    <s v="hardware"/>
    <n v="103"/>
    <n v="227.85"/>
    <x v="2047"/>
    <d v="2016-04-02T22:58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b v="1"/>
    <x v="2"/>
    <s v="hardware"/>
    <n v="148"/>
    <n v="91.83"/>
    <x v="2048"/>
    <d v="2014-04-25T20:33: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b v="1"/>
    <x v="2"/>
    <s v="hardware"/>
    <n v="120"/>
    <n v="80.989999999999995"/>
    <x v="2049"/>
    <d v="2014-11-09T06:37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b v="1"/>
    <x v="2"/>
    <s v="hardware"/>
    <n v="473"/>
    <n v="278.39"/>
    <x v="2050"/>
    <d v="2016-05-17T23:11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b v="1"/>
    <x v="2"/>
    <s v="hardware"/>
    <n v="130"/>
    <n v="43.1"/>
    <x v="2051"/>
    <d v="2014-12-02T19:57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b v="1"/>
    <x v="2"/>
    <s v="hardware"/>
    <n v="353"/>
    <n v="326.29000000000002"/>
    <x v="2052"/>
    <d v="2017-02-12T14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b v="1"/>
    <x v="2"/>
    <s v="hardware"/>
    <n v="101"/>
    <n v="41.74"/>
    <x v="2053"/>
    <d v="2016-11-16T08:29: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b v="1"/>
    <x v="2"/>
    <s v="hardware"/>
    <n v="114"/>
    <n v="64.02"/>
    <x v="2054"/>
    <d v="2015-04-12T01:01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b v="1"/>
    <x v="2"/>
    <s v="hardware"/>
    <n v="167"/>
    <n v="99.46"/>
    <x v="2055"/>
    <d v="2015-11-17T06:07: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b v="1"/>
    <x v="2"/>
    <s v="hardware"/>
    <n v="153"/>
    <n v="138.49"/>
    <x v="2056"/>
    <d v="2014-03-20T04:51: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b v="1"/>
    <x v="2"/>
    <s v="hardware"/>
    <n v="202"/>
    <n v="45.55"/>
    <x v="2057"/>
    <d v="2017-02-19T03:57: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b v="1"/>
    <x v="2"/>
    <s v="hardware"/>
    <n v="168"/>
    <n v="10.51"/>
    <x v="2058"/>
    <d v="2016-02-16T19:54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b v="1"/>
    <x v="2"/>
    <s v="hardware"/>
    <n v="143"/>
    <n v="114.77"/>
    <x v="2059"/>
    <d v="2017-01-24T01:00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b v="1"/>
    <x v="2"/>
    <s v="hardware"/>
    <n v="196"/>
    <n v="36"/>
    <x v="2060"/>
    <d v="2015-07-04T21:53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b v="1"/>
    <x v="2"/>
    <s v="hardware"/>
    <n v="108"/>
    <n v="154.16999999999999"/>
    <x v="2061"/>
    <d v="2018-01-01T00:21:2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b v="1"/>
    <x v="2"/>
    <s v="hardware"/>
    <n v="115"/>
    <n v="566.39"/>
    <x v="2062"/>
    <d v="2017-03-18T13:59: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b v="1"/>
    <x v="2"/>
    <s v="hardware"/>
    <n v="148"/>
    <n v="120.86"/>
    <x v="2063"/>
    <d v="2017-05-11T02:07:4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b v="1"/>
    <x v="2"/>
    <s v="hardware"/>
    <n v="191"/>
    <n v="86.16"/>
    <x v="2064"/>
    <d v="2014-05-03T20:56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b v="1"/>
    <x v="2"/>
    <s v="hardware"/>
    <n v="199"/>
    <n v="51.21"/>
    <x v="2065"/>
    <d v="2014-12-02T03:04: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b v="1"/>
    <x v="2"/>
    <s v="hardware"/>
    <n v="219"/>
    <n v="67.260000000000005"/>
    <x v="2066"/>
    <d v="2015-08-05T16:52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b v="1"/>
    <x v="2"/>
    <s v="hardware"/>
    <n v="127"/>
    <n v="62.8"/>
    <x v="2067"/>
    <d v="2016-05-11T14:48: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b v="1"/>
    <x v="2"/>
    <s v="hardware"/>
    <n v="105"/>
    <n v="346.13"/>
    <x v="2068"/>
    <d v="2017-10-19T13:28: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b v="1"/>
    <x v="2"/>
    <s v="hardware"/>
    <n v="128"/>
    <n v="244.12"/>
    <x v="2069"/>
    <d v="2016-12-25T11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b v="1"/>
    <x v="2"/>
    <s v="hardware"/>
    <n v="317"/>
    <n v="259.25"/>
    <x v="2070"/>
    <d v="2017-06-24T22:43:4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b v="1"/>
    <x v="2"/>
    <s v="hardware"/>
    <n v="281"/>
    <n v="201.96"/>
    <x v="2071"/>
    <d v="2017-09-30T14:29: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b v="1"/>
    <x v="2"/>
    <s v="hardware"/>
    <n v="111"/>
    <n v="226.21"/>
    <x v="2072"/>
    <d v="2017-05-02T18:20: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b v="1"/>
    <x v="2"/>
    <s v="hardware"/>
    <n v="153"/>
    <n v="324.69"/>
    <x v="2073"/>
    <d v="2016-04-25T02:04:3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b v="1"/>
    <x v="2"/>
    <s v="hardware"/>
    <n v="103"/>
    <n v="205"/>
    <x v="2074"/>
    <d v="2017-05-01T23:49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b v="1"/>
    <x v="2"/>
    <s v="hardware"/>
    <n v="1678"/>
    <n v="20.47"/>
    <x v="2075"/>
    <d v="2014-06-29T05:28:1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b v="1"/>
    <x v="2"/>
    <s v="hardware"/>
    <n v="543"/>
    <n v="116.35"/>
    <x v="2076"/>
    <d v="2015-07-05T03:42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b v="1"/>
    <x v="2"/>
    <s v="hardware"/>
    <n v="116"/>
    <n v="307.2"/>
    <x v="2077"/>
    <d v="2016-05-23T21:26:4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b v="1"/>
    <x v="2"/>
    <s v="hardware"/>
    <n v="131"/>
    <n v="546.69000000000005"/>
    <x v="2078"/>
    <d v="2017-12-18T17:53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b v="1"/>
    <x v="2"/>
    <s v="hardware"/>
    <n v="288"/>
    <n v="47.47"/>
    <x v="2079"/>
    <d v="2016-06-13T05:37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b v="1"/>
    <x v="2"/>
    <s v="hardware"/>
    <n v="508"/>
    <n v="101.56"/>
    <x v="2080"/>
    <d v="2016-11-02T09:40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b v="1"/>
    <x v="4"/>
    <s v="indie rock"/>
    <n v="115"/>
    <n v="72.91"/>
    <x v="2081"/>
    <d v="2013-04-10T11:43: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b v="1"/>
    <x v="4"/>
    <s v="indie rock"/>
    <n v="111"/>
    <n v="43.71"/>
    <x v="2082"/>
    <d v="2012-10-14T17:45: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b v="1"/>
    <x v="4"/>
    <s v="indie rock"/>
    <n v="113"/>
    <n v="34"/>
    <x v="2083"/>
    <d v="2013-04-30T10:02: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b v="1"/>
    <x v="4"/>
    <s v="indie rock"/>
    <n v="108"/>
    <n v="70.650000000000006"/>
    <x v="2084"/>
    <d v="2015-04-13T20:24: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b v="1"/>
    <x v="4"/>
    <s v="indie rock"/>
    <n v="124"/>
    <n v="89.3"/>
    <x v="2085"/>
    <d v="2013-06-11T09:45:1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b v="1"/>
    <x v="4"/>
    <s v="indie rock"/>
    <n v="101"/>
    <n v="115.09"/>
    <x v="2086"/>
    <d v="2012-11-04T05:05: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b v="1"/>
    <x v="4"/>
    <s v="indie rock"/>
    <n v="104"/>
    <n v="62.12"/>
    <x v="2087"/>
    <d v="2012-07-28T03:28: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b v="1"/>
    <x v="4"/>
    <s v="indie rock"/>
    <n v="116"/>
    <n v="46.2"/>
    <x v="2088"/>
    <d v="2011-07-24T09:41:0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b v="1"/>
    <x v="4"/>
    <s v="indie rock"/>
    <n v="120"/>
    <n v="48.55"/>
    <x v="2089"/>
    <d v="2014-07-06T18:43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b v="1"/>
    <x v="4"/>
    <s v="indie rock"/>
    <n v="115"/>
    <n v="57.52"/>
    <x v="2090"/>
    <d v="2014-01-25T17:00: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b v="1"/>
    <x v="4"/>
    <s v="indie rock"/>
    <n v="120"/>
    <n v="88.15"/>
    <x v="2091"/>
    <d v="2012-01-15T17:21: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b v="1"/>
    <x v="4"/>
    <s v="indie rock"/>
    <n v="101"/>
    <n v="110.49"/>
    <x v="2092"/>
    <d v="2012-08-27T06:37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b v="1"/>
    <x v="4"/>
    <s v="indie rock"/>
    <n v="102"/>
    <n v="66.83"/>
    <x v="2093"/>
    <d v="2013-11-21T20:56: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b v="1"/>
    <x v="4"/>
    <s v="indie rock"/>
    <n v="121"/>
    <n v="58.6"/>
    <x v="2094"/>
    <d v="2013-01-26T20:56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b v="1"/>
    <x v="4"/>
    <s v="indie rock"/>
    <n v="100"/>
    <n v="113.64"/>
    <x v="2095"/>
    <d v="2012-08-22T04:42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b v="1"/>
    <x v="4"/>
    <s v="indie rock"/>
    <n v="102"/>
    <n v="43.57"/>
    <x v="2096"/>
    <d v="2013-09-23T21:56: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b v="1"/>
    <x v="4"/>
    <s v="indie rock"/>
    <n v="100"/>
    <n v="78.95"/>
    <x v="2097"/>
    <d v="2012-10-22T08:43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b v="1"/>
    <x v="4"/>
    <s v="indie rock"/>
    <n v="100"/>
    <n v="188.13"/>
    <x v="2098"/>
    <d v="2013-01-29T22:11:40"/>
  </r>
  <r>
    <n v="2099"/>
    <s v="Roosevelt Died."/>
    <s v="Our tour van died, we need help!"/>
    <n v="3000"/>
    <n v="3971"/>
    <x v="0"/>
    <s v="US"/>
    <s v="USD"/>
    <n v="1435808400"/>
    <n v="1434650084"/>
    <n v="63"/>
    <b v="1"/>
    <x v="4"/>
    <s v="indie rock"/>
    <n v="132"/>
    <n v="63.03"/>
    <x v="2099"/>
    <d v="2016-06-19T17:31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b v="1"/>
    <x v="4"/>
    <s v="indie rock"/>
    <n v="137"/>
    <n v="30.37"/>
    <x v="2100"/>
    <d v="2013-05-26T09:41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b v="1"/>
    <x v="4"/>
    <s v="indie rock"/>
    <n v="113"/>
    <n v="51.48"/>
    <x v="2101"/>
    <d v="2013-01-05T10:48: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b v="1"/>
    <x v="4"/>
    <s v="indie rock"/>
    <n v="136"/>
    <n v="35.79"/>
    <x v="2102"/>
    <d v="2012-03-22T03:25:0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b v="1"/>
    <x v="4"/>
    <s v="indie rock"/>
    <n v="146"/>
    <n v="98.82"/>
    <x v="2103"/>
    <d v="2013-10-08T20:32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b v="1"/>
    <x v="4"/>
    <s v="indie rock"/>
    <n v="130"/>
    <n v="28"/>
    <x v="2104"/>
    <d v="2014-05-03T08:40:5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b v="1"/>
    <x v="4"/>
    <s v="indie rock"/>
    <n v="254"/>
    <n v="51.31"/>
    <x v="2105"/>
    <d v="2015-11-05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b v="1"/>
    <x v="4"/>
    <s v="indie rock"/>
    <n v="107"/>
    <n v="53.52"/>
    <x v="2106"/>
    <d v="2013-12-26T22:07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b v="1"/>
    <x v="4"/>
    <s v="indie rock"/>
    <n v="108"/>
    <n v="37.15"/>
    <x v="2107"/>
    <d v="2015-10-27T09:45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b v="1"/>
    <x v="4"/>
    <s v="indie rock"/>
    <n v="107"/>
    <n v="89.9"/>
    <x v="2108"/>
    <d v="2013-08-07T22:22: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b v="1"/>
    <x v="4"/>
    <s v="indie rock"/>
    <n v="107"/>
    <n v="106.53"/>
    <x v="2109"/>
    <d v="2016-06-23T08:41: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b v="1"/>
    <x v="4"/>
    <s v="indie rock"/>
    <n v="100"/>
    <n v="52.82"/>
    <x v="2110"/>
    <d v="2015-05-08T06:37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b v="1"/>
    <x v="4"/>
    <s v="indie rock"/>
    <n v="107"/>
    <n v="54.62"/>
    <x v="2111"/>
    <d v="2012-07-03T11:14: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b v="1"/>
    <x v="4"/>
    <s v="indie rock"/>
    <n v="100"/>
    <n v="27.27"/>
    <x v="2112"/>
    <d v="2014-03-18T07:56: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b v="1"/>
    <x v="4"/>
    <s v="indie rock"/>
    <n v="105"/>
    <n v="68.599999999999994"/>
    <x v="2113"/>
    <d v="2015-09-06T11:00:0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b v="1"/>
    <x v="4"/>
    <s v="indie rock"/>
    <n v="105"/>
    <n v="35.61"/>
    <x v="2114"/>
    <d v="2011-10-23T08:09: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b v="1"/>
    <x v="4"/>
    <s v="indie rock"/>
    <n v="226"/>
    <n v="94.03"/>
    <x v="2115"/>
    <d v="2012-01-05T18:19: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b v="1"/>
    <x v="4"/>
    <s v="indie rock"/>
    <n v="101"/>
    <n v="526.46"/>
    <x v="2116"/>
    <d v="2013-08-31T00:40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b v="1"/>
    <x v="4"/>
    <s v="indie rock"/>
    <n v="148"/>
    <n v="50.66"/>
    <x v="2117"/>
    <d v="2016-10-17T06:37: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b v="1"/>
    <x v="4"/>
    <s v="indie rock"/>
    <n v="135"/>
    <n v="79.180000000000007"/>
    <x v="2118"/>
    <d v="2012-06-11T19:33: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b v="1"/>
    <x v="4"/>
    <s v="indie rock"/>
    <n v="101"/>
    <n v="91.59"/>
    <x v="2119"/>
    <d v="2013-07-13T08:48:2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b v="1"/>
    <x v="4"/>
    <s v="indie rock"/>
    <n v="101"/>
    <n v="116.96"/>
    <x v="2120"/>
    <d v="2014-12-09T22:06: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b v="0"/>
    <x v="6"/>
    <s v="video games"/>
    <n v="1"/>
    <n v="28.4"/>
    <x v="2121"/>
    <d v="2018-01-12T05:25:5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b v="0"/>
    <x v="6"/>
    <s v="video games"/>
    <n v="0"/>
    <n v="103.33"/>
    <x v="2122"/>
    <d v="2018-01-07T16:33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b v="0"/>
    <x v="6"/>
    <s v="video games"/>
    <n v="10"/>
    <n v="10"/>
    <x v="2123"/>
    <d v="2011-01-21T16:50: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b v="0"/>
    <x v="6"/>
    <s v="video games"/>
    <n v="10"/>
    <n v="23"/>
    <x v="2124"/>
    <d v="2011-10-14T03:34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b v="0"/>
    <x v="6"/>
    <s v="video games"/>
    <n v="1"/>
    <n v="31.56"/>
    <x v="2125"/>
    <d v="2016-07-24T07:43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b v="0"/>
    <x v="6"/>
    <s v="video games"/>
    <n v="0"/>
    <n v="5"/>
    <x v="2126"/>
    <d v="2015-11-23T04:27:0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b v="0"/>
    <x v="6"/>
    <s v="video games"/>
    <n v="29"/>
    <n v="34.22"/>
    <x v="2127"/>
    <d v="2016-02-26T15:57:4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b v="0"/>
    <x v="6"/>
    <s v="video games"/>
    <n v="0"/>
    <n v="25"/>
    <x v="2128"/>
    <d v="2015-09-04T07:42: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b v="0"/>
    <x v="6"/>
    <s v="video games"/>
    <n v="12"/>
    <n v="19.670000000000002"/>
    <x v="2129"/>
    <d v="2017-03-03T23:03:5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b v="0"/>
    <x v="6"/>
    <s v="video games"/>
    <n v="0"/>
    <n v="21.25"/>
    <x v="2130"/>
    <d v="2015-07-28T20:30:0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b v="0"/>
    <x v="6"/>
    <s v="video games"/>
    <n v="5"/>
    <n v="8.33"/>
    <x v="2131"/>
    <d v="2016-06-29T23:58:0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b v="0"/>
    <x v="6"/>
    <s v="video games"/>
    <n v="2"/>
    <n v="21.34"/>
    <x v="2132"/>
    <d v="2015-01-12T03:15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b v="0"/>
    <x v="6"/>
    <s v="video games"/>
    <n v="2"/>
    <n v="5.33"/>
    <x v="2133"/>
    <d v="2012-03-10T07:38: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b v="0"/>
    <x v="6"/>
    <s v="video games"/>
    <n v="2"/>
    <n v="34.67"/>
    <x v="2134"/>
    <d v="2014-03-30T13:02:5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b v="0"/>
    <x v="6"/>
    <s v="video games"/>
    <n v="10"/>
    <n v="21.73"/>
    <x v="2135"/>
    <d v="2013-09-02T06:15:0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b v="0"/>
    <x v="6"/>
    <s v="video games"/>
    <n v="0"/>
    <n v="11.92"/>
    <x v="2136"/>
    <d v="2014-09-24T21:09: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b v="0"/>
    <x v="6"/>
    <s v="video games"/>
    <n v="28"/>
    <n v="26.6"/>
    <x v="2137"/>
    <d v="2015-11-19T21:57: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b v="0"/>
    <x v="6"/>
    <s v="video games"/>
    <n v="13"/>
    <n v="10.67"/>
    <x v="2138"/>
    <d v="2014-10-15T20:44: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b v="0"/>
    <x v="6"/>
    <s v="video games"/>
    <n v="5"/>
    <n v="29.04"/>
    <x v="2139"/>
    <d v="2017-11-02T18:23: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b v="0"/>
    <x v="6"/>
    <s v="video games"/>
    <n v="0"/>
    <n v="50.91"/>
    <x v="2140"/>
    <d v="2013-12-12T05:37:2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b v="0"/>
    <x v="6"/>
    <s v="video games"/>
    <n v="0"/>
    <n v="0"/>
    <x v="2141"/>
    <d v="2015-10-28T23:08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b v="0"/>
    <x v="6"/>
    <s v="video games"/>
    <n v="6"/>
    <n v="50.08"/>
    <x v="2142"/>
    <d v="2016-12-22T03:24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b v="0"/>
    <x v="6"/>
    <s v="video games"/>
    <n v="11"/>
    <n v="45"/>
    <x v="2143"/>
    <d v="2011-06-01T22:28:0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b v="0"/>
    <x v="6"/>
    <s v="video games"/>
    <n v="2"/>
    <n v="25.29"/>
    <x v="2144"/>
    <d v="2014-08-20T04:12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b v="0"/>
    <x v="6"/>
    <s v="video games"/>
    <n v="30"/>
    <n v="51.29"/>
    <x v="2145"/>
    <d v="2014-11-03T11:26:1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b v="0"/>
    <x v="6"/>
    <s v="video games"/>
    <n v="0"/>
    <n v="1"/>
    <x v="2146"/>
    <d v="2017-02-04T00:49:32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b v="0"/>
    <x v="6"/>
    <s v="video games"/>
    <n v="1"/>
    <n v="49.38"/>
    <x v="2147"/>
    <d v="2015-10-31T01:37:5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b v="0"/>
    <x v="6"/>
    <s v="video games"/>
    <n v="2"/>
    <n v="1"/>
    <x v="2148"/>
    <d v="2016-03-19T08:16:4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b v="0"/>
    <x v="6"/>
    <s v="video games"/>
    <n v="0"/>
    <n v="0"/>
    <x v="2149"/>
    <d v="2011-06-11T08:10:13"/>
  </r>
  <r>
    <n v="2150"/>
    <s v="The Unknown Door"/>
    <s v="A pixel styled open world detective game."/>
    <n v="50000"/>
    <n v="405"/>
    <x v="2"/>
    <s v="NO"/>
    <s v="NOK"/>
    <n v="1468392599"/>
    <n v="1465800599"/>
    <n v="4"/>
    <b v="0"/>
    <x v="6"/>
    <s v="video games"/>
    <n v="1"/>
    <n v="101.25"/>
    <x v="2150"/>
    <d v="2017-07-09T21:16:3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b v="0"/>
    <x v="6"/>
    <s v="video games"/>
    <n v="0"/>
    <n v="19.670000000000002"/>
    <x v="2151"/>
    <d v="2017-06-26T03:55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b v="0"/>
    <x v="6"/>
    <s v="video games"/>
    <n v="0"/>
    <n v="12.5"/>
    <x v="2152"/>
    <d v="2015-02-22T07:07: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b v="0"/>
    <x v="6"/>
    <s v="video games"/>
    <n v="0"/>
    <n v="8.5"/>
    <x v="2153"/>
    <d v="2015-12-26T05:36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b v="0"/>
    <x v="6"/>
    <s v="video games"/>
    <n v="1"/>
    <n v="1"/>
    <x v="2154"/>
    <d v="2015-01-06T03:45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b v="0"/>
    <x v="6"/>
    <s v="video games"/>
    <n v="2"/>
    <n v="23"/>
    <x v="2155"/>
    <d v="2017-03-26T02:29:3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b v="0"/>
    <x v="6"/>
    <s v="video games"/>
    <n v="3"/>
    <n v="17.989999999999998"/>
    <x v="2156"/>
    <d v="2014-08-22T12:46:04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b v="0"/>
    <x v="6"/>
    <s v="video games"/>
    <n v="28"/>
    <n v="370.95"/>
    <x v="2157"/>
    <d v="2017-12-23T09:41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b v="0"/>
    <x v="6"/>
    <s v="video games"/>
    <n v="7"/>
    <n v="63.57"/>
    <x v="2158"/>
    <d v="2014-01-05T18:22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b v="0"/>
    <x v="6"/>
    <s v="video games"/>
    <n v="1"/>
    <n v="13"/>
    <x v="2159"/>
    <d v="2012-06-03T12:48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b v="0"/>
    <x v="6"/>
    <s v="video games"/>
    <n v="1"/>
    <n v="5.31"/>
    <x v="2160"/>
    <d v="2013-04-14T01:37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b v="1"/>
    <x v="4"/>
    <s v="rock"/>
    <n v="116"/>
    <n v="35.619999999999997"/>
    <x v="2161"/>
    <d v="2016-09-13T05:03:5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b v="1"/>
    <x v="4"/>
    <s v="rock"/>
    <n v="112"/>
    <n v="87.1"/>
    <x v="2162"/>
    <d v="2015-07-06T01:24:5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b v="1"/>
    <x v="4"/>
    <s v="rock"/>
    <n v="132"/>
    <n v="75.11"/>
    <x v="2163"/>
    <d v="2016-05-26T05:26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b v="1"/>
    <x v="4"/>
    <s v="rock"/>
    <n v="103"/>
    <n v="68.010000000000005"/>
    <x v="2164"/>
    <d v="2017-06-21T09:10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b v="1"/>
    <x v="4"/>
    <s v="rock"/>
    <n v="139"/>
    <n v="29.62"/>
    <x v="2165"/>
    <d v="2017-04-03T04:36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b v="1"/>
    <x v="4"/>
    <s v="rock"/>
    <n v="147"/>
    <n v="91.63"/>
    <x v="2166"/>
    <d v="2015-11-20T00:37: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b v="1"/>
    <x v="4"/>
    <s v="rock"/>
    <n v="120"/>
    <n v="22.5"/>
    <x v="2167"/>
    <d v="2013-08-12T22:33: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b v="1"/>
    <x v="4"/>
    <s v="rock"/>
    <n v="122"/>
    <n v="64.37"/>
    <x v="2168"/>
    <d v="2018-02-11T07:39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b v="1"/>
    <x v="4"/>
    <s v="rock"/>
    <n v="100"/>
    <n v="21.86"/>
    <x v="2169"/>
    <d v="2018-03-04T05:56:3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b v="1"/>
    <x v="4"/>
    <s v="rock"/>
    <n v="181"/>
    <n v="33.32"/>
    <x v="2170"/>
    <d v="2016-08-11T10:13: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b v="1"/>
    <x v="4"/>
    <s v="rock"/>
    <n v="106"/>
    <n v="90.28"/>
    <x v="2171"/>
    <d v="2016-06-09T13:47: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b v="1"/>
    <x v="4"/>
    <s v="rock"/>
    <n v="100"/>
    <n v="76.92"/>
    <x v="2172"/>
    <d v="2016-04-04T13:42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b v="1"/>
    <x v="4"/>
    <s v="rock"/>
    <n v="127"/>
    <n v="59.23"/>
    <x v="2173"/>
    <d v="2014-08-15T16:50:0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b v="1"/>
    <x v="4"/>
    <s v="rock"/>
    <n v="103"/>
    <n v="65.38"/>
    <x v="2174"/>
    <d v="2017-04-30T16:22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b v="1"/>
    <x v="4"/>
    <s v="rock"/>
    <n v="250"/>
    <n v="67.31"/>
    <x v="2175"/>
    <d v="2017-07-17T18:36:2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b v="1"/>
    <x v="4"/>
    <s v="rock"/>
    <n v="126"/>
    <n v="88.75"/>
    <x v="2176"/>
    <d v="2016-04-18T22:09: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b v="1"/>
    <x v="4"/>
    <s v="rock"/>
    <n v="100"/>
    <n v="65.87"/>
    <x v="2177"/>
    <d v="2017-06-02T01:33:0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b v="1"/>
    <x v="4"/>
    <s v="rock"/>
    <n v="139"/>
    <n v="40.35"/>
    <x v="2178"/>
    <d v="2018-01-19T06:24:3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b v="1"/>
    <x v="4"/>
    <s v="rock"/>
    <n v="161"/>
    <n v="76.86"/>
    <x v="2179"/>
    <d v="2016-03-28T00:06:4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b v="1"/>
    <x v="4"/>
    <s v="rock"/>
    <n v="107"/>
    <n v="68.709999999999994"/>
    <x v="2180"/>
    <d v="2016-11-04T03:39:0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b v="1"/>
    <x v="6"/>
    <s v="tabletop games"/>
    <n v="153"/>
    <n v="57.77"/>
    <x v="2181"/>
    <d v="2018-02-22T08:17:5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b v="1"/>
    <x v="6"/>
    <s v="tabletop games"/>
    <n v="524"/>
    <n v="44.17"/>
    <x v="2182"/>
    <d v="2015-09-15T16:27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b v="1"/>
    <x v="6"/>
    <s v="tabletop games"/>
    <n v="489"/>
    <n v="31.57"/>
    <x v="2183"/>
    <d v="2018-02-10T07:08:5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b v="1"/>
    <x v="6"/>
    <s v="tabletop games"/>
    <n v="285"/>
    <n v="107.05"/>
    <x v="2184"/>
    <d v="2017-01-17T15:49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b v="1"/>
    <x v="6"/>
    <s v="tabletop games"/>
    <n v="1857"/>
    <n v="149.03"/>
    <x v="2185"/>
    <d v="2014-02-25T07:33: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b v="1"/>
    <x v="6"/>
    <s v="tabletop games"/>
    <n v="110"/>
    <n v="55.96"/>
    <x v="2186"/>
    <d v="2017-09-04T20:56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b v="1"/>
    <x v="6"/>
    <s v="tabletop games"/>
    <n v="1015"/>
    <n v="56.97"/>
    <x v="2187"/>
    <d v="2016-03-19T19:53: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b v="1"/>
    <x v="6"/>
    <s v="tabletop games"/>
    <n v="412"/>
    <n v="44.06"/>
    <x v="2188"/>
    <d v="2017-10-24T12:45:5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b v="1"/>
    <x v="6"/>
    <s v="tabletop games"/>
    <n v="503"/>
    <n v="68.63"/>
    <x v="2189"/>
    <d v="2017-04-16T18:22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b v="1"/>
    <x v="6"/>
    <s v="tabletop games"/>
    <n v="185"/>
    <n v="65.319999999999993"/>
    <x v="2190"/>
    <d v="2017-03-17T12:14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b v="1"/>
    <x v="6"/>
    <s v="tabletop games"/>
    <n v="120"/>
    <n v="35.92"/>
    <x v="2191"/>
    <d v="2018-02-16T01:01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b v="1"/>
    <x v="6"/>
    <s v="tabletop games"/>
    <n v="1081"/>
    <n v="40.07"/>
    <x v="2192"/>
    <d v="2017-12-15T20:56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b v="1"/>
    <x v="6"/>
    <s v="tabletop games"/>
    <n v="452"/>
    <n v="75.650000000000006"/>
    <x v="2193"/>
    <d v="2017-11-20T14:16: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b v="1"/>
    <x v="6"/>
    <s v="tabletop games"/>
    <n v="537"/>
    <n v="61.2"/>
    <x v="2194"/>
    <d v="2017-03-21T00:11:4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b v="1"/>
    <x v="6"/>
    <s v="tabletop games"/>
    <n v="120"/>
    <n v="48.13"/>
    <x v="2195"/>
    <d v="2016-07-31T05:08:0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b v="1"/>
    <x v="6"/>
    <s v="tabletop games"/>
    <n v="114"/>
    <n v="68.11"/>
    <x v="2196"/>
    <d v="2017-12-01T21:5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b v="1"/>
    <x v="6"/>
    <s v="tabletop games"/>
    <n v="951"/>
    <n v="65.89"/>
    <x v="2197"/>
    <d v="2016-02-14T12:46:5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b v="1"/>
    <x v="6"/>
    <s v="tabletop games"/>
    <n v="133"/>
    <n v="81.650000000000006"/>
    <x v="2198"/>
    <d v="2016-11-05T00:20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b v="1"/>
    <x v="6"/>
    <s v="tabletop games"/>
    <n v="147"/>
    <n v="52.7"/>
    <x v="2199"/>
    <d v="2016-10-05T05:36: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b v="1"/>
    <x v="6"/>
    <s v="tabletop games"/>
    <n v="542"/>
    <n v="41.23"/>
    <x v="2200"/>
    <d v="2016-06-23T18:53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b v="1"/>
    <x v="4"/>
    <s v="electronic music"/>
    <n v="383"/>
    <n v="15.04"/>
    <x v="2201"/>
    <d v="2013-12-17T08:30:0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b v="1"/>
    <x v="4"/>
    <s v="electronic music"/>
    <n v="704"/>
    <n v="39.07"/>
    <x v="2202"/>
    <d v="2013-09-30T17:44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b v="1"/>
    <x v="4"/>
    <s v="electronic music"/>
    <n v="110"/>
    <n v="43.82"/>
    <x v="2203"/>
    <d v="2016-09-14T05:45: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b v="1"/>
    <x v="4"/>
    <s v="electronic music"/>
    <n v="133"/>
    <n v="27.3"/>
    <x v="2204"/>
    <d v="2014-02-07T21:56: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b v="1"/>
    <x v="4"/>
    <s v="electronic music"/>
    <n v="152"/>
    <n v="42.22"/>
    <x v="2205"/>
    <d v="2013-04-27T10:56: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b v="1"/>
    <x v="4"/>
    <s v="electronic music"/>
    <n v="103"/>
    <n v="33.24"/>
    <x v="2206"/>
    <d v="2013-03-10T21:37:2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b v="1"/>
    <x v="4"/>
    <s v="electronic music"/>
    <n v="100"/>
    <n v="285.70999999999998"/>
    <x v="2207"/>
    <d v="2014-10-23T04:45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b v="1"/>
    <x v="4"/>
    <s v="electronic music"/>
    <n v="102"/>
    <n v="42.33"/>
    <x v="2208"/>
    <d v="2013-03-01T14:48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b v="1"/>
    <x v="4"/>
    <s v="electronic music"/>
    <n v="151"/>
    <n v="50.27"/>
    <x v="2209"/>
    <d v="2015-03-25T02:33: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b v="1"/>
    <x v="4"/>
    <s v="electronic music"/>
    <n v="111"/>
    <n v="61.9"/>
    <x v="2210"/>
    <d v="2013-03-09T08:16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b v="1"/>
    <x v="4"/>
    <s v="electronic music"/>
    <n v="196"/>
    <n v="40.75"/>
    <x v="2211"/>
    <d v="2015-03-20T08:09: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b v="1"/>
    <x v="4"/>
    <s v="electronic music"/>
    <n v="114"/>
    <n v="55.8"/>
    <x v="2212"/>
    <d v="2014-10-10T17:52: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b v="1"/>
    <x v="4"/>
    <s v="electronic music"/>
    <n v="200"/>
    <n v="10"/>
    <x v="2213"/>
    <d v="2016-05-02T09:31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b v="1"/>
    <x v="4"/>
    <s v="electronic music"/>
    <n v="293"/>
    <n v="73.13"/>
    <x v="2214"/>
    <d v="2015-01-15T12:16: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b v="1"/>
    <x v="4"/>
    <s v="electronic music"/>
    <n v="156"/>
    <n v="26.06"/>
    <x v="2215"/>
    <d v="2013-02-04T05:05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b v="1"/>
    <x v="4"/>
    <s v="electronic music"/>
    <n v="106"/>
    <n v="22.64"/>
    <x v="2216"/>
    <d v="2016-07-11T18:56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b v="1"/>
    <x v="4"/>
    <s v="electronic music"/>
    <n v="101"/>
    <n v="47.22"/>
    <x v="2217"/>
    <d v="2016-10-23T12:45:5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b v="1"/>
    <x v="4"/>
    <s v="electronic music"/>
    <n v="123"/>
    <n v="32.32"/>
    <x v="2218"/>
    <d v="2013-07-26T12:15:1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b v="1"/>
    <x v="4"/>
    <s v="electronic music"/>
    <n v="102"/>
    <n v="53.42"/>
    <x v="2219"/>
    <d v="2016-08-08T07:55:0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b v="1"/>
    <x v="4"/>
    <s v="electronic music"/>
    <n v="101"/>
    <n v="51.3"/>
    <x v="2220"/>
    <d v="2014-06-30T15:16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b v="1"/>
    <x v="6"/>
    <s v="tabletop games"/>
    <n v="108"/>
    <n v="37.200000000000003"/>
    <x v="2221"/>
    <d v="2017-04-17T20:56: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b v="1"/>
    <x v="6"/>
    <s v="tabletop games"/>
    <n v="163"/>
    <n v="27.1"/>
    <x v="2222"/>
    <d v="2012-12-20T18:16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b v="1"/>
    <x v="6"/>
    <s v="tabletop games"/>
    <n v="106"/>
    <n v="206.31"/>
    <x v="2223"/>
    <d v="2016-06-15T02:5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b v="1"/>
    <x v="6"/>
    <s v="tabletop games"/>
    <n v="243"/>
    <n v="82.15"/>
    <x v="2224"/>
    <d v="2017-10-28T16:51: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b v="1"/>
    <x v="6"/>
    <s v="tabletop games"/>
    <n v="945"/>
    <n v="164.8"/>
    <x v="2225"/>
    <d v="2015-09-04T08:10: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b v="1"/>
    <x v="6"/>
    <s v="tabletop games"/>
    <n v="108"/>
    <n v="60.82"/>
    <x v="2226"/>
    <d v="2017-02-04T13:46: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b v="1"/>
    <x v="6"/>
    <s v="tabletop games"/>
    <n v="157"/>
    <n v="67.97"/>
    <x v="2227"/>
    <d v="2014-10-20T18:15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b v="1"/>
    <x v="6"/>
    <s v="tabletop games"/>
    <n v="1174"/>
    <n v="81.56"/>
    <x v="2228"/>
    <d v="2016-08-04T19:35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b v="1"/>
    <x v="6"/>
    <s v="tabletop games"/>
    <n v="171"/>
    <n v="25.43"/>
    <x v="2229"/>
    <d v="2014-08-08T13:16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b v="1"/>
    <x v="6"/>
    <s v="tabletop games"/>
    <n v="126"/>
    <n v="21.5"/>
    <x v="2230"/>
    <d v="2015-04-05T06:16:3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b v="1"/>
    <x v="6"/>
    <s v="tabletop games"/>
    <n v="1212"/>
    <n v="27.23"/>
    <x v="2231"/>
    <d v="2014-05-29T02:33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b v="1"/>
    <x v="6"/>
    <s v="tabletop games"/>
    <n v="496"/>
    <n v="25.09"/>
    <x v="2232"/>
    <d v="2015-06-30T07:08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b v="1"/>
    <x v="6"/>
    <s v="tabletop games"/>
    <n v="332"/>
    <n v="21.23"/>
    <x v="2233"/>
    <d v="2016-12-05T02:02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b v="1"/>
    <x v="6"/>
    <s v="tabletop games"/>
    <n v="1165"/>
    <n v="41.61"/>
    <x v="2234"/>
    <d v="2018-01-06T04:2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b v="1"/>
    <x v="6"/>
    <s v="tabletop games"/>
    <n v="153"/>
    <n v="135.59"/>
    <x v="2235"/>
    <d v="2016-03-14T12:47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b v="1"/>
    <x v="6"/>
    <s v="tabletop games"/>
    <n v="537"/>
    <n v="22.12"/>
    <x v="2236"/>
    <d v="2017-01-24T18:11:2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b v="1"/>
    <x v="6"/>
    <s v="tabletop games"/>
    <n v="353"/>
    <n v="64.63"/>
    <x v="2237"/>
    <d v="2015-10-26T23:28:2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b v="1"/>
    <x v="6"/>
    <s v="tabletop games"/>
    <n v="137"/>
    <n v="69.569999999999993"/>
    <x v="2238"/>
    <d v="2018-03-12T08:05:2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b v="1"/>
    <x v="6"/>
    <s v="tabletop games"/>
    <n v="128"/>
    <n v="75.13"/>
    <x v="2239"/>
    <d v="2014-11-07T10:45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b v="1"/>
    <x v="6"/>
    <s v="tabletop games"/>
    <n v="271"/>
    <n v="140.97999999999999"/>
    <x v="2240"/>
    <d v="2017-04-17T16:39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b v="1"/>
    <x v="6"/>
    <s v="tabletop games"/>
    <n v="806"/>
    <n v="49.47"/>
    <x v="2241"/>
    <d v="2018-03-04T09:02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b v="1"/>
    <x v="6"/>
    <s v="tabletop games"/>
    <n v="1360"/>
    <n v="53.87"/>
    <x v="2242"/>
    <d v="2014-11-03T07:41: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b v="1"/>
    <x v="6"/>
    <s v="tabletop games"/>
    <n v="930250"/>
    <n v="4.57"/>
    <x v="2243"/>
    <d v="2018-03-14T21:26:4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b v="1"/>
    <x v="6"/>
    <s v="tabletop games"/>
    <n v="377"/>
    <n v="65"/>
    <x v="2244"/>
    <d v="2017-10-15T11:44: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b v="1"/>
    <x v="6"/>
    <s v="tabletop games"/>
    <n v="2647"/>
    <n v="53.48"/>
    <x v="2245"/>
    <d v="2015-01-30T18:53: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b v="1"/>
    <x v="6"/>
    <s v="tabletop games"/>
    <n v="100"/>
    <n v="43.91"/>
    <x v="2246"/>
    <d v="2016-08-24T17:52: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b v="1"/>
    <x v="6"/>
    <s v="tabletop games"/>
    <n v="104"/>
    <n v="50.85"/>
    <x v="2247"/>
    <d v="2016-07-17T19:54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b v="1"/>
    <x v="6"/>
    <s v="tabletop games"/>
    <n v="107"/>
    <n v="58.63"/>
    <x v="2248"/>
    <d v="2017-12-14T18:24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b v="1"/>
    <x v="6"/>
    <s v="tabletop games"/>
    <n v="169"/>
    <n v="32.82"/>
    <x v="2249"/>
    <d v="2014-03-04T18:46: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b v="1"/>
    <x v="6"/>
    <s v="tabletop games"/>
    <n v="975"/>
    <n v="426.93"/>
    <x v="2250"/>
    <d v="2017-12-02T16:28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b v="1"/>
    <x v="6"/>
    <s v="tabletop games"/>
    <n v="134"/>
    <n v="23.81"/>
    <x v="2251"/>
    <d v="2015-07-29T02:51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b v="1"/>
    <x v="6"/>
    <s v="tabletop games"/>
    <n v="272"/>
    <n v="98.41"/>
    <x v="2252"/>
    <d v="2017-08-03T10:35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b v="1"/>
    <x v="6"/>
    <s v="tabletop games"/>
    <n v="113"/>
    <n v="107.32"/>
    <x v="2253"/>
    <d v="2016-11-09T05:15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b v="1"/>
    <x v="6"/>
    <s v="tabletop games"/>
    <n v="460"/>
    <n v="11.67"/>
    <x v="2254"/>
    <d v="2018-01-25T09:44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b v="1"/>
    <x v="6"/>
    <s v="tabletop games"/>
    <n v="287"/>
    <n v="41.78"/>
    <x v="2255"/>
    <d v="2017-05-03T03:25:0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b v="1"/>
    <x v="6"/>
    <s v="tabletop games"/>
    <n v="223"/>
    <n v="21.38"/>
    <x v="2256"/>
    <d v="2017-11-21T20:46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b v="1"/>
    <x v="6"/>
    <s v="tabletop games"/>
    <n v="636"/>
    <n v="94.1"/>
    <x v="2257"/>
    <d v="2017-06-16T01:31: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b v="1"/>
    <x v="6"/>
    <s v="tabletop games"/>
    <n v="147"/>
    <n v="15.72"/>
    <x v="2258"/>
    <d v="2016-05-29T21:28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b v="1"/>
    <x v="6"/>
    <s v="tabletop games"/>
    <n v="1867"/>
    <n v="90.64"/>
    <x v="2259"/>
    <d v="2017-12-08T13:35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b v="1"/>
    <x v="6"/>
    <s v="tabletop games"/>
    <n v="327"/>
    <n v="97.3"/>
    <x v="2260"/>
    <d v="2015-03-05T17:15: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b v="1"/>
    <x v="6"/>
    <s v="tabletop games"/>
    <n v="780"/>
    <n v="37.119999999999997"/>
    <x v="2261"/>
    <d v="2018-02-15T22:21:3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b v="1"/>
    <x v="6"/>
    <s v="tabletop games"/>
    <n v="154"/>
    <n v="28.1"/>
    <x v="2262"/>
    <d v="2015-11-01T18:22:5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b v="1"/>
    <x v="6"/>
    <s v="tabletop games"/>
    <n v="116"/>
    <n v="144.43"/>
    <x v="2263"/>
    <d v="2016-01-17T04:34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b v="1"/>
    <x v="6"/>
    <s v="tabletop games"/>
    <n v="180"/>
    <n v="24.27"/>
    <x v="2264"/>
    <d v="2017-05-18T15:19: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b v="1"/>
    <x v="6"/>
    <s v="tabletop games"/>
    <n v="299"/>
    <n v="35.119999999999997"/>
    <x v="2265"/>
    <d v="2017-11-22T06:36: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b v="1"/>
    <x v="6"/>
    <s v="tabletop games"/>
    <n v="320"/>
    <n v="24.76"/>
    <x v="2266"/>
    <d v="2017-04-22T01:01: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b v="1"/>
    <x v="6"/>
    <s v="tabletop games"/>
    <n v="381"/>
    <n v="188.38"/>
    <x v="2267"/>
    <d v="2015-12-05T12:15: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b v="1"/>
    <x v="6"/>
    <s v="tabletop games"/>
    <n v="103"/>
    <n v="148.08000000000001"/>
    <x v="2268"/>
    <d v="2018-03-13T19:53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b v="1"/>
    <x v="6"/>
    <s v="tabletop games"/>
    <n v="1802"/>
    <n v="49.93"/>
    <x v="2269"/>
    <d v="2018-03-08T20:25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b v="1"/>
    <x v="6"/>
    <s v="tabletop games"/>
    <n v="720"/>
    <n v="107.82"/>
    <x v="2270"/>
    <d v="2018-01-11T09:10: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b v="1"/>
    <x v="6"/>
    <s v="tabletop games"/>
    <n v="283"/>
    <n v="42.63"/>
    <x v="2271"/>
    <d v="2017-12-09T18:5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b v="1"/>
    <x v="6"/>
    <s v="tabletop games"/>
    <n v="1357"/>
    <n v="14.37"/>
    <x v="2272"/>
    <d v="2016-11-28T15:36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b v="1"/>
    <x v="6"/>
    <s v="tabletop games"/>
    <n v="220"/>
    <n v="37.479999999999997"/>
    <x v="2273"/>
    <d v="2018-03-14T06:18: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b v="1"/>
    <x v="6"/>
    <s v="tabletop games"/>
    <n v="120"/>
    <n v="30.2"/>
    <x v="2274"/>
    <d v="2015-02-01T13:48: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b v="1"/>
    <x v="6"/>
    <s v="tabletop games"/>
    <n v="408"/>
    <n v="33.549999999999997"/>
    <x v="2275"/>
    <d v="2015-12-07T02:51: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b v="1"/>
    <x v="6"/>
    <s v="tabletop games"/>
    <n v="106"/>
    <n v="64.75"/>
    <x v="2276"/>
    <d v="2014-12-13T16:28:4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b v="1"/>
    <x v="6"/>
    <s v="tabletop games"/>
    <n v="141"/>
    <n v="57.93"/>
    <x v="2277"/>
    <d v="2013-01-20T06:55:4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b v="1"/>
    <x v="6"/>
    <s v="tabletop games"/>
    <n v="271"/>
    <n v="53.08"/>
    <x v="2278"/>
    <d v="2016-12-26T11:43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b v="1"/>
    <x v="6"/>
    <s v="tabletop games"/>
    <n v="154"/>
    <n v="48.06"/>
    <x v="2279"/>
    <d v="2016-01-20T14:17: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b v="1"/>
    <x v="6"/>
    <s v="tabletop games"/>
    <n v="404"/>
    <n v="82.4"/>
    <x v="2280"/>
    <d v="2016-09-06T20:25:2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b v="1"/>
    <x v="4"/>
    <s v="rock"/>
    <n v="185"/>
    <n v="50.45"/>
    <x v="2281"/>
    <d v="2012-06-12T06:28:0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b v="1"/>
    <x v="4"/>
    <s v="rock"/>
    <n v="185"/>
    <n v="115.83"/>
    <x v="2282"/>
    <d v="2017-01-05T22:09: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b v="1"/>
    <x v="4"/>
    <s v="rock"/>
    <n v="101"/>
    <n v="63.03"/>
    <x v="2283"/>
    <d v="2013-04-03T05:06:2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b v="1"/>
    <x v="4"/>
    <s v="rock"/>
    <n v="106"/>
    <n v="108.02"/>
    <x v="2284"/>
    <d v="2012-01-26T06:38: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b v="1"/>
    <x v="4"/>
    <s v="rock"/>
    <n v="121"/>
    <n v="46.09"/>
    <x v="2285"/>
    <d v="2013-05-25T09:3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b v="1"/>
    <x v="4"/>
    <s v="rock"/>
    <n v="100"/>
    <n v="107.21"/>
    <x v="2286"/>
    <d v="2014-08-11T14:47: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b v="1"/>
    <x v="4"/>
    <s v="rock"/>
    <n v="120"/>
    <n v="50.93"/>
    <x v="2287"/>
    <d v="2015-06-04T07:09: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b v="1"/>
    <x v="4"/>
    <s v="rock"/>
    <n v="100"/>
    <n v="40.04"/>
    <x v="2288"/>
    <d v="2013-05-22T21:57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b v="1"/>
    <x v="4"/>
    <s v="rock"/>
    <n v="107"/>
    <n v="64.44"/>
    <x v="2289"/>
    <d v="2014-11-13T09:03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b v="1"/>
    <x v="4"/>
    <s v="rock"/>
    <n v="104"/>
    <n v="53.83"/>
    <x v="2290"/>
    <d v="2010-10-07T21:57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b v="1"/>
    <x v="4"/>
    <s v="rock"/>
    <n v="173"/>
    <n v="100.47"/>
    <x v="2291"/>
    <d v="2013-03-17T22:58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b v="1"/>
    <x v="4"/>
    <s v="rock"/>
    <n v="107"/>
    <n v="46.63"/>
    <x v="2292"/>
    <d v="2013-03-13T09:26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b v="1"/>
    <x v="4"/>
    <s v="rock"/>
    <n v="108"/>
    <n v="34.07"/>
    <x v="2293"/>
    <d v="2013-08-23T06:06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b v="1"/>
    <x v="4"/>
    <s v="rock"/>
    <n v="146"/>
    <n v="65.209999999999994"/>
    <x v="2294"/>
    <d v="2013-12-21T07:30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b v="1"/>
    <x v="4"/>
    <s v="rock"/>
    <n v="125"/>
    <n v="44.21"/>
    <x v="2295"/>
    <d v="2013-12-27T16:14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b v="1"/>
    <x v="4"/>
    <s v="rock"/>
    <n v="149"/>
    <n v="71.97"/>
    <x v="2296"/>
    <d v="2013-01-16T06:11: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b v="1"/>
    <x v="4"/>
    <s v="rock"/>
    <n v="101"/>
    <n v="52.95"/>
    <x v="2297"/>
    <d v="2013-02-05T02:32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b v="1"/>
    <x v="4"/>
    <s v="rock"/>
    <n v="105"/>
    <n v="109.45"/>
    <x v="2298"/>
    <d v="2015-03-05T12:56:4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b v="1"/>
    <x v="4"/>
    <s v="rock"/>
    <n v="350"/>
    <n v="75.040000000000006"/>
    <x v="2299"/>
    <d v="2011-12-22T09:59: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b v="1"/>
    <x v="4"/>
    <s v="rock"/>
    <n v="101"/>
    <n v="115.71"/>
    <x v="2300"/>
    <d v="2013-05-24T22:24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b v="1"/>
    <x v="4"/>
    <s v="indie rock"/>
    <n v="134"/>
    <n v="31.66"/>
    <x v="2301"/>
    <d v="2014-05-24T23:00: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b v="1"/>
    <x v="4"/>
    <s v="indie rock"/>
    <n v="171"/>
    <n v="46.18"/>
    <x v="2302"/>
    <d v="2014-12-08T05:06: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b v="1"/>
    <x v="4"/>
    <s v="indie rock"/>
    <n v="109"/>
    <n v="68.48"/>
    <x v="2303"/>
    <d v="2012-11-03T03:13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b v="1"/>
    <x v="4"/>
    <s v="indie rock"/>
    <n v="101"/>
    <n v="53.47"/>
    <x v="2304"/>
    <d v="2011-11-15T19:53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b v="1"/>
    <x v="4"/>
    <s v="indie rock"/>
    <n v="101"/>
    <n v="109.11"/>
    <x v="2305"/>
    <d v="2015-07-21T08:40:5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b v="1"/>
    <x v="4"/>
    <s v="indie rock"/>
    <n v="107"/>
    <n v="51.19"/>
    <x v="2306"/>
    <d v="2013-02-01T00:32: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b v="1"/>
    <x v="4"/>
    <s v="indie rock"/>
    <n v="107"/>
    <n v="27.94"/>
    <x v="2307"/>
    <d v="2013-03-30T20:41: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b v="1"/>
    <x v="4"/>
    <s v="indie rock"/>
    <n v="101"/>
    <n v="82.5"/>
    <x v="2308"/>
    <d v="2015-08-11T02:02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b v="1"/>
    <x v="4"/>
    <s v="indie rock"/>
    <n v="107"/>
    <n v="59.82"/>
    <x v="2309"/>
    <d v="2014-02-08T14:30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b v="1"/>
    <x v="4"/>
    <s v="indie rock"/>
    <n v="429"/>
    <n v="64.819999999999993"/>
    <x v="2310"/>
    <d v="2014-02-20T14:52: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b v="1"/>
    <x v="4"/>
    <s v="indie rock"/>
    <n v="104"/>
    <n v="90.1"/>
    <x v="2311"/>
    <d v="2015-04-16T14:55:0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b v="1"/>
    <x v="4"/>
    <s v="indie rock"/>
    <n v="108"/>
    <n v="40.96"/>
    <x v="2312"/>
    <d v="2015-03-29T04:35:4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b v="1"/>
    <x v="4"/>
    <s v="indie rock"/>
    <n v="176"/>
    <n v="56"/>
    <x v="2313"/>
    <d v="2013-03-28T23:29: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b v="1"/>
    <x v="4"/>
    <s v="indie rock"/>
    <n v="157"/>
    <n v="37.67"/>
    <x v="2314"/>
    <d v="2013-05-03T07:23:3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b v="1"/>
    <x v="4"/>
    <s v="indie rock"/>
    <n v="103"/>
    <n v="40.08"/>
    <x v="2315"/>
    <d v="2013-03-30T18:49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b v="1"/>
    <x v="4"/>
    <s v="indie rock"/>
    <n v="104"/>
    <n v="78.03"/>
    <x v="2316"/>
    <d v="2010-10-16T03:28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b v="1"/>
    <x v="4"/>
    <s v="indie rock"/>
    <n v="104"/>
    <n v="18.91"/>
    <x v="2317"/>
    <d v="2010-12-24T00:30:3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b v="1"/>
    <x v="4"/>
    <s v="indie rock"/>
    <n v="121"/>
    <n v="37.130000000000003"/>
    <x v="2318"/>
    <d v="2010-07-31T22:57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b v="1"/>
    <x v="4"/>
    <s v="indie rock"/>
    <n v="108"/>
    <n v="41.96"/>
    <x v="2319"/>
    <d v="2014-11-21T15:47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b v="1"/>
    <x v="4"/>
    <s v="indie rock"/>
    <n v="109"/>
    <n v="61.04"/>
    <x v="2320"/>
    <d v="2015-03-12T15:56: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b v="0"/>
    <x v="7"/>
    <s v="small batch"/>
    <n v="39"/>
    <n v="64.53"/>
    <x v="2321"/>
    <d v="2018-04-06T10:58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b v="0"/>
    <x v="7"/>
    <s v="small batch"/>
    <n v="3"/>
    <n v="21.25"/>
    <x v="2322"/>
    <d v="2018-04-12T05:05: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b v="0"/>
    <x v="7"/>
    <s v="small batch"/>
    <n v="48"/>
    <n v="30"/>
    <x v="2323"/>
    <d v="2018-03-22T16:28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b v="0"/>
    <x v="7"/>
    <s v="small batch"/>
    <n v="21"/>
    <n v="25.49"/>
    <x v="2324"/>
    <d v="2018-03-28T21:41: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b v="0"/>
    <x v="7"/>
    <s v="small batch"/>
    <n v="8"/>
    <n v="11.43"/>
    <x v="2325"/>
    <d v="2018-04-01T02:35: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b v="0"/>
    <x v="7"/>
    <s v="small batch"/>
    <n v="1"/>
    <n v="108"/>
    <x v="2326"/>
    <d v="2018-05-03T12:15:1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b v="1"/>
    <x v="7"/>
    <s v="small batch"/>
    <n v="526"/>
    <n v="54.88"/>
    <x v="2327"/>
    <d v="2015-08-08T21:58:0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b v="1"/>
    <x v="7"/>
    <s v="small batch"/>
    <n v="254"/>
    <n v="47.38"/>
    <x v="2328"/>
    <d v="2016-06-01T23:45:1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b v="1"/>
    <x v="7"/>
    <s v="small batch"/>
    <n v="106"/>
    <n v="211.84"/>
    <x v="2329"/>
    <d v="2015-06-28T18:22: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b v="1"/>
    <x v="7"/>
    <s v="small batch"/>
    <n v="102"/>
    <n v="219.93"/>
    <x v="2330"/>
    <d v="2016-12-16T07:39:3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b v="1"/>
    <x v="7"/>
    <s v="small batch"/>
    <n v="144"/>
    <n v="40.799999999999997"/>
    <x v="2331"/>
    <d v="2015-07-30T19:32: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b v="1"/>
    <x v="7"/>
    <s v="small batch"/>
    <n v="106"/>
    <n v="75.5"/>
    <x v="2332"/>
    <d v="2016-01-23T02:37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b v="1"/>
    <x v="7"/>
    <s v="small batch"/>
    <n v="212"/>
    <n v="13.54"/>
    <x v="2333"/>
    <d v="2015-05-09T20:15: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b v="1"/>
    <x v="7"/>
    <s v="small batch"/>
    <n v="102"/>
    <n v="60.87"/>
    <x v="2334"/>
    <d v="2015-10-20T05:41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b v="1"/>
    <x v="7"/>
    <s v="small batch"/>
    <n v="102"/>
    <n v="115.69"/>
    <x v="2335"/>
    <d v="2015-05-22T22:42: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b v="1"/>
    <x v="7"/>
    <s v="small batch"/>
    <n v="521"/>
    <n v="48.1"/>
    <x v="2336"/>
    <d v="2015-02-15T06:50:0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b v="1"/>
    <x v="7"/>
    <s v="small batch"/>
    <n v="111"/>
    <n v="74.180000000000007"/>
    <x v="2337"/>
    <d v="2015-06-07T08:02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b v="1"/>
    <x v="7"/>
    <s v="small batch"/>
    <n v="101"/>
    <n v="123.35"/>
    <x v="2338"/>
    <d v="2015-06-10T15:5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b v="1"/>
    <x v="7"/>
    <s v="small batch"/>
    <n v="294"/>
    <n v="66.62"/>
    <x v="2339"/>
    <d v="2017-12-19T07:38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b v="1"/>
    <x v="7"/>
    <s v="small batch"/>
    <n v="106"/>
    <n v="104.99"/>
    <x v="2340"/>
    <d v="2017-10-29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b v="0"/>
    <x v="2"/>
    <s v="web"/>
    <n v="0"/>
    <n v="0"/>
    <x v="2341"/>
    <d v="2016-06-30T14:50: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b v="0"/>
    <x v="2"/>
    <s v="web"/>
    <n v="0"/>
    <n v="0"/>
    <x v="2342"/>
    <d v="2015-09-19T01:31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b v="0"/>
    <x v="2"/>
    <s v="web"/>
    <n v="3"/>
    <n v="300"/>
    <x v="2343"/>
    <d v="2016-12-31T11:00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b v="0"/>
    <x v="2"/>
    <s v="web"/>
    <n v="0"/>
    <n v="1"/>
    <x v="2344"/>
    <d v="2017-06-20T22:25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b v="0"/>
    <x v="2"/>
    <s v="web"/>
    <n v="0"/>
    <n v="0"/>
    <x v="2345"/>
    <d v="2016-03-17T14:27: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b v="0"/>
    <x v="2"/>
    <s v="web"/>
    <n v="0"/>
    <n v="13"/>
    <x v="2346"/>
    <d v="2017-10-16T10:54:0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b v="0"/>
    <x v="2"/>
    <s v="web"/>
    <n v="2"/>
    <n v="15"/>
    <x v="2347"/>
    <d v="2017-08-23T03:08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b v="0"/>
    <x v="2"/>
    <s v="web"/>
    <n v="0"/>
    <n v="54"/>
    <x v="2348"/>
    <d v="2017-02-13T11:36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b v="0"/>
    <x v="2"/>
    <s v="web"/>
    <n v="0"/>
    <n v="0"/>
    <x v="2349"/>
    <d v="2016-07-31T05:13:4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b v="0"/>
    <x v="2"/>
    <s v="web"/>
    <n v="0"/>
    <n v="0"/>
    <x v="2350"/>
    <d v="2018-01-04T03:47:3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b v="0"/>
    <x v="2"/>
    <s v="web"/>
    <n v="1"/>
    <n v="15.43"/>
    <x v="2351"/>
    <d v="2016-04-16T08:05: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b v="0"/>
    <x v="2"/>
    <s v="web"/>
    <n v="0"/>
    <n v="0"/>
    <x v="2352"/>
    <d v="2016-05-24T16:02: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b v="0"/>
    <x v="2"/>
    <s v="web"/>
    <n v="0"/>
    <n v="0"/>
    <x v="2353"/>
    <d v="2016-04-07T17:3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b v="0"/>
    <x v="2"/>
    <s v="web"/>
    <n v="0"/>
    <n v="25"/>
    <x v="2354"/>
    <d v="2015-12-26T15:09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b v="0"/>
    <x v="2"/>
    <s v="web"/>
    <n v="1"/>
    <n v="27.5"/>
    <x v="2355"/>
    <d v="2016-04-19T05:08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b v="0"/>
    <x v="2"/>
    <s v="web"/>
    <n v="0"/>
    <n v="0"/>
    <x v="2356"/>
    <d v="2016-05-23T19:12:2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b v="0"/>
    <x v="2"/>
    <s v="web"/>
    <n v="0"/>
    <n v="0"/>
    <x v="2357"/>
    <d v="2016-10-07T11:37: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b v="0"/>
    <x v="2"/>
    <s v="web"/>
    <n v="0"/>
    <n v="0"/>
    <x v="2358"/>
    <d v="2016-01-16T08:50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b v="0"/>
    <x v="2"/>
    <s v="web"/>
    <n v="15"/>
    <n v="367"/>
    <x v="2359"/>
    <d v="2016-07-22T22:02: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b v="0"/>
    <x v="2"/>
    <s v="web"/>
    <n v="0"/>
    <n v="2"/>
    <x v="2360"/>
    <d v="2017-01-30T23:27: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b v="0"/>
    <x v="2"/>
    <s v="web"/>
    <n v="0"/>
    <n v="0"/>
    <x v="2361"/>
    <d v="2017-04-25T22:58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b v="0"/>
    <x v="2"/>
    <s v="web"/>
    <n v="29"/>
    <n v="60"/>
    <x v="2362"/>
    <d v="2015-11-25T22:59:5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b v="0"/>
    <x v="2"/>
    <s v="web"/>
    <n v="0"/>
    <n v="0"/>
    <x v="2363"/>
    <d v="2016-12-20T09:59: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b v="0"/>
    <x v="2"/>
    <s v="web"/>
    <n v="0"/>
    <n v="0"/>
    <x v="2364"/>
    <d v="2016-10-16T23:55:5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b v="0"/>
    <x v="2"/>
    <s v="web"/>
    <n v="0"/>
    <n v="0"/>
    <x v="2365"/>
    <d v="2017-01-09T18:53: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b v="0"/>
    <x v="2"/>
    <s v="web"/>
    <n v="11"/>
    <n v="97.41"/>
    <x v="2366"/>
    <d v="2016-10-11T11:29: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b v="0"/>
    <x v="2"/>
    <s v="web"/>
    <n v="1"/>
    <n v="47.86"/>
    <x v="2367"/>
    <d v="2017-04-20T20:42: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b v="0"/>
    <x v="2"/>
    <s v="web"/>
    <n v="0"/>
    <n v="50"/>
    <x v="2368"/>
    <d v="2016-03-31T14:07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b v="0"/>
    <x v="2"/>
    <s v="web"/>
    <n v="0"/>
    <n v="0"/>
    <x v="2369"/>
    <d v="2017-02-03T03:34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b v="0"/>
    <x v="2"/>
    <s v="web"/>
    <n v="0"/>
    <n v="20.5"/>
    <x v="2370"/>
    <d v="2015-12-02T14:20: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b v="0"/>
    <x v="2"/>
    <s v="web"/>
    <n v="0"/>
    <n v="0"/>
    <x v="2371"/>
    <d v="2016-06-13T05:16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b v="0"/>
    <x v="2"/>
    <s v="web"/>
    <n v="3"/>
    <n v="30"/>
    <x v="2372"/>
    <d v="2016-04-10T04:14:5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b v="0"/>
    <x v="2"/>
    <s v="web"/>
    <n v="0"/>
    <n v="50"/>
    <x v="2373"/>
    <d v="2016-08-18T11:38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b v="0"/>
    <x v="2"/>
    <s v="web"/>
    <n v="0"/>
    <n v="10"/>
    <x v="2374"/>
    <d v="2016-01-29T10:58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b v="0"/>
    <x v="2"/>
    <s v="web"/>
    <n v="0"/>
    <n v="0"/>
    <x v="2375"/>
    <d v="2017-09-07T16:24: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b v="0"/>
    <x v="2"/>
    <s v="web"/>
    <n v="11"/>
    <n v="81.58"/>
    <x v="2376"/>
    <d v="2016-12-01T22:41:0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b v="0"/>
    <x v="2"/>
    <s v="web"/>
    <n v="0"/>
    <n v="0"/>
    <x v="2377"/>
    <d v="2017-11-25T09:35:0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b v="0"/>
    <x v="2"/>
    <s v="web"/>
    <n v="0"/>
    <n v="0"/>
    <x v="2378"/>
    <d v="2016-08-14T18:11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b v="0"/>
    <x v="2"/>
    <s v="web"/>
    <n v="0"/>
    <n v="0"/>
    <x v="2379"/>
    <d v="2016-09-24T14:41:5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b v="0"/>
    <x v="2"/>
    <s v="web"/>
    <n v="0"/>
    <n v="18.329999999999998"/>
    <x v="2380"/>
    <d v="2016-09-21T07:41: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b v="0"/>
    <x v="2"/>
    <s v="web"/>
    <n v="2"/>
    <n v="224.43"/>
    <x v="2381"/>
    <d v="2016-03-27T18:20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b v="0"/>
    <x v="2"/>
    <s v="web"/>
    <n v="3"/>
    <n v="37.5"/>
    <x v="2382"/>
    <d v="2016-07-23T11:14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b v="0"/>
    <x v="2"/>
    <s v="web"/>
    <n v="4"/>
    <n v="145"/>
    <x v="2383"/>
    <d v="2016-02-07T20:47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b v="0"/>
    <x v="2"/>
    <s v="web"/>
    <n v="1"/>
    <n v="1"/>
    <x v="2384"/>
    <d v="2015-10-28T19:01: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b v="0"/>
    <x v="2"/>
    <s v="web"/>
    <n v="1"/>
    <n v="112.57"/>
    <x v="2385"/>
    <d v="2016-07-25T00:20: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b v="0"/>
    <x v="2"/>
    <s v="web"/>
    <n v="0"/>
    <n v="0"/>
    <x v="2386"/>
    <d v="2015-12-26T17:59: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b v="0"/>
    <x v="2"/>
    <s v="web"/>
    <n v="1"/>
    <n v="342"/>
    <x v="2387"/>
    <d v="2017-07-19T10:15: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b v="0"/>
    <x v="2"/>
    <s v="web"/>
    <n v="1"/>
    <n v="57.88"/>
    <x v="2388"/>
    <d v="2015-12-31T19:53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b v="0"/>
    <x v="2"/>
    <s v="web"/>
    <n v="0"/>
    <n v="30"/>
    <x v="2389"/>
    <d v="2016-07-13T23:58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b v="0"/>
    <x v="2"/>
    <s v="web"/>
    <n v="0"/>
    <n v="0"/>
    <x v="2390"/>
    <d v="2015-12-20T00:48: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b v="0"/>
    <x v="2"/>
    <s v="web"/>
    <n v="0"/>
    <n v="25"/>
    <x v="2391"/>
    <d v="2016-03-17T08:45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b v="0"/>
    <x v="2"/>
    <s v="web"/>
    <n v="0"/>
    <n v="0"/>
    <x v="2392"/>
    <d v="2016-10-19T05:30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b v="0"/>
    <x v="2"/>
    <s v="web"/>
    <n v="0"/>
    <n v="50"/>
    <x v="2393"/>
    <d v="2016-07-28T00:34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b v="0"/>
    <x v="2"/>
    <s v="web"/>
    <n v="0"/>
    <n v="1.5"/>
    <x v="2394"/>
    <d v="2016-02-12T06:19:2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b v="0"/>
    <x v="2"/>
    <s v="web"/>
    <n v="0"/>
    <n v="0"/>
    <x v="2395"/>
    <d v="2018-01-10T19:51:5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b v="0"/>
    <x v="2"/>
    <s v="web"/>
    <n v="0"/>
    <n v="10"/>
    <x v="2396"/>
    <d v="2016-10-05T16:12: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b v="0"/>
    <x v="2"/>
    <s v="web"/>
    <n v="0"/>
    <n v="0"/>
    <x v="2397"/>
    <d v="2015-12-18T15:03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b v="0"/>
    <x v="2"/>
    <s v="web"/>
    <n v="0"/>
    <n v="0"/>
    <x v="2398"/>
    <d v="2016-06-20T12:15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b v="0"/>
    <x v="2"/>
    <s v="web"/>
    <n v="0"/>
    <n v="0"/>
    <x v="2399"/>
    <d v="2015-12-03T06:36: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b v="0"/>
    <x v="2"/>
    <s v="web"/>
    <n v="0"/>
    <n v="0"/>
    <x v="2400"/>
    <d v="2017-04-08T22:54:4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b v="0"/>
    <x v="7"/>
    <s v="food trucks"/>
    <n v="1"/>
    <n v="22.33"/>
    <x v="2401"/>
    <d v="2017-02-27T16:05:02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b v="0"/>
    <x v="7"/>
    <s v="food trucks"/>
    <n v="0"/>
    <n v="52"/>
    <x v="2402"/>
    <d v="2016-04-30T04:5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b v="0"/>
    <x v="7"/>
    <s v="food trucks"/>
    <n v="17"/>
    <n v="16.829999999999998"/>
    <x v="2403"/>
    <d v="2017-03-25T05:17:3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b v="0"/>
    <x v="7"/>
    <s v="food trucks"/>
    <n v="0"/>
    <n v="0"/>
    <x v="2404"/>
    <d v="2016-12-25T13:13: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b v="0"/>
    <x v="7"/>
    <s v="food trucks"/>
    <n v="23"/>
    <n v="56.3"/>
    <x v="2405"/>
    <d v="2017-09-01T07:11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b v="0"/>
    <x v="7"/>
    <s v="food trucks"/>
    <n v="41"/>
    <n v="84.06"/>
    <x v="2406"/>
    <d v="2016-01-04T04:4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b v="0"/>
    <x v="7"/>
    <s v="food trucks"/>
    <n v="25"/>
    <n v="168.39"/>
    <x v="2407"/>
    <d v="2016-03-28T02:02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b v="0"/>
    <x v="7"/>
    <s v="food trucks"/>
    <n v="0"/>
    <n v="15"/>
    <x v="2408"/>
    <d v="2015-10-20T16:43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b v="0"/>
    <x v="7"/>
    <s v="food trucks"/>
    <n v="2"/>
    <n v="76.67"/>
    <x v="2409"/>
    <d v="2016-08-07T11:15: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b v="0"/>
    <x v="7"/>
    <s v="food trucks"/>
    <n v="0"/>
    <n v="0"/>
    <x v="2410"/>
    <d v="2016-08-27T10:00:2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b v="0"/>
    <x v="7"/>
    <s v="food trucks"/>
    <n v="1"/>
    <n v="50.33"/>
    <x v="2411"/>
    <d v="2016-08-14T11:18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b v="0"/>
    <x v="7"/>
    <s v="food trucks"/>
    <n v="0"/>
    <n v="0"/>
    <x v="2412"/>
    <d v="2017-11-26T06:49: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b v="0"/>
    <x v="7"/>
    <s v="food trucks"/>
    <n v="1"/>
    <n v="8.33"/>
    <x v="2413"/>
    <d v="2015-05-12T03:03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b v="0"/>
    <x v="7"/>
    <s v="food trucks"/>
    <n v="3"/>
    <n v="35.380000000000003"/>
    <x v="2414"/>
    <d v="2016-08-10T19:53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b v="0"/>
    <x v="7"/>
    <s v="food trucks"/>
    <n v="1"/>
    <n v="55.83"/>
    <x v="2415"/>
    <d v="2017-07-12T12:28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b v="0"/>
    <x v="7"/>
    <s v="food trucks"/>
    <n v="0"/>
    <n v="5"/>
    <x v="2416"/>
    <d v="2016-02-28T20:5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b v="0"/>
    <x v="7"/>
    <s v="food trucks"/>
    <n v="0"/>
    <n v="0"/>
    <x v="2417"/>
    <d v="2015-07-23T12:59:21"/>
  </r>
  <r>
    <n v="2418"/>
    <s v="Mexican food truck"/>
    <s v="I want to start my food truck business."/>
    <n v="25000"/>
    <n v="5"/>
    <x v="2"/>
    <s v="US"/>
    <s v="USD"/>
    <n v="1427225644"/>
    <n v="1422045244"/>
    <n v="5"/>
    <b v="0"/>
    <x v="7"/>
    <s v="food trucks"/>
    <n v="0"/>
    <n v="1"/>
    <x v="2418"/>
    <d v="2016-03-10T06:42: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b v="0"/>
    <x v="7"/>
    <s v="food trucks"/>
    <n v="0"/>
    <n v="0"/>
    <x v="2419"/>
    <d v="2016-02-04T11:27: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b v="0"/>
    <x v="7"/>
    <s v="food trucks"/>
    <n v="15"/>
    <n v="69.47"/>
    <x v="2420"/>
    <d v="2015-10-24T16:01:37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b v="0"/>
    <x v="7"/>
    <s v="food trucks"/>
    <n v="0"/>
    <n v="1"/>
    <x v="2421"/>
    <d v="2016-02-07T11:44:3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b v="0"/>
    <x v="7"/>
    <s v="food trucks"/>
    <n v="0"/>
    <n v="1"/>
    <x v="2422"/>
    <d v="2016-02-25T20:49:5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b v="0"/>
    <x v="7"/>
    <s v="food trucks"/>
    <n v="0"/>
    <n v="8"/>
    <x v="2423"/>
    <d v="2015-12-16T09:36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b v="0"/>
    <x v="7"/>
    <s v="food trucks"/>
    <n v="1"/>
    <n v="34.44"/>
    <x v="2424"/>
    <d v="2015-10-11T05:01: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b v="0"/>
    <x v="7"/>
    <s v="food trucks"/>
    <n v="0"/>
    <n v="1"/>
    <x v="2425"/>
    <d v="2017-05-23T12:50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b v="0"/>
    <x v="7"/>
    <s v="food trucks"/>
    <n v="0"/>
    <n v="0"/>
    <x v="2426"/>
    <d v="2016-07-27T12:50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b v="0"/>
    <x v="7"/>
    <s v="food trucks"/>
    <n v="0"/>
    <n v="1"/>
    <x v="2427"/>
    <d v="2017-03-17T11:53: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b v="0"/>
    <x v="7"/>
    <s v="food trucks"/>
    <n v="0"/>
    <n v="1"/>
    <x v="2428"/>
    <d v="2016-02-26T22:47: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b v="0"/>
    <x v="7"/>
    <s v="food trucks"/>
    <n v="1"/>
    <n v="501.25"/>
    <x v="2429"/>
    <d v="2018-02-06T17:05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b v="0"/>
    <x v="7"/>
    <s v="food trucks"/>
    <n v="1"/>
    <n v="10.5"/>
    <x v="2430"/>
    <d v="2017-02-04T11:53: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b v="0"/>
    <x v="7"/>
    <s v="food trucks"/>
    <n v="0"/>
    <n v="1"/>
    <x v="2431"/>
    <d v="2017-06-24T09:04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b v="0"/>
    <x v="7"/>
    <s v="food trucks"/>
    <n v="0"/>
    <n v="1"/>
    <x v="2432"/>
    <d v="2016-02-22T07:54: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b v="0"/>
    <x v="7"/>
    <s v="food trucks"/>
    <n v="0"/>
    <n v="0"/>
    <x v="2433"/>
    <d v="2017-02-20T14:23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b v="0"/>
    <x v="7"/>
    <s v="food trucks"/>
    <n v="0"/>
    <n v="13"/>
    <x v="2434"/>
    <d v="2016-07-23T11:11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b v="0"/>
    <x v="7"/>
    <s v="food trucks"/>
    <n v="0"/>
    <n v="306"/>
    <x v="2435"/>
    <d v="2016-09-24T21:06: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b v="0"/>
    <x v="7"/>
    <s v="food trucks"/>
    <n v="0"/>
    <n v="22.5"/>
    <x v="2436"/>
    <d v="2017-01-21T16:36:5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b v="0"/>
    <x v="7"/>
    <s v="food trucks"/>
    <n v="0"/>
    <n v="0"/>
    <x v="2437"/>
    <d v="2016-03-03T01:31:5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b v="0"/>
    <x v="7"/>
    <s v="food trucks"/>
    <n v="0"/>
    <n v="50"/>
    <x v="2438"/>
    <d v="2016-11-28T21:55:0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b v="0"/>
    <x v="7"/>
    <s v="food trucks"/>
    <n v="0"/>
    <n v="0"/>
    <x v="2439"/>
    <d v="2016-10-08T17:00:0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b v="0"/>
    <x v="7"/>
    <s v="food trucks"/>
    <n v="0"/>
    <n v="5"/>
    <x v="2440"/>
    <d v="2017-02-06T07:14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b v="1"/>
    <x v="7"/>
    <s v="small batch"/>
    <n v="108"/>
    <n v="74.23"/>
    <x v="2441"/>
    <d v="2016-07-11T05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b v="1"/>
    <x v="7"/>
    <s v="small batch"/>
    <n v="126"/>
    <n v="81.25"/>
    <x v="2442"/>
    <d v="2016-03-04T23:29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b v="1"/>
    <x v="7"/>
    <s v="small batch"/>
    <n v="203"/>
    <n v="130.22999999999999"/>
    <x v="2443"/>
    <d v="2015-07-28T09:11: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b v="1"/>
    <x v="7"/>
    <s v="small batch"/>
    <n v="109"/>
    <n v="53.41"/>
    <x v="2444"/>
    <d v="2017-05-21T07:46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b v="1"/>
    <x v="7"/>
    <s v="small batch"/>
    <n v="173"/>
    <n v="75.13"/>
    <x v="2445"/>
    <d v="2016-09-15T14:21: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b v="1"/>
    <x v="7"/>
    <s v="small batch"/>
    <n v="168"/>
    <n v="75.67"/>
    <x v="2446"/>
    <d v="2017-11-26T03:32: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b v="1"/>
    <x v="7"/>
    <s v="small batch"/>
    <n v="427"/>
    <n v="31.69"/>
    <x v="2447"/>
    <d v="2017-11-11T08:40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b v="1"/>
    <x v="7"/>
    <s v="small batch"/>
    <n v="108"/>
    <n v="47.78"/>
    <x v="2448"/>
    <d v="2017-08-28T21:02: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b v="1"/>
    <x v="7"/>
    <s v="small batch"/>
    <n v="108"/>
    <n v="90"/>
    <x v="2449"/>
    <d v="2015-11-14T05:01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b v="1"/>
    <x v="7"/>
    <s v="small batch"/>
    <n v="102"/>
    <n v="149.31"/>
    <x v="2450"/>
    <d v="2015-10-11T10:54: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b v="1"/>
    <x v="7"/>
    <s v="small batch"/>
    <n v="115"/>
    <n v="62.07"/>
    <x v="2451"/>
    <d v="2018-03-07T12:33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b v="1"/>
    <x v="7"/>
    <s v="small batch"/>
    <n v="134"/>
    <n v="53.4"/>
    <x v="2452"/>
    <d v="2016-12-21T09:11: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b v="1"/>
    <x v="7"/>
    <s v="small batch"/>
    <n v="155"/>
    <n v="69.27"/>
    <x v="2453"/>
    <d v="2018-02-03T15:26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b v="1"/>
    <x v="7"/>
    <s v="small batch"/>
    <n v="101"/>
    <n v="271.51"/>
    <x v="2454"/>
    <d v="2018-03-12T22:18: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b v="1"/>
    <x v="7"/>
    <s v="small batch"/>
    <n v="182"/>
    <n v="34.130000000000003"/>
    <x v="2455"/>
    <d v="2017-04-15T14:34: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b v="1"/>
    <x v="7"/>
    <s v="small batch"/>
    <n v="181"/>
    <n v="40.49"/>
    <x v="2456"/>
    <d v="2018-02-27T09:46:1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b v="1"/>
    <x v="7"/>
    <s v="small batch"/>
    <n v="102"/>
    <n v="189.76"/>
    <x v="2457"/>
    <d v="2017-03-18T19:21:4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b v="1"/>
    <x v="7"/>
    <s v="small batch"/>
    <n v="110"/>
    <n v="68.86"/>
    <x v="2458"/>
    <d v="2017-06-05T16:20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b v="1"/>
    <x v="7"/>
    <s v="small batch"/>
    <n v="102"/>
    <n v="108.78"/>
    <x v="2459"/>
    <d v="2017-03-17T19:42:4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b v="1"/>
    <x v="7"/>
    <s v="small batch"/>
    <n v="101"/>
    <n v="125.99"/>
    <x v="2460"/>
    <d v="2018-01-03T11:31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b v="1"/>
    <x v="4"/>
    <s v="indie rock"/>
    <n v="104"/>
    <n v="90.52"/>
    <x v="2461"/>
    <d v="2012-08-20T13:16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b v="1"/>
    <x v="4"/>
    <s v="indie rock"/>
    <n v="111"/>
    <n v="28.88"/>
    <x v="2462"/>
    <d v="2013-06-14T19:53:0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b v="1"/>
    <x v="4"/>
    <s v="indie rock"/>
    <n v="116"/>
    <n v="31"/>
    <x v="2463"/>
    <d v="2014-03-19T05:06: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b v="1"/>
    <x v="4"/>
    <s v="indie rock"/>
    <n v="111"/>
    <n v="51.67"/>
    <x v="2464"/>
    <d v="2016-09-20T07:38:3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b v="1"/>
    <x v="4"/>
    <s v="indie rock"/>
    <n v="180"/>
    <n v="26.27"/>
    <x v="2465"/>
    <d v="2013-08-21T18:39:0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b v="1"/>
    <x v="4"/>
    <s v="indie rock"/>
    <n v="100"/>
    <n v="48.08"/>
    <x v="2466"/>
    <d v="2014-04-10T23:57: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b v="1"/>
    <x v="4"/>
    <s v="indie rock"/>
    <n v="119"/>
    <n v="27.56"/>
    <x v="2467"/>
    <d v="2013-04-04T20:56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b v="1"/>
    <x v="4"/>
    <s v="indie rock"/>
    <n v="107"/>
    <n v="36.97"/>
    <x v="2468"/>
    <d v="2013-09-2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b v="1"/>
    <x v="4"/>
    <s v="indie rock"/>
    <n v="114"/>
    <n v="29.02"/>
    <x v="2469"/>
    <d v="2011-12-24T20:44: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b v="1"/>
    <x v="4"/>
    <s v="indie rock"/>
    <n v="103"/>
    <n v="28.66"/>
    <x v="2470"/>
    <d v="2013-04-18T12:33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b v="1"/>
    <x v="4"/>
    <s v="indie rock"/>
    <n v="128"/>
    <n v="37.65"/>
    <x v="2471"/>
    <d v="2012-12-17T21:4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b v="1"/>
    <x v="4"/>
    <s v="indie rock"/>
    <n v="136"/>
    <n v="97.9"/>
    <x v="2472"/>
    <d v="2011-07-17T03:06: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b v="1"/>
    <x v="4"/>
    <s v="indie rock"/>
    <n v="100"/>
    <n v="42.55"/>
    <x v="2473"/>
    <d v="2013-10-09T20:53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b v="1"/>
    <x v="4"/>
    <s v="indie rock"/>
    <n v="100"/>
    <n v="131.58000000000001"/>
    <x v="2474"/>
    <d v="2011-08-23T21:12:4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b v="1"/>
    <x v="4"/>
    <s v="indie rock"/>
    <n v="105"/>
    <n v="32.32"/>
    <x v="2475"/>
    <d v="2011-05-21T19:54:5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b v="1"/>
    <x v="4"/>
    <s v="indie rock"/>
    <n v="105"/>
    <n v="61.1"/>
    <x v="2476"/>
    <d v="2015-10-17T19:47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b v="1"/>
    <x v="4"/>
    <s v="indie rock"/>
    <n v="171"/>
    <n v="31.34"/>
    <x v="2477"/>
    <d v="2013-07-09T20:31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b v="1"/>
    <x v="4"/>
    <s v="indie rock"/>
    <n v="128"/>
    <n v="129.11000000000001"/>
    <x v="2478"/>
    <d v="2013-12-14T09:30:2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b v="1"/>
    <x v="4"/>
    <s v="indie rock"/>
    <n v="133"/>
    <n v="25.02"/>
    <x v="2479"/>
    <d v="2013-06-23T21:57:2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b v="1"/>
    <x v="4"/>
    <s v="indie rock"/>
    <n v="100"/>
    <n v="250"/>
    <x v="2480"/>
    <d v="2016-09-30T15:4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b v="1"/>
    <x v="4"/>
    <s v="indie rock"/>
    <n v="113"/>
    <n v="47.54"/>
    <x v="2481"/>
    <d v="2013-03-25T14:18:0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b v="1"/>
    <x v="4"/>
    <s v="indie rock"/>
    <n v="100"/>
    <n v="40.04"/>
    <x v="2482"/>
    <d v="2012-06-19T22:14: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b v="1"/>
    <x v="4"/>
    <s v="indie rock"/>
    <n v="114"/>
    <n v="65.84"/>
    <x v="2483"/>
    <d v="2013-03-26T16:20: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b v="1"/>
    <x v="4"/>
    <s v="indie rock"/>
    <n v="119"/>
    <n v="46.4"/>
    <x v="2484"/>
    <d v="2012-08-05T00:30: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b v="1"/>
    <x v="4"/>
    <s v="indie rock"/>
    <n v="103"/>
    <n v="50.37"/>
    <x v="2485"/>
    <d v="2012-09-01T16:18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b v="1"/>
    <x v="4"/>
    <s v="indie rock"/>
    <n v="266"/>
    <n v="26.57"/>
    <x v="2486"/>
    <d v="2013-03-17T11:44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b v="1"/>
    <x v="4"/>
    <s v="indie rock"/>
    <n v="100"/>
    <n v="39.49"/>
    <x v="2487"/>
    <d v="2013-04-21T14:1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b v="1"/>
    <x v="4"/>
    <s v="indie rock"/>
    <n v="107"/>
    <n v="49.25"/>
    <x v="2488"/>
    <d v="2012-10-07T02:14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b v="1"/>
    <x v="4"/>
    <s v="indie rock"/>
    <n v="134"/>
    <n v="62.38"/>
    <x v="2489"/>
    <d v="2014-04-11T14:21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b v="1"/>
    <x v="4"/>
    <s v="indie rock"/>
    <n v="121"/>
    <n v="37.94"/>
    <x v="2490"/>
    <d v="2013-05-19T07:37: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b v="1"/>
    <x v="4"/>
    <s v="indie rock"/>
    <n v="103"/>
    <n v="51.6"/>
    <x v="2491"/>
    <d v="2011-12-01T00:21:2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b v="1"/>
    <x v="4"/>
    <s v="indie rock"/>
    <n v="125"/>
    <n v="27.78"/>
    <x v="2492"/>
    <d v="2013-05-12T08:39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b v="1"/>
    <x v="4"/>
    <s v="indie rock"/>
    <n v="129"/>
    <n v="99.38"/>
    <x v="2493"/>
    <d v="2014-03-31T20:27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b v="1"/>
    <x v="4"/>
    <s v="indie rock"/>
    <n v="101"/>
    <n v="38.85"/>
    <x v="2494"/>
    <d v="2013-04-18T02:01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b v="1"/>
    <x v="4"/>
    <s v="indie rock"/>
    <n v="128"/>
    <n v="45.55"/>
    <x v="2495"/>
    <d v="2013-05-02T16:33: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b v="1"/>
    <x v="4"/>
    <s v="indie rock"/>
    <n v="100"/>
    <n v="600"/>
    <x v="2496"/>
    <d v="2014-02-28T23:54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b v="1"/>
    <x v="4"/>
    <s v="indie rock"/>
    <n v="113"/>
    <n v="80.55"/>
    <x v="2497"/>
    <d v="2012-06-24T02:38:5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b v="1"/>
    <x v="4"/>
    <s v="indie rock"/>
    <n v="106"/>
    <n v="52.8"/>
    <x v="2498"/>
    <d v="2016-01-13T05:50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b v="1"/>
    <x v="4"/>
    <s v="indie rock"/>
    <n v="203"/>
    <n v="47.68"/>
    <x v="2499"/>
    <d v="2013-11-30T21:57: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b v="1"/>
    <x v="4"/>
    <s v="indie rock"/>
    <n v="113"/>
    <n v="23.45"/>
    <x v="2500"/>
    <d v="2013-05-19T20:59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b v="0"/>
    <x v="7"/>
    <s v="restaurants"/>
    <n v="3"/>
    <n v="40.14"/>
    <x v="2501"/>
    <d v="2016-09-17T05:14:5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b v="0"/>
    <x v="7"/>
    <s v="restaurants"/>
    <n v="0"/>
    <n v="17.2"/>
    <x v="2502"/>
    <d v="2015-09-04T08:59:5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b v="0"/>
    <x v="7"/>
    <s v="restaurants"/>
    <n v="0"/>
    <n v="0"/>
    <x v="2503"/>
    <d v="2017-06-03T17:27:5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b v="0"/>
    <x v="7"/>
    <s v="restaurants"/>
    <n v="0"/>
    <n v="0"/>
    <x v="2504"/>
    <d v="2015-10-29T18:15: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b v="0"/>
    <x v="7"/>
    <s v="restaurants"/>
    <n v="0"/>
    <n v="0"/>
    <x v="2505"/>
    <d v="2016-02-28T05:57:4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b v="0"/>
    <x v="7"/>
    <s v="restaurants"/>
    <n v="1"/>
    <n v="15"/>
    <x v="2506"/>
    <d v="2016-09-23T10:43:24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b v="0"/>
    <x v="7"/>
    <s v="restaurants"/>
    <n v="0"/>
    <n v="0"/>
    <x v="2507"/>
    <d v="2016-04-27T13:01: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b v="0"/>
    <x v="7"/>
    <s v="restaurants"/>
    <n v="0"/>
    <n v="0"/>
    <x v="2508"/>
    <d v="2015-07-27T16:41:2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b v="0"/>
    <x v="7"/>
    <s v="restaurants"/>
    <n v="1"/>
    <n v="35.71"/>
    <x v="2509"/>
    <d v="2016-04-06T19:19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b v="0"/>
    <x v="7"/>
    <s v="restaurants"/>
    <n v="0"/>
    <n v="37.5"/>
    <x v="2510"/>
    <d v="2016-05-01T13:12: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b v="0"/>
    <x v="7"/>
    <s v="restaurants"/>
    <n v="0"/>
    <n v="0"/>
    <x v="2511"/>
    <d v="2017-01-24T14:01: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b v="0"/>
    <x v="7"/>
    <s v="restaurants"/>
    <n v="0"/>
    <n v="0"/>
    <x v="2512"/>
    <d v="2015-11-28T04:38:2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b v="0"/>
    <x v="7"/>
    <s v="restaurants"/>
    <n v="0"/>
    <n v="0"/>
    <x v="2513"/>
    <d v="2018-02-27T10:53:2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b v="0"/>
    <x v="7"/>
    <s v="restaurants"/>
    <n v="2"/>
    <n v="52.5"/>
    <x v="2514"/>
    <d v="2015-08-02T05:58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b v="0"/>
    <x v="7"/>
    <s v="restaurants"/>
    <n v="19"/>
    <n v="77.5"/>
    <x v="2515"/>
    <d v="2016-02-08T15:59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b v="0"/>
    <x v="7"/>
    <s v="restaurants"/>
    <n v="0"/>
    <n v="0"/>
    <x v="2516"/>
    <d v="2015-11-13T17:02: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b v="0"/>
    <x v="7"/>
    <s v="restaurants"/>
    <n v="10"/>
    <n v="53.55"/>
    <x v="2517"/>
    <d v="2016-03-05T02:49:0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b v="0"/>
    <x v="7"/>
    <s v="restaurants"/>
    <n v="0"/>
    <n v="0"/>
    <x v="2518"/>
    <d v="2015-10-28T09:32:2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b v="0"/>
    <x v="7"/>
    <s v="restaurants"/>
    <n v="0"/>
    <n v="16.25"/>
    <x v="2519"/>
    <d v="2015-06-30T07:5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b v="0"/>
    <x v="7"/>
    <s v="restaurants"/>
    <n v="0"/>
    <n v="0"/>
    <x v="2520"/>
    <d v="2017-10-14T10:03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b v="1"/>
    <x v="4"/>
    <s v="classical music"/>
    <n v="109"/>
    <n v="103.68"/>
    <x v="2521"/>
    <d v="2016-10-03T18:06: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b v="1"/>
    <x v="4"/>
    <s v="classical music"/>
    <n v="100"/>
    <n v="185.19"/>
    <x v="2522"/>
    <d v="2017-04-17T11:36: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b v="1"/>
    <x v="4"/>
    <s v="classical music"/>
    <n v="156"/>
    <n v="54.15"/>
    <x v="2523"/>
    <d v="2015-11-01T18:48: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b v="1"/>
    <x v="4"/>
    <s v="classical music"/>
    <n v="102"/>
    <n v="177.21"/>
    <x v="2524"/>
    <d v="2015-12-05T15:49: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b v="1"/>
    <x v="4"/>
    <s v="classical music"/>
    <n v="100"/>
    <n v="100.33"/>
    <x v="2525"/>
    <d v="2013-05-25T01:17:4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b v="1"/>
    <x v="4"/>
    <s v="classical music"/>
    <n v="113"/>
    <n v="136.91"/>
    <x v="2526"/>
    <d v="2015-11-22T09:41:0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b v="1"/>
    <x v="4"/>
    <s v="classical music"/>
    <n v="102"/>
    <n v="57.54"/>
    <x v="2527"/>
    <d v="2014-09-23T12:14: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b v="1"/>
    <x v="4"/>
    <s v="classical music"/>
    <n v="107"/>
    <n v="52.96"/>
    <x v="2528"/>
    <d v="2016-08-09T02:02:33"/>
  </r>
  <r>
    <n v="2529"/>
    <s v="UrbanArias is DC's Contemporary Opera Company"/>
    <s v="Opera. Short. New."/>
    <n v="6000"/>
    <n v="6257"/>
    <x v="0"/>
    <s v="US"/>
    <s v="USD"/>
    <n v="1332636975"/>
    <n v="1328752575"/>
    <n v="76"/>
    <b v="1"/>
    <x v="4"/>
    <s v="classical music"/>
    <n v="104"/>
    <n v="82.33"/>
    <x v="2529"/>
    <d v="2013-02-16T05:02: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b v="1"/>
    <x v="4"/>
    <s v="classical music"/>
    <n v="100"/>
    <n v="135.41999999999999"/>
    <x v="2530"/>
    <d v="2016-04-06T05:26: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b v="1"/>
    <x v="4"/>
    <s v="classical music"/>
    <n v="100"/>
    <n v="74.069999999999993"/>
    <x v="2531"/>
    <d v="2016-08-03T16:19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b v="1"/>
    <x v="4"/>
    <s v="classical music"/>
    <n v="126"/>
    <n v="84.08"/>
    <x v="2532"/>
    <d v="2013-07-14T02:25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b v="1"/>
    <x v="4"/>
    <s v="classical music"/>
    <n v="111"/>
    <n v="61.03"/>
    <x v="2533"/>
    <d v="2014-01-31T04:36: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b v="1"/>
    <x v="4"/>
    <s v="classical music"/>
    <n v="105"/>
    <n v="150"/>
    <x v="2534"/>
    <d v="2010-11-08T02:33:11"/>
  </r>
  <r>
    <n v="2535"/>
    <s v="Mark Hayes Requiem Recording"/>
    <s v="Mark Hayes: Requiem Recording"/>
    <n v="20000"/>
    <n v="20755"/>
    <x v="0"/>
    <s v="US"/>
    <s v="USD"/>
    <n v="1417463945"/>
    <n v="1414781945"/>
    <n v="78"/>
    <b v="1"/>
    <x v="4"/>
    <s v="classical music"/>
    <n v="104"/>
    <n v="266.08999999999997"/>
    <x v="2535"/>
    <d v="2015-11-15T21:25:5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b v="1"/>
    <x v="4"/>
    <s v="classical music"/>
    <n v="116"/>
    <n v="7.25"/>
    <x v="2536"/>
    <d v="2014-07-03T17:5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b v="1"/>
    <x v="4"/>
    <s v="classical music"/>
    <n v="110"/>
    <n v="100"/>
    <x v="2537"/>
    <d v="2012-06-19T18:57:5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b v="1"/>
    <x v="4"/>
    <s v="classical music"/>
    <n v="113"/>
    <n v="109.96"/>
    <x v="2538"/>
    <d v="2014-01-25T12:44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b v="1"/>
    <x v="4"/>
    <s v="classical music"/>
    <n v="100"/>
    <n v="169.92"/>
    <x v="2539"/>
    <d v="2016-01-19T07:18: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b v="1"/>
    <x v="4"/>
    <s v="classical music"/>
    <n v="103"/>
    <n v="95.74"/>
    <x v="2540"/>
    <d v="2012-09-18T17:03: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b v="1"/>
    <x v="4"/>
    <s v="classical music"/>
    <n v="107"/>
    <n v="59.46"/>
    <x v="2541"/>
    <d v="2014-09-01T07:56:5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b v="1"/>
    <x v="4"/>
    <s v="classical music"/>
    <n v="104"/>
    <n v="55.77"/>
    <x v="2542"/>
    <d v="2014-09-06T03:33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b v="1"/>
    <x v="4"/>
    <s v="classical music"/>
    <n v="156"/>
    <n v="30.08"/>
    <x v="2543"/>
    <d v="2011-11-16T18:22:5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b v="1"/>
    <x v="4"/>
    <s v="classical music"/>
    <n v="101"/>
    <n v="88.44"/>
    <x v="2544"/>
    <d v="2013-06-03T22:27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b v="1"/>
    <x v="4"/>
    <s v="classical music"/>
    <n v="195"/>
    <n v="64.03"/>
    <x v="2545"/>
    <d v="2016-02-12T22:28: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b v="1"/>
    <x v="4"/>
    <s v="classical music"/>
    <n v="112"/>
    <n v="60.15"/>
    <x v="2546"/>
    <d v="2014-09-10T06:38: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b v="1"/>
    <x v="4"/>
    <s v="classical music"/>
    <n v="120"/>
    <n v="49.19"/>
    <x v="2547"/>
    <d v="2013-02-27T03:07: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b v="1"/>
    <x v="4"/>
    <s v="classical music"/>
    <n v="102"/>
    <n v="165.16"/>
    <x v="2548"/>
    <d v="2017-09-28T11:10:5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b v="1"/>
    <x v="4"/>
    <s v="classical music"/>
    <n v="103"/>
    <n v="43.62"/>
    <x v="2549"/>
    <d v="2014-05-04T02:02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b v="1"/>
    <x v="4"/>
    <s v="classical music"/>
    <n v="101"/>
    <n v="43.7"/>
    <x v="2550"/>
    <d v="2016-09-27T19:53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b v="1"/>
    <x v="4"/>
    <s v="classical music"/>
    <n v="103"/>
    <n v="67.42"/>
    <x v="2551"/>
    <d v="2013-02-12T23:17:0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b v="1"/>
    <x v="4"/>
    <s v="classical music"/>
    <n v="107"/>
    <n v="177.5"/>
    <x v="2552"/>
    <d v="2018-03-07T10:09: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b v="1"/>
    <x v="4"/>
    <s v="classical music"/>
    <n v="156"/>
    <n v="38.880000000000003"/>
    <x v="2553"/>
    <d v="2013-08-19T04:52: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b v="1"/>
    <x v="4"/>
    <s v="classical music"/>
    <n v="123"/>
    <n v="54.99"/>
    <x v="2554"/>
    <d v="2016-05-19T02:01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b v="1"/>
    <x v="4"/>
    <s v="classical music"/>
    <n v="107"/>
    <n v="61.34"/>
    <x v="2555"/>
    <d v="2013-04-23T04:49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b v="1"/>
    <x v="4"/>
    <s v="classical music"/>
    <n v="106"/>
    <n v="23.12"/>
    <x v="2556"/>
    <d v="2013-11-24T00:17:5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b v="1"/>
    <x v="4"/>
    <s v="classical music"/>
    <n v="118"/>
    <n v="29.61"/>
    <x v="2557"/>
    <d v="2015-04-25T13:09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b v="1"/>
    <x v="4"/>
    <s v="classical music"/>
    <n v="109"/>
    <n v="75.61"/>
    <x v="2558"/>
    <d v="2016-04-17T20:24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b v="1"/>
    <x v="4"/>
    <s v="classical music"/>
    <n v="111"/>
    <n v="35.6"/>
    <x v="2559"/>
    <d v="2012-10-06T05:13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b v="1"/>
    <x v="4"/>
    <s v="classical music"/>
    <n v="100"/>
    <n v="143"/>
    <x v="2560"/>
    <d v="2016-02-21T00:50: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b v="0"/>
    <x v="7"/>
    <s v="food trucks"/>
    <n v="0"/>
    <n v="0"/>
    <x v="2561"/>
    <d v="2016-10-03T07:20: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b v="0"/>
    <x v="7"/>
    <s v="food trucks"/>
    <n v="1"/>
    <n v="25"/>
    <x v="2562"/>
    <d v="2017-10-10T01:07: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b v="0"/>
    <x v="7"/>
    <s v="food trucks"/>
    <n v="0"/>
    <n v="0"/>
    <x v="2563"/>
    <d v="2016-07-18T07:30: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b v="0"/>
    <x v="7"/>
    <s v="food trucks"/>
    <n v="0"/>
    <n v="0"/>
    <x v="2564"/>
    <d v="2015-07-13T11:42:5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b v="0"/>
    <x v="7"/>
    <s v="food trucks"/>
    <n v="1"/>
    <n v="100"/>
    <x v="2565"/>
    <d v="2017-05-05T02:22: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b v="0"/>
    <x v="7"/>
    <s v="food trucks"/>
    <n v="0"/>
    <n v="0"/>
    <x v="2566"/>
    <d v="2015-08-03T20:58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b v="0"/>
    <x v="7"/>
    <s v="food trucks"/>
    <n v="0"/>
    <n v="60"/>
    <x v="2567"/>
    <d v="2016-04-09T23:35:0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b v="0"/>
    <x v="7"/>
    <s v="food trucks"/>
    <n v="1"/>
    <n v="50"/>
    <x v="2568"/>
    <d v="2017-08-30T08:10:0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b v="0"/>
    <x v="7"/>
    <s v="food trucks"/>
    <n v="2"/>
    <n v="72.5"/>
    <x v="2569"/>
    <d v="2016-09-06T07:41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b v="0"/>
    <x v="7"/>
    <s v="food trucks"/>
    <n v="1"/>
    <n v="29.5"/>
    <x v="2570"/>
    <d v="2018-02-09T23:40: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b v="0"/>
    <x v="7"/>
    <s v="food trucks"/>
    <n v="0"/>
    <n v="62.5"/>
    <x v="2571"/>
    <d v="2017-05-14T18:35:1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b v="0"/>
    <x v="7"/>
    <s v="food trucks"/>
    <n v="0"/>
    <n v="0"/>
    <x v="2572"/>
    <d v="2016-03-29T23:51: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b v="0"/>
    <x v="7"/>
    <s v="food trucks"/>
    <n v="0"/>
    <n v="0"/>
    <x v="2573"/>
    <d v="2015-08-05T12:28:0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b v="0"/>
    <x v="7"/>
    <s v="food trucks"/>
    <n v="0"/>
    <n v="0"/>
    <x v="2574"/>
    <d v="2017-05-14T05:56:3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b v="0"/>
    <x v="7"/>
    <s v="food trucks"/>
    <n v="0"/>
    <n v="0"/>
    <x v="2575"/>
    <d v="2015-12-28T01:07:5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b v="0"/>
    <x v="7"/>
    <s v="food trucks"/>
    <n v="0"/>
    <n v="0"/>
    <x v="2576"/>
    <d v="2016-03-27T19:08:0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b v="0"/>
    <x v="7"/>
    <s v="food trucks"/>
    <n v="0"/>
    <n v="0"/>
    <x v="2577"/>
    <d v="2015-07-17T08:22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b v="0"/>
    <x v="7"/>
    <s v="food trucks"/>
    <n v="0"/>
    <n v="0"/>
    <x v="2578"/>
    <d v="2016-09-29T09:4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b v="0"/>
    <x v="7"/>
    <s v="food trucks"/>
    <n v="0"/>
    <n v="23.08"/>
    <x v="2579"/>
    <d v="2015-08-29T06:02: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b v="0"/>
    <x v="7"/>
    <s v="food trucks"/>
    <n v="1"/>
    <n v="25.5"/>
    <x v="2580"/>
    <d v="2016-05-02T16:51:0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b v="0"/>
    <x v="7"/>
    <s v="food trucks"/>
    <n v="11"/>
    <n v="48.18"/>
    <x v="2581"/>
    <d v="2016-11-07T04:10:11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b v="0"/>
    <x v="7"/>
    <s v="food trucks"/>
    <n v="0"/>
    <n v="1"/>
    <x v="2582"/>
    <d v="2017-10-28T21:41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b v="0"/>
    <x v="7"/>
    <s v="food trucks"/>
    <n v="1"/>
    <n v="1"/>
    <x v="2583"/>
    <d v="2016-03-02T00:28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b v="0"/>
    <x v="7"/>
    <s v="food trucks"/>
    <n v="0"/>
    <n v="0"/>
    <x v="2584"/>
    <d v="2016-06-02T09:21: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b v="0"/>
    <x v="7"/>
    <s v="food trucks"/>
    <n v="0"/>
    <n v="50"/>
    <x v="2585"/>
    <d v="2015-06-16T20:32:5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b v="0"/>
    <x v="7"/>
    <s v="food trucks"/>
    <n v="0"/>
    <n v="5"/>
    <x v="2586"/>
    <d v="2016-12-16T15:45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b v="0"/>
    <x v="7"/>
    <s v="food trucks"/>
    <n v="2"/>
    <n v="202.83"/>
    <x v="2587"/>
    <d v="2016-12-22T02:46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b v="0"/>
    <x v="7"/>
    <s v="food trucks"/>
    <n v="4"/>
    <n v="29.13"/>
    <x v="2588"/>
    <d v="2016-03-17T03:48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b v="0"/>
    <x v="7"/>
    <s v="food trucks"/>
    <n v="0"/>
    <n v="5"/>
    <x v="2589"/>
    <d v="2017-03-17T17:13: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b v="0"/>
    <x v="7"/>
    <s v="food trucks"/>
    <n v="0"/>
    <n v="0"/>
    <x v="2590"/>
    <d v="2017-01-18T14:26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b v="0"/>
    <x v="7"/>
    <s v="food trucks"/>
    <n v="2"/>
    <n v="13"/>
    <x v="2591"/>
    <d v="2017-03-07T21:11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b v="0"/>
    <x v="7"/>
    <s v="food trucks"/>
    <n v="0"/>
    <n v="50"/>
    <x v="2592"/>
    <d v="2015-09-18T15:33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b v="0"/>
    <x v="7"/>
    <s v="food trucks"/>
    <n v="0"/>
    <n v="0"/>
    <x v="2593"/>
    <d v="2016-04-11T23:46:5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b v="0"/>
    <x v="7"/>
    <s v="food trucks"/>
    <n v="0"/>
    <n v="1"/>
    <x v="2594"/>
    <d v="2015-07-20T13:30:4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b v="0"/>
    <x v="7"/>
    <s v="food trucks"/>
    <n v="12"/>
    <n v="96.05"/>
    <x v="2595"/>
    <d v="2018-02-25T15:41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b v="0"/>
    <x v="7"/>
    <s v="food trucks"/>
    <n v="24"/>
    <n v="305.77999999999997"/>
    <x v="2596"/>
    <d v="2015-07-20T06:04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b v="0"/>
    <x v="7"/>
    <s v="food trucks"/>
    <n v="6"/>
    <n v="12.14"/>
    <x v="2597"/>
    <d v="2017-06-15T10:24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b v="0"/>
    <x v="7"/>
    <s v="food trucks"/>
    <n v="39"/>
    <n v="83.57"/>
    <x v="2598"/>
    <d v="2016-09-13T04:45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b v="0"/>
    <x v="7"/>
    <s v="food trucks"/>
    <n v="1"/>
    <n v="18"/>
    <x v="2599"/>
    <d v="2015-07-16T06:13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b v="0"/>
    <x v="7"/>
    <s v="food trucks"/>
    <n v="7"/>
    <n v="115.53"/>
    <x v="2600"/>
    <d v="2017-03-20T03:10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b v="1"/>
    <x v="2"/>
    <s v="space exploration"/>
    <n v="661"/>
    <n v="21.9"/>
    <x v="2601"/>
    <d v="2013-08-10T23:5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b v="1"/>
    <x v="2"/>
    <s v="space exploration"/>
    <n v="326"/>
    <n v="80.02"/>
    <x v="2602"/>
    <d v="2015-10-27T13:06:2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b v="1"/>
    <x v="2"/>
    <s v="space exploration"/>
    <n v="101"/>
    <n v="35.520000000000003"/>
    <x v="2603"/>
    <d v="2014-11-30T16:14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b v="1"/>
    <x v="2"/>
    <s v="space exploration"/>
    <n v="104"/>
    <n v="64.930000000000007"/>
    <x v="2604"/>
    <d v="2013-03-23T23:12:4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b v="1"/>
    <x v="2"/>
    <s v="space exploration"/>
    <n v="107"/>
    <n v="60.97"/>
    <x v="2605"/>
    <d v="2017-06-13T14:17: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b v="1"/>
    <x v="2"/>
    <s v="space exploration"/>
    <n v="110"/>
    <n v="31.44"/>
    <x v="2606"/>
    <d v="2015-04-09T04:11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b v="1"/>
    <x v="2"/>
    <s v="space exploration"/>
    <n v="408"/>
    <n v="81.95"/>
    <x v="2607"/>
    <d v="2016-07-31T12:45: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b v="1"/>
    <x v="2"/>
    <s v="space exploration"/>
    <n v="224"/>
    <n v="58.93"/>
    <x v="2608"/>
    <d v="2018-03-16T19:24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b v="1"/>
    <x v="2"/>
    <s v="space exploration"/>
    <n v="304"/>
    <n v="157.29"/>
    <x v="2609"/>
    <d v="2013-06-10T19:06: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b v="1"/>
    <x v="2"/>
    <s v="space exploration"/>
    <n v="141"/>
    <n v="55.76"/>
    <x v="2610"/>
    <d v="2017-08-19T17:51: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b v="1"/>
    <x v="2"/>
    <s v="space exploration"/>
    <n v="2791"/>
    <n v="83.8"/>
    <x v="2611"/>
    <d v="2018-01-03T06:06: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b v="1"/>
    <x v="2"/>
    <s v="space exploration"/>
    <n v="172"/>
    <n v="58.42"/>
    <x v="2612"/>
    <d v="2015-12-25T00:26:4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b v="1"/>
    <x v="2"/>
    <s v="space exploration"/>
    <n v="101"/>
    <n v="270.57"/>
    <x v="2613"/>
    <d v="2013-08-19T20:03: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b v="1"/>
    <x v="2"/>
    <s v="space exploration"/>
    <n v="102"/>
    <n v="107.1"/>
    <x v="2614"/>
    <d v="2015-04-09T16:20: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b v="1"/>
    <x v="2"/>
    <s v="space exploration"/>
    <n v="170"/>
    <n v="47.18"/>
    <x v="2615"/>
    <d v="2017-04-25T12:45: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b v="1"/>
    <x v="2"/>
    <s v="space exploration"/>
    <n v="115"/>
    <n v="120.31"/>
    <x v="2616"/>
    <d v="2016-08-14T17:44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b v="1"/>
    <x v="2"/>
    <s v="space exploration"/>
    <n v="878"/>
    <n v="27.6"/>
    <x v="2617"/>
    <d v="2015-10-04T01:00:2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b v="1"/>
    <x v="2"/>
    <s v="space exploration"/>
    <n v="105"/>
    <n v="205.3"/>
    <x v="2618"/>
    <d v="2016-11-22T15:50: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b v="1"/>
    <x v="2"/>
    <s v="space exploration"/>
    <n v="188"/>
    <n v="35.549999999999997"/>
    <x v="2619"/>
    <d v="2016-10-13T10:4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b v="1"/>
    <x v="2"/>
    <s v="space exploration"/>
    <n v="144"/>
    <n v="74.64"/>
    <x v="2620"/>
    <d v="2016-09-30T18:22:5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b v="1"/>
    <x v="2"/>
    <s v="space exploration"/>
    <n v="146"/>
    <n v="47.06"/>
    <x v="2621"/>
    <d v="2016-05-08T10:39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b v="1"/>
    <x v="2"/>
    <s v="space exploration"/>
    <n v="131"/>
    <n v="26.59"/>
    <x v="2622"/>
    <d v="2017-12-30T23:19: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b v="1"/>
    <x v="2"/>
    <s v="space exploration"/>
    <n v="114"/>
    <n v="36.770000000000003"/>
    <x v="2623"/>
    <d v="2017-12-01T21:05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b v="1"/>
    <x v="2"/>
    <s v="space exploration"/>
    <n v="1379"/>
    <n v="31.82"/>
    <x v="2624"/>
    <d v="2013-08-11T06:14:5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b v="1"/>
    <x v="2"/>
    <s v="space exploration"/>
    <n v="956"/>
    <n v="27.58"/>
    <x v="2625"/>
    <d v="2017-11-08T23:56:4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b v="1"/>
    <x v="2"/>
    <s v="space exploration"/>
    <n v="112"/>
    <n v="56"/>
    <x v="2626"/>
    <d v="2016-05-21T14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b v="1"/>
    <x v="2"/>
    <s v="space exploration"/>
    <n v="647"/>
    <n v="21.56"/>
    <x v="2627"/>
    <d v="2016-11-17T14:12:0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b v="1"/>
    <x v="2"/>
    <s v="space exploration"/>
    <n v="110"/>
    <n v="44.1"/>
    <x v="2628"/>
    <d v="2015-11-15T00:11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b v="1"/>
    <x v="2"/>
    <s v="space exploration"/>
    <n v="128"/>
    <n v="63.87"/>
    <x v="2629"/>
    <d v="2016-05-01T01:57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b v="1"/>
    <x v="2"/>
    <s v="space exploration"/>
    <n v="158"/>
    <n v="38.99"/>
    <x v="2630"/>
    <d v="2017-06-26T17:52: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b v="1"/>
    <x v="2"/>
    <s v="space exploration"/>
    <n v="115"/>
    <n v="80.19"/>
    <x v="2631"/>
    <d v="2016-08-19T00:03: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b v="1"/>
    <x v="2"/>
    <s v="space exploration"/>
    <n v="137"/>
    <n v="34.9"/>
    <x v="2632"/>
    <d v="2017-05-24T16:50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b v="1"/>
    <x v="2"/>
    <s v="space exploration"/>
    <n v="355"/>
    <n v="89.1"/>
    <x v="2633"/>
    <d v="2015-02-06T03:03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b v="1"/>
    <x v="2"/>
    <s v="space exploration"/>
    <n v="106"/>
    <n v="39.44"/>
    <x v="2634"/>
    <d v="2017-09-27T22:13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b v="1"/>
    <x v="2"/>
    <s v="space exploration"/>
    <n v="100"/>
    <n v="136.9"/>
    <x v="2635"/>
    <d v="2016-02-24T01:21: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b v="1"/>
    <x v="2"/>
    <s v="space exploration"/>
    <n v="187"/>
    <n v="37.46"/>
    <x v="2636"/>
    <d v="2017-10-14T15:49:4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b v="1"/>
    <x v="2"/>
    <s v="space exploration"/>
    <n v="166"/>
    <n v="31.96"/>
    <x v="2637"/>
    <d v="2017-10-11T02:14: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b v="1"/>
    <x v="2"/>
    <s v="space exploration"/>
    <n v="102"/>
    <n v="25.21"/>
    <x v="2638"/>
    <d v="2015-12-31T22:22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b v="1"/>
    <x v="2"/>
    <s v="space exploration"/>
    <n v="164"/>
    <n v="10.039999999999999"/>
    <x v="2639"/>
    <d v="2016-02-05T15:04: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b v="1"/>
    <x v="2"/>
    <s v="space exploration"/>
    <n v="106"/>
    <n v="45.94"/>
    <x v="2640"/>
    <d v="2016-05-26T05:28: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b v="0"/>
    <x v="2"/>
    <s v="space exploration"/>
    <n v="1"/>
    <n v="15"/>
    <x v="2641"/>
    <d v="2015-08-29T06:16:5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b v="0"/>
    <x v="2"/>
    <s v="space exploration"/>
    <n v="0"/>
    <n v="0"/>
    <x v="2642"/>
    <d v="2017-07-11T22:25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b v="0"/>
    <x v="2"/>
    <s v="space exploration"/>
    <n v="34"/>
    <n v="223.58"/>
    <x v="2643"/>
    <d v="2017-12-21T08:3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b v="0"/>
    <x v="2"/>
    <s v="space exploration"/>
    <n v="2"/>
    <n v="39.479999999999997"/>
    <x v="2644"/>
    <d v="2018-03-12T12:15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b v="0"/>
    <x v="2"/>
    <s v="space exploration"/>
    <n v="11"/>
    <n v="91.3"/>
    <x v="2645"/>
    <d v="2015-10-23T10:57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b v="0"/>
    <x v="2"/>
    <s v="space exploration"/>
    <n v="8"/>
    <n v="78.67"/>
    <x v="2646"/>
    <d v="2016-08-29T08:42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b v="0"/>
    <x v="2"/>
    <s v="space exploration"/>
    <n v="1"/>
    <n v="12"/>
    <x v="2647"/>
    <d v="2016-08-02T18:09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b v="0"/>
    <x v="2"/>
    <s v="space exploration"/>
    <n v="1"/>
    <n v="17.670000000000002"/>
    <x v="2648"/>
    <d v="2017-03-03T15:28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b v="0"/>
    <x v="2"/>
    <s v="space exploration"/>
    <n v="0"/>
    <n v="41.33"/>
    <x v="2649"/>
    <d v="2017-01-25T03:30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b v="0"/>
    <x v="2"/>
    <s v="space exploration"/>
    <n v="1"/>
    <n v="71.599999999999994"/>
    <x v="2650"/>
    <d v="2017-12-21T15:48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b v="0"/>
    <x v="2"/>
    <s v="space exploration"/>
    <n v="2"/>
    <n v="307.82"/>
    <x v="2651"/>
    <d v="2016-12-08T23:19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b v="0"/>
    <x v="2"/>
    <s v="space exploration"/>
    <n v="1"/>
    <n v="80.45"/>
    <x v="2652"/>
    <d v="2015-11-24T09:30: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b v="0"/>
    <x v="2"/>
    <s v="space exploration"/>
    <n v="12"/>
    <n v="83.94"/>
    <x v="2653"/>
    <d v="2015-05-24T13:47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b v="0"/>
    <x v="2"/>
    <s v="space exploration"/>
    <n v="0"/>
    <n v="8.5"/>
    <x v="2654"/>
    <d v="2016-04-07T14:43:51"/>
  </r>
  <r>
    <n v="2655"/>
    <s v="Balloons (Canceled)"/>
    <s v="Thank you for your support!"/>
    <n v="15000"/>
    <n v="3155"/>
    <x v="1"/>
    <s v="US"/>
    <s v="USD"/>
    <n v="1455048000"/>
    <n v="1452631647"/>
    <n v="43"/>
    <b v="0"/>
    <x v="2"/>
    <s v="space exploration"/>
    <n v="21"/>
    <n v="73.37"/>
    <x v="2655"/>
    <d v="2017-02-02T03:34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b v="0"/>
    <x v="2"/>
    <s v="space exploration"/>
    <n v="11"/>
    <n v="112.86"/>
    <x v="2656"/>
    <d v="2018-03-14T13:16: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b v="0"/>
    <x v="2"/>
    <s v="space exploration"/>
    <n v="19"/>
    <n v="95.28"/>
    <x v="2657"/>
    <d v="2017-07-31T02:33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b v="0"/>
    <x v="2"/>
    <s v="space exploration"/>
    <n v="0"/>
    <n v="22.75"/>
    <x v="2658"/>
    <d v="2017-07-27T20:39:03"/>
  </r>
  <r>
    <n v="2659"/>
    <s v="test (Canceled)"/>
    <s v="test"/>
    <n v="49000"/>
    <n v="1333"/>
    <x v="1"/>
    <s v="US"/>
    <s v="USD"/>
    <n v="1429321210"/>
    <n v="1426729210"/>
    <n v="10"/>
    <b v="0"/>
    <x v="2"/>
    <s v="space exploration"/>
    <n v="3"/>
    <n v="133.30000000000001"/>
    <x v="2659"/>
    <d v="2016-04-04T01:11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b v="0"/>
    <x v="2"/>
    <s v="space exploration"/>
    <n v="0"/>
    <n v="3.8"/>
    <x v="2660"/>
    <d v="2016-11-15T10:19: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b v="1"/>
    <x v="2"/>
    <s v="makerspaces"/>
    <n v="103"/>
    <n v="85.75"/>
    <x v="2661"/>
    <d v="2014-10-01T11:14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b v="1"/>
    <x v="2"/>
    <s v="makerspaces"/>
    <n v="107"/>
    <n v="267"/>
    <x v="2662"/>
    <d v="2016-08-10T09:37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b v="1"/>
    <x v="2"/>
    <s v="makerspaces"/>
    <n v="105"/>
    <n v="373.56"/>
    <x v="2663"/>
    <d v="2016-08-24T13:47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b v="1"/>
    <x v="2"/>
    <s v="makerspaces"/>
    <n v="103"/>
    <n v="174.04"/>
    <x v="2664"/>
    <d v="2016-11-30T06:37: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b v="1"/>
    <x v="2"/>
    <s v="makerspaces"/>
    <n v="123"/>
    <n v="93.7"/>
    <x v="2665"/>
    <d v="2016-04-21T05:36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b v="1"/>
    <x v="2"/>
    <s v="makerspaces"/>
    <n v="159"/>
    <n v="77.33"/>
    <x v="2666"/>
    <d v="2016-09-15T06:38: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b v="1"/>
    <x v="2"/>
    <s v="makerspaces"/>
    <n v="111"/>
    <n v="92.22"/>
    <x v="2667"/>
    <d v="2017-02-03T06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b v="1"/>
    <x v="2"/>
    <s v="makerspaces"/>
    <n v="171"/>
    <n v="60.96"/>
    <x v="2668"/>
    <d v="2016-10-30T23:00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b v="1"/>
    <x v="2"/>
    <s v="makerspaces"/>
    <n v="125"/>
    <n v="91"/>
    <x v="2669"/>
    <d v="2017-01-01T16:42: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b v="0"/>
    <x v="2"/>
    <s v="makerspaces"/>
    <n v="6"/>
    <n v="41.58"/>
    <x v="2670"/>
    <d v="2015-07-10T09:4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b v="0"/>
    <x v="2"/>
    <s v="makerspaces"/>
    <n v="11"/>
    <n v="33.76"/>
    <x v="2671"/>
    <d v="2015-12-04T06:15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b v="0"/>
    <x v="2"/>
    <s v="makerspaces"/>
    <n v="33"/>
    <n v="70.62"/>
    <x v="2672"/>
    <d v="2016-12-19T15:19:0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b v="0"/>
    <x v="2"/>
    <s v="makerspaces"/>
    <n v="28"/>
    <n v="167.15"/>
    <x v="2673"/>
    <d v="2015-10-13T07:24: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b v="0"/>
    <x v="2"/>
    <s v="makerspaces"/>
    <n v="63"/>
    <n v="128.62"/>
    <x v="2674"/>
    <d v="2017-07-01T15:18:0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b v="0"/>
    <x v="2"/>
    <s v="makerspaces"/>
    <n v="8"/>
    <n v="65.41"/>
    <x v="2675"/>
    <d v="2015-10-25T12:20: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b v="0"/>
    <x v="2"/>
    <s v="makerspaces"/>
    <n v="50"/>
    <n v="117.56"/>
    <x v="2676"/>
    <d v="2017-05-18T03:03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b v="0"/>
    <x v="2"/>
    <s v="makerspaces"/>
    <n v="18"/>
    <n v="126.48"/>
    <x v="2677"/>
    <d v="2015-06-13T20:38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b v="0"/>
    <x v="2"/>
    <s v="makerspaces"/>
    <n v="0"/>
    <n v="550"/>
    <x v="2678"/>
    <d v="2016-09-14T04:14: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b v="0"/>
    <x v="2"/>
    <s v="makerspaces"/>
    <n v="0"/>
    <n v="44"/>
    <x v="2679"/>
    <d v="2016-02-13T22:29:41"/>
  </r>
  <r>
    <n v="2680"/>
    <s v="iHeart Pillow"/>
    <s v="iHeartPillow, Connecting loved ones"/>
    <n v="32000"/>
    <n v="276"/>
    <x v="2"/>
    <s v="ES"/>
    <s v="EUR"/>
    <n v="1459915491"/>
    <n v="1457327091"/>
    <n v="4"/>
    <b v="0"/>
    <x v="2"/>
    <s v="makerspaces"/>
    <n v="1"/>
    <n v="69"/>
    <x v="2680"/>
    <d v="2017-03-31T16:25: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b v="0"/>
    <x v="7"/>
    <s v="food trucks"/>
    <n v="1"/>
    <n v="27.5"/>
    <x v="2681"/>
    <d v="2015-06-21T21:25:5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b v="0"/>
    <x v="7"/>
    <s v="food trucks"/>
    <n v="28"/>
    <n v="84.9"/>
    <x v="2682"/>
    <d v="2015-11-06T02:3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b v="0"/>
    <x v="7"/>
    <s v="food trucks"/>
    <n v="0"/>
    <n v="12"/>
    <x v="2683"/>
    <d v="2016-02-15T17:29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b v="0"/>
    <x v="7"/>
    <s v="food trucks"/>
    <n v="1"/>
    <n v="200"/>
    <x v="2684"/>
    <d v="2015-07-22T13:13:3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b v="0"/>
    <x v="7"/>
    <s v="food trucks"/>
    <n v="0"/>
    <n v="10"/>
    <x v="2685"/>
    <d v="2016-04-13T20:07: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b v="0"/>
    <x v="7"/>
    <s v="food trucks"/>
    <n v="0"/>
    <n v="0"/>
    <x v="2686"/>
    <d v="2015-09-13T17:15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b v="0"/>
    <x v="7"/>
    <s v="food trucks"/>
    <n v="0"/>
    <n v="0"/>
    <x v="2687"/>
    <d v="2016-06-17T03:56:54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b v="0"/>
    <x v="7"/>
    <s v="food trucks"/>
    <n v="0"/>
    <n v="5.29"/>
    <x v="2688"/>
    <d v="2016-02-09T23:29: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b v="0"/>
    <x v="7"/>
    <s v="food trucks"/>
    <n v="0"/>
    <n v="1"/>
    <x v="2689"/>
    <d v="2017-07-27T22:33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b v="0"/>
    <x v="7"/>
    <s v="food trucks"/>
    <n v="11"/>
    <n v="72.760000000000005"/>
    <x v="2690"/>
    <d v="2016-05-21T01:33:1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b v="0"/>
    <x v="7"/>
    <s v="food trucks"/>
    <n v="0"/>
    <n v="17.5"/>
    <x v="2691"/>
    <d v="2016-04-27T04:28: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b v="0"/>
    <x v="7"/>
    <s v="food trucks"/>
    <n v="1"/>
    <n v="25"/>
    <x v="2692"/>
    <d v="2016-03-10T18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b v="0"/>
    <x v="7"/>
    <s v="food trucks"/>
    <n v="1"/>
    <n v="13.33"/>
    <x v="2693"/>
    <d v="2015-07-25T20:14: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b v="0"/>
    <x v="7"/>
    <s v="food trucks"/>
    <n v="0"/>
    <n v="1"/>
    <x v="2694"/>
    <d v="2015-09-08T18:45:4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b v="0"/>
    <x v="7"/>
    <s v="food trucks"/>
    <n v="0"/>
    <n v="23.67"/>
    <x v="2695"/>
    <d v="2016-03-31T00:53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b v="0"/>
    <x v="7"/>
    <s v="food trucks"/>
    <n v="6"/>
    <n v="89.21"/>
    <x v="2696"/>
    <d v="2015-12-10T09:58:2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b v="0"/>
    <x v="7"/>
    <s v="food trucks"/>
    <n v="26"/>
    <n v="116.56"/>
    <x v="2697"/>
    <d v="2016-07-22T04:05: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b v="0"/>
    <x v="7"/>
    <s v="food trucks"/>
    <n v="0"/>
    <n v="13.01"/>
    <x v="2698"/>
    <d v="2015-06-08T14:52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b v="0"/>
    <x v="7"/>
    <s v="food trucks"/>
    <n v="0"/>
    <n v="0"/>
    <x v="2699"/>
    <d v="2015-07-21T12:16:2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b v="0"/>
    <x v="7"/>
    <s v="food trucks"/>
    <n v="1"/>
    <n v="17.5"/>
    <x v="2700"/>
    <d v="2015-09-01T08:40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b v="0"/>
    <x v="1"/>
    <s v="spaces"/>
    <n v="46"/>
    <n v="34.130000000000003"/>
    <x v="2701"/>
    <d v="2018-04-10T01:06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b v="0"/>
    <x v="1"/>
    <s v="spaces"/>
    <n v="34"/>
    <n v="132.35"/>
    <x v="2702"/>
    <d v="2018-04-08T00:45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b v="0"/>
    <x v="1"/>
    <s v="spaces"/>
    <n v="104"/>
    <n v="922.22"/>
    <x v="2703"/>
    <d v="2018-03-24T14:52: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b v="0"/>
    <x v="1"/>
    <s v="spaces"/>
    <n v="6"/>
    <n v="163.57"/>
    <x v="2704"/>
    <d v="2018-04-08T02:14: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b v="0"/>
    <x v="1"/>
    <s v="spaces"/>
    <n v="11"/>
    <n v="217.38"/>
    <x v="2705"/>
    <d v="2018-03-26T21:26:0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b v="1"/>
    <x v="1"/>
    <s v="spaces"/>
    <n v="112"/>
    <n v="149.44"/>
    <x v="2706"/>
    <d v="2015-09-29T08:39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b v="1"/>
    <x v="1"/>
    <s v="spaces"/>
    <n v="351"/>
    <n v="71.239999999999995"/>
    <x v="2707"/>
    <d v="2014-04-29T13:46: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b v="1"/>
    <x v="1"/>
    <s v="spaces"/>
    <n v="233"/>
    <n v="44.46"/>
    <x v="2708"/>
    <d v="2017-07-18T11:29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b v="1"/>
    <x v="1"/>
    <s v="spaces"/>
    <n v="102"/>
    <n v="164.94"/>
    <x v="2709"/>
    <d v="2017-10-02T12:44:5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b v="1"/>
    <x v="1"/>
    <s v="spaces"/>
    <n v="154"/>
    <n v="84.87"/>
    <x v="2710"/>
    <d v="2015-07-21T16:51:0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b v="1"/>
    <x v="1"/>
    <s v="spaces"/>
    <n v="101"/>
    <n v="53.95"/>
    <x v="2711"/>
    <d v="2015-06-01T11:45: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b v="1"/>
    <x v="1"/>
    <s v="spaces"/>
    <n v="131"/>
    <n v="50.53"/>
    <x v="2712"/>
    <d v="2014-06-17T01:01: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b v="1"/>
    <x v="1"/>
    <s v="spaces"/>
    <n v="102"/>
    <n v="108"/>
    <x v="2713"/>
    <d v="2016-12-15T23:10: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b v="1"/>
    <x v="1"/>
    <s v="spaces"/>
    <n v="116"/>
    <n v="95.37"/>
    <x v="2714"/>
    <d v="2017-10-13T13:16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b v="1"/>
    <x v="1"/>
    <s v="spaces"/>
    <n v="265"/>
    <n v="57.63"/>
    <x v="2715"/>
    <d v="2017-02-13T23:02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b v="1"/>
    <x v="1"/>
    <s v="spaces"/>
    <n v="120"/>
    <n v="64.16"/>
    <x v="2716"/>
    <d v="2016-09-2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b v="1"/>
    <x v="1"/>
    <s v="spaces"/>
    <n v="120"/>
    <n v="92.39"/>
    <x v="2717"/>
    <d v="2015-11-21T03:01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b v="1"/>
    <x v="1"/>
    <s v="spaces"/>
    <n v="104"/>
    <n v="125.98"/>
    <x v="2718"/>
    <d v="2017-04-29T01:31: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b v="1"/>
    <x v="1"/>
    <s v="spaces"/>
    <n v="109"/>
    <n v="94.64"/>
    <x v="2719"/>
    <d v="2017-04-12T18:07:3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b v="1"/>
    <x v="1"/>
    <s v="spaces"/>
    <n v="118"/>
    <n v="170.7"/>
    <x v="2720"/>
    <d v="2017-11-10T16:31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b v="1"/>
    <x v="2"/>
    <s v="hardware"/>
    <n v="1462"/>
    <n v="40.76"/>
    <x v="2721"/>
    <d v="2014-08-12T06:07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b v="1"/>
    <x v="2"/>
    <s v="hardware"/>
    <n v="253"/>
    <n v="68.25"/>
    <x v="2722"/>
    <d v="2018-01-30T17:26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b v="1"/>
    <x v="2"/>
    <s v="hardware"/>
    <n v="140"/>
    <n v="95.49"/>
    <x v="2723"/>
    <d v="2015-12-16T13:55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b v="1"/>
    <x v="2"/>
    <s v="hardware"/>
    <n v="297"/>
    <n v="7.19"/>
    <x v="2724"/>
    <d v="2016-08-03T20:16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b v="1"/>
    <x v="2"/>
    <s v="hardware"/>
    <n v="145"/>
    <n v="511.65"/>
    <x v="2725"/>
    <d v="2018-03-03T06:30:23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b v="1"/>
    <x v="2"/>
    <s v="hardware"/>
    <n v="106"/>
    <n v="261.75"/>
    <x v="2726"/>
    <d v="2017-04-17T10:38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b v="1"/>
    <x v="2"/>
    <s v="hardware"/>
    <n v="493"/>
    <n v="69.760000000000005"/>
    <x v="2727"/>
    <d v="2016-07-27T00:45:2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b v="1"/>
    <x v="2"/>
    <s v="hardware"/>
    <n v="202"/>
    <n v="77.23"/>
    <x v="2728"/>
    <d v="2016-12-22T00:55:0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b v="1"/>
    <x v="2"/>
    <s v="hardware"/>
    <n v="104"/>
    <n v="340.57"/>
    <x v="2729"/>
    <d v="2016-04-17T12:01:3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b v="1"/>
    <x v="2"/>
    <s v="hardware"/>
    <n v="170"/>
    <n v="67.42"/>
    <x v="2730"/>
    <d v="2014-03-25T02:02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b v="1"/>
    <x v="2"/>
    <s v="hardware"/>
    <n v="104"/>
    <n v="845.7"/>
    <x v="2731"/>
    <d v="2015-10-01T06:38: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b v="1"/>
    <x v="2"/>
    <s v="hardware"/>
    <n v="118"/>
    <n v="97.19"/>
    <x v="2732"/>
    <d v="2014-04-30T07:08: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b v="1"/>
    <x v="2"/>
    <s v="hardware"/>
    <n v="108"/>
    <n v="451.84"/>
    <x v="2733"/>
    <d v="2016-03-27T01:04: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b v="1"/>
    <x v="2"/>
    <s v="hardware"/>
    <n v="2260300"/>
    <n v="138.66999999999999"/>
    <x v="2734"/>
    <d v="2017-10-12T11:43: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b v="1"/>
    <x v="2"/>
    <s v="hardware"/>
    <n v="978"/>
    <n v="21.64"/>
    <x v="2735"/>
    <d v="2014-02-12T12:45:5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b v="1"/>
    <x v="2"/>
    <s v="hardware"/>
    <n v="123"/>
    <n v="169.52"/>
    <x v="2736"/>
    <d v="2015-04-02T23:59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b v="1"/>
    <x v="2"/>
    <s v="hardware"/>
    <n v="246"/>
    <n v="161.88"/>
    <x v="2737"/>
    <d v="2014-12-24T01:01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b v="1"/>
    <x v="2"/>
    <s v="hardware"/>
    <n v="148"/>
    <n v="493.13"/>
    <x v="2738"/>
    <d v="2017-11-05T05:03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b v="1"/>
    <x v="2"/>
    <s v="hardware"/>
    <n v="384"/>
    <n v="22.12"/>
    <x v="2739"/>
    <d v="2015-04-15T11:33:0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b v="1"/>
    <x v="2"/>
    <s v="hardware"/>
    <n v="103"/>
    <n v="18.239999999999998"/>
    <x v="2740"/>
    <d v="2016-02-26T04:21: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b v="0"/>
    <x v="3"/>
    <s v="children's books"/>
    <n v="0"/>
    <n v="8.75"/>
    <x v="2741"/>
    <d v="2015-10-03T05:44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b v="0"/>
    <x v="3"/>
    <s v="children's books"/>
    <n v="29"/>
    <n v="40.61"/>
    <x v="2742"/>
    <d v="2013-04-09T23:46: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b v="0"/>
    <x v="3"/>
    <s v="children's books"/>
    <n v="0"/>
    <n v="0"/>
    <x v="2743"/>
    <d v="2017-10-18T00:23: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b v="0"/>
    <x v="3"/>
    <s v="children's books"/>
    <n v="5"/>
    <n v="37.950000000000003"/>
    <x v="2744"/>
    <d v="2013-01-21T16:51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b v="0"/>
    <x v="3"/>
    <s v="children's books"/>
    <n v="22"/>
    <n v="35.729999999999997"/>
    <x v="2745"/>
    <d v="2013-06-10T12:59: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b v="0"/>
    <x v="3"/>
    <s v="children's books"/>
    <n v="27"/>
    <n v="42.16"/>
    <x v="2746"/>
    <d v="2015-08-11T20:10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b v="0"/>
    <x v="3"/>
    <s v="children's books"/>
    <n v="28"/>
    <n v="35"/>
    <x v="2747"/>
    <d v="2013-05-12T01:42:0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b v="0"/>
    <x v="3"/>
    <s v="children's books"/>
    <n v="1"/>
    <n v="13.25"/>
    <x v="2748"/>
    <d v="2017-08-31T09:45:3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b v="0"/>
    <x v="3"/>
    <s v="children's books"/>
    <n v="1"/>
    <n v="55"/>
    <x v="2749"/>
    <d v="2016-03-21T10:54: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b v="0"/>
    <x v="3"/>
    <s v="children's books"/>
    <n v="0"/>
    <n v="0"/>
    <x v="2750"/>
    <d v="2013-05-27T02:02: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b v="0"/>
    <x v="3"/>
    <s v="children's books"/>
    <n v="0"/>
    <n v="0"/>
    <x v="2751"/>
    <d v="2015-05-29T09:29: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b v="0"/>
    <x v="3"/>
    <s v="children's books"/>
    <n v="11"/>
    <n v="39.29"/>
    <x v="2752"/>
    <d v="2012-11-08T20:47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b v="0"/>
    <x v="3"/>
    <s v="children's books"/>
    <n v="19"/>
    <n v="47.5"/>
    <x v="2753"/>
    <d v="2013-07-24T08:48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b v="0"/>
    <x v="3"/>
    <s v="children's books"/>
    <n v="0"/>
    <n v="0"/>
    <x v="2754"/>
    <d v="2015-08-24T23:14:5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b v="0"/>
    <x v="3"/>
    <s v="children's books"/>
    <n v="52"/>
    <n v="17.329999999999998"/>
    <x v="2755"/>
    <d v="2016-03-25T13:45: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b v="0"/>
    <x v="3"/>
    <s v="children's books"/>
    <n v="10"/>
    <n v="31.76"/>
    <x v="2756"/>
    <d v="2014-12-20T01:38:44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b v="0"/>
    <x v="3"/>
    <s v="children's books"/>
    <n v="1"/>
    <n v="5"/>
    <x v="2757"/>
    <d v="2017-08-03T18:38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b v="0"/>
    <x v="3"/>
    <s v="children's books"/>
    <n v="12"/>
    <n v="39"/>
    <x v="2758"/>
    <d v="2017-10-08T22:34: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b v="0"/>
    <x v="3"/>
    <s v="children's books"/>
    <n v="11"/>
    <n v="52.5"/>
    <x v="2759"/>
    <d v="2017-07-13T00:48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b v="0"/>
    <x v="3"/>
    <s v="children's books"/>
    <n v="0"/>
    <n v="0"/>
    <x v="2760"/>
    <d v="2014-05-24T06:12:0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b v="0"/>
    <x v="3"/>
    <s v="children's books"/>
    <n v="1"/>
    <n v="9"/>
    <x v="2761"/>
    <d v="2013-12-03T06:39:5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b v="0"/>
    <x v="3"/>
    <s v="children's books"/>
    <n v="1"/>
    <n v="25"/>
    <x v="2762"/>
    <d v="2013-02-10T00:54:2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b v="0"/>
    <x v="3"/>
    <s v="children's books"/>
    <n v="0"/>
    <n v="30"/>
    <x v="2763"/>
    <d v="2014-04-26T19:18:5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b v="0"/>
    <x v="3"/>
    <s v="children's books"/>
    <n v="1"/>
    <n v="11.25"/>
    <x v="2764"/>
    <d v="2013-04-25T09:11: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b v="0"/>
    <x v="3"/>
    <s v="children's books"/>
    <n v="0"/>
    <n v="0"/>
    <x v="2765"/>
    <d v="2013-09-26T09:05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b v="0"/>
    <x v="3"/>
    <s v="children's books"/>
    <n v="2"/>
    <n v="25"/>
    <x v="2766"/>
    <d v="2012-06-30T00:32: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b v="0"/>
    <x v="3"/>
    <s v="children's books"/>
    <n v="1"/>
    <n v="11.33"/>
    <x v="2767"/>
    <d v="2016-08-05T12:16: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b v="0"/>
    <x v="3"/>
    <s v="children's books"/>
    <n v="14"/>
    <n v="29.47"/>
    <x v="2768"/>
    <d v="2013-02-20T20:10: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b v="0"/>
    <x v="3"/>
    <s v="children's books"/>
    <n v="0"/>
    <n v="1"/>
    <x v="2769"/>
    <d v="2015-05-17T01:52: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b v="0"/>
    <x v="3"/>
    <s v="children's books"/>
    <n v="10"/>
    <n v="63.1"/>
    <x v="2770"/>
    <d v="2015-02-25T05:32: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b v="0"/>
    <x v="3"/>
    <s v="children's books"/>
    <n v="0"/>
    <n v="0"/>
    <x v="2771"/>
    <d v="2014-01-02T13:16: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b v="0"/>
    <x v="3"/>
    <s v="children's books"/>
    <n v="0"/>
    <n v="0"/>
    <x v="2772"/>
    <d v="2014-09-10T22:50:0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b v="0"/>
    <x v="3"/>
    <s v="children's books"/>
    <n v="0"/>
    <n v="1"/>
    <x v="2773"/>
    <d v="2017-04-19T18:38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b v="0"/>
    <x v="3"/>
    <s v="children's books"/>
    <n v="14"/>
    <n v="43.85"/>
    <x v="2774"/>
    <d v="2014-02-06T16:53: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b v="0"/>
    <x v="3"/>
    <s v="children's books"/>
    <n v="3"/>
    <n v="75"/>
    <x v="2775"/>
    <d v="2012-11-06T01:20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b v="0"/>
    <x v="3"/>
    <s v="children's books"/>
    <n v="8"/>
    <n v="45.97"/>
    <x v="2776"/>
    <d v="2016-05-30T10:51: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b v="0"/>
    <x v="3"/>
    <s v="children's books"/>
    <n v="0"/>
    <n v="10"/>
    <x v="2777"/>
    <d v="2016-07-05T13:50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b v="0"/>
    <x v="3"/>
    <s v="children's books"/>
    <n v="26"/>
    <n v="93.67"/>
    <x v="2778"/>
    <d v="2015-08-07T22:57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b v="0"/>
    <x v="3"/>
    <s v="children's books"/>
    <n v="2"/>
    <n v="53"/>
    <x v="2779"/>
    <d v="2016-11-13T06:11: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b v="0"/>
    <x v="3"/>
    <s v="children's books"/>
    <n v="0"/>
    <n v="0"/>
    <x v="2780"/>
    <d v="2018-03-12T03:49:3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b v="1"/>
    <x v="1"/>
    <s v="plays"/>
    <n v="105"/>
    <n v="47"/>
    <x v="2781"/>
    <d v="2016-01-28T21:26: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b v="1"/>
    <x v="1"/>
    <s v="plays"/>
    <n v="120"/>
    <n v="66.67"/>
    <x v="2782"/>
    <d v="2016-02-02T21:56: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b v="1"/>
    <x v="1"/>
    <s v="plays"/>
    <n v="115"/>
    <n v="18.77"/>
    <x v="2783"/>
    <d v="2016-04-09T15:09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b v="1"/>
    <x v="1"/>
    <s v="plays"/>
    <n v="119"/>
    <n v="66.11"/>
    <x v="2784"/>
    <d v="2015-10-13T03:28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b v="1"/>
    <x v="1"/>
    <s v="plays"/>
    <n v="105"/>
    <n v="36.86"/>
    <x v="2785"/>
    <d v="2017-08-02T23:29:2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b v="1"/>
    <x v="1"/>
    <s v="plays"/>
    <n v="118"/>
    <n v="39.81"/>
    <x v="2786"/>
    <d v="2015-06-20T12:55:5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b v="1"/>
    <x v="1"/>
    <s v="plays"/>
    <n v="120"/>
    <n v="31.5"/>
    <x v="2787"/>
    <d v="2015-06-29T08:26: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b v="1"/>
    <x v="1"/>
    <s v="plays"/>
    <n v="103"/>
    <n v="102.5"/>
    <x v="2788"/>
    <d v="2017-07-26T15:40:1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b v="1"/>
    <x v="1"/>
    <s v="plays"/>
    <n v="101"/>
    <n v="126.46"/>
    <x v="2789"/>
    <d v="2016-02-26T08:40: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b v="1"/>
    <x v="1"/>
    <s v="plays"/>
    <n v="105"/>
    <n v="47.88"/>
    <x v="2790"/>
    <d v="2016-01-28T12:47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b v="1"/>
    <x v="1"/>
    <s v="plays"/>
    <n v="103"/>
    <n v="73.209999999999994"/>
    <x v="2791"/>
    <d v="2017-09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b v="1"/>
    <x v="1"/>
    <s v="plays"/>
    <n v="108"/>
    <n v="89.67"/>
    <x v="2792"/>
    <d v="2016-07-31T16:23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b v="1"/>
    <x v="1"/>
    <s v="plays"/>
    <n v="111"/>
    <n v="151.46"/>
    <x v="2793"/>
    <d v="2016-07-09T09:45: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b v="1"/>
    <x v="1"/>
    <s v="plays"/>
    <n v="150"/>
    <n v="25"/>
    <x v="2794"/>
    <d v="2017-02-25T14:17: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b v="1"/>
    <x v="1"/>
    <s v="plays"/>
    <n v="104"/>
    <n v="36.5"/>
    <x v="2795"/>
    <d v="2015-05-18T05:37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b v="1"/>
    <x v="1"/>
    <s v="plays"/>
    <n v="116"/>
    <n v="44"/>
    <x v="2796"/>
    <d v="2015-06-16T09:52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b v="1"/>
    <x v="1"/>
    <s v="plays"/>
    <n v="103"/>
    <n v="87.36"/>
    <x v="2797"/>
    <d v="2015-06-19T21:30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b v="1"/>
    <x v="1"/>
    <s v="plays"/>
    <n v="101"/>
    <n v="36.47"/>
    <x v="2798"/>
    <d v="2016-07-19T20:56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b v="1"/>
    <x v="1"/>
    <s v="plays"/>
    <n v="117"/>
    <n v="44.86"/>
    <x v="2799"/>
    <d v="2017-06-13T17:21: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b v="1"/>
    <x v="1"/>
    <s v="plays"/>
    <n v="133"/>
    <n v="42.9"/>
    <x v="2800"/>
    <d v="2015-12-20T07:5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b v="1"/>
    <x v="1"/>
    <s v="plays"/>
    <n v="133"/>
    <n v="51.23"/>
    <x v="2801"/>
    <d v="2015-09-23T09:42: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b v="1"/>
    <x v="1"/>
    <s v="plays"/>
    <n v="102"/>
    <n v="33.94"/>
    <x v="2802"/>
    <d v="2016-07-25T23:31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b v="1"/>
    <x v="1"/>
    <s v="plays"/>
    <n v="128"/>
    <n v="90.74"/>
    <x v="2803"/>
    <d v="2016-07-03T20:56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b v="1"/>
    <x v="1"/>
    <s v="plays"/>
    <n v="115"/>
    <n v="50"/>
    <x v="2804"/>
    <d v="2015-09-12T03:58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b v="1"/>
    <x v="1"/>
    <s v="plays"/>
    <n v="110"/>
    <n v="24.44"/>
    <x v="2805"/>
    <d v="2016-08-11T04:13:0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b v="1"/>
    <x v="1"/>
    <s v="plays"/>
    <n v="112"/>
    <n v="44.25"/>
    <x v="2806"/>
    <d v="2016-07-24T18:22:59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b v="1"/>
    <x v="1"/>
    <s v="plays"/>
    <n v="126"/>
    <n v="67.739999999999995"/>
    <x v="2807"/>
    <d v="2016-06-17T09:39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b v="1"/>
    <x v="1"/>
    <s v="plays"/>
    <n v="100"/>
    <n v="65.38"/>
    <x v="2808"/>
    <d v="2016-08-11T12:34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b v="1"/>
    <x v="1"/>
    <s v="plays"/>
    <n v="102"/>
    <n v="121.9"/>
    <x v="2809"/>
    <d v="2017-03-24T23:38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b v="1"/>
    <x v="1"/>
    <s v="plays"/>
    <n v="108"/>
    <n v="47.46"/>
    <x v="2810"/>
    <d v="2015-05-12T07:38: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b v="1"/>
    <x v="1"/>
    <s v="plays"/>
    <n v="100"/>
    <n v="92.84"/>
    <x v="2811"/>
    <d v="2016-02-09T08:05: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b v="1"/>
    <x v="1"/>
    <s v="plays"/>
    <n v="113"/>
    <n v="68.25"/>
    <x v="2812"/>
    <d v="2016-03-22T21:26:4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b v="1"/>
    <x v="1"/>
    <s v="plays"/>
    <n v="128"/>
    <n v="37.21"/>
    <x v="2813"/>
    <d v="2017-12-14T15:08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b v="1"/>
    <x v="1"/>
    <s v="plays"/>
    <n v="108"/>
    <n v="25.25"/>
    <x v="2814"/>
    <d v="2016-04-25T20:00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b v="1"/>
    <x v="1"/>
    <s v="plays"/>
    <n v="242"/>
    <n v="43.21"/>
    <x v="2815"/>
    <d v="2017-08-04T22:0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b v="1"/>
    <x v="1"/>
    <s v="plays"/>
    <n v="142"/>
    <n v="25.13"/>
    <x v="2816"/>
    <d v="2016-07-21T21:57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b v="1"/>
    <x v="1"/>
    <s v="plays"/>
    <n v="130"/>
    <n v="23.64"/>
    <x v="2817"/>
    <d v="2016-02-14T14:01:5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b v="1"/>
    <x v="1"/>
    <s v="plays"/>
    <n v="106"/>
    <n v="103.95"/>
    <x v="2818"/>
    <d v="2016-09-12T22:49:5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b v="1"/>
    <x v="1"/>
    <s v="plays"/>
    <n v="105"/>
    <n v="50.38"/>
    <x v="2819"/>
    <d v="2016-06-01T17:28: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b v="1"/>
    <x v="1"/>
    <s v="plays"/>
    <n v="136"/>
    <n v="13.6"/>
    <x v="2820"/>
    <d v="2017-02-18T15:49:4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b v="1"/>
    <x v="1"/>
    <s v="plays"/>
    <n v="100"/>
    <n v="28.57"/>
    <x v="2821"/>
    <d v="2015-09-06T12:24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b v="1"/>
    <x v="1"/>
    <s v="plays"/>
    <n v="100"/>
    <n v="63.83"/>
    <x v="2822"/>
    <d v="2016-03-13T03:59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b v="1"/>
    <x v="1"/>
    <s v="plays"/>
    <n v="124"/>
    <n v="8.86"/>
    <x v="2823"/>
    <d v="2016-03-17T13:46:1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b v="1"/>
    <x v="1"/>
    <s v="plays"/>
    <n v="117"/>
    <n v="50.67"/>
    <x v="2824"/>
    <d v="2016-05-31T05:50:1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b v="1"/>
    <x v="1"/>
    <s v="plays"/>
    <n v="103"/>
    <n v="60.78"/>
    <x v="2825"/>
    <d v="2016-11-25T16:21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b v="1"/>
    <x v="1"/>
    <s v="plays"/>
    <n v="108"/>
    <n v="113.42"/>
    <x v="2826"/>
    <d v="2016-06-28T01:01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b v="1"/>
    <x v="1"/>
    <s v="plays"/>
    <n v="120"/>
    <n v="104.57"/>
    <x v="2827"/>
    <d v="2017-05-30T10:43: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b v="1"/>
    <x v="1"/>
    <s v="plays"/>
    <n v="100"/>
    <n v="98.31"/>
    <x v="2828"/>
    <d v="2016-09-22T12:15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b v="1"/>
    <x v="1"/>
    <s v="plays"/>
    <n v="107"/>
    <n v="35.04"/>
    <x v="2829"/>
    <d v="2017-05-29T04:0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b v="1"/>
    <x v="1"/>
    <s v="plays"/>
    <n v="100"/>
    <n v="272.73"/>
    <x v="2830"/>
    <d v="2015-04-21T21:25:4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b v="1"/>
    <x v="1"/>
    <s v="plays"/>
    <n v="111"/>
    <n v="63.85"/>
    <x v="2831"/>
    <d v="2016-07-04T17:09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b v="1"/>
    <x v="1"/>
    <s v="plays"/>
    <n v="115"/>
    <n v="30.19"/>
    <x v="2832"/>
    <d v="2015-11-07T19:24:15"/>
  </r>
  <r>
    <n v="2833"/>
    <s v="Star Man Rocket Man"/>
    <s v="A new play about exploring outer space"/>
    <n v="2700"/>
    <n v="2923"/>
    <x v="0"/>
    <s v="US"/>
    <s v="USD"/>
    <n v="1444528800"/>
    <n v="1442804633"/>
    <n v="35"/>
    <b v="1"/>
    <x v="1"/>
    <s v="plays"/>
    <n v="108"/>
    <n v="83.51"/>
    <x v="2833"/>
    <d v="2016-09-30T19:24: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b v="1"/>
    <x v="1"/>
    <s v="plays"/>
    <n v="170"/>
    <n v="64.760000000000005"/>
    <x v="2834"/>
    <d v="2016-01-16T07:11: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b v="1"/>
    <x v="1"/>
    <s v="plays"/>
    <n v="187"/>
    <n v="20.12"/>
    <x v="2835"/>
    <d v="2016-11-25T21:26:4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b v="1"/>
    <x v="1"/>
    <s v="plays"/>
    <n v="108"/>
    <n v="44.09"/>
    <x v="2836"/>
    <d v="2018-02-19T11:43: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b v="1"/>
    <x v="1"/>
    <s v="plays"/>
    <n v="100"/>
    <n v="40.479999999999997"/>
    <x v="2837"/>
    <d v="2016-11-30T22:46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b v="1"/>
    <x v="1"/>
    <s v="plays"/>
    <n v="120"/>
    <n v="44.54"/>
    <x v="2838"/>
    <d v="2015-07-26T15:19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b v="1"/>
    <x v="1"/>
    <s v="plays"/>
    <n v="111"/>
    <n v="125.81"/>
    <x v="2839"/>
    <d v="2015-08-07T04:04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b v="1"/>
    <x v="1"/>
    <s v="plays"/>
    <n v="104"/>
    <n v="19.7"/>
    <x v="2840"/>
    <d v="2016-03-04T01:01:1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b v="0"/>
    <x v="1"/>
    <s v="plays"/>
    <n v="1"/>
    <n v="10"/>
    <x v="2841"/>
    <d v="2016-12-04T20:4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b v="0"/>
    <x v="1"/>
    <s v="plays"/>
    <n v="0"/>
    <n v="0"/>
    <x v="2842"/>
    <d v="2015-06-02T01:01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b v="0"/>
    <x v="1"/>
    <s v="plays"/>
    <n v="0"/>
    <n v="0"/>
    <x v="2843"/>
    <d v="2017-06-09T03:03: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b v="0"/>
    <x v="1"/>
    <s v="plays"/>
    <n v="5"/>
    <n v="30"/>
    <x v="2844"/>
    <d v="2018-01-04T21:02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b v="0"/>
    <x v="1"/>
    <s v="plays"/>
    <n v="32"/>
    <n v="60.67"/>
    <x v="2845"/>
    <d v="2016-05-26T01:56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b v="0"/>
    <x v="1"/>
    <s v="plays"/>
    <n v="0"/>
    <n v="0"/>
    <x v="2846"/>
    <d v="2016-05-16T13:23:1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b v="0"/>
    <x v="1"/>
    <s v="plays"/>
    <n v="0"/>
    <n v="0"/>
    <x v="2847"/>
    <d v="2017-05-19T08:01:0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b v="0"/>
    <x v="1"/>
    <s v="plays"/>
    <n v="0"/>
    <n v="23.33"/>
    <x v="2848"/>
    <d v="2016-05-16T12:19: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b v="0"/>
    <x v="1"/>
    <s v="plays"/>
    <n v="1"/>
    <n v="5"/>
    <x v="2849"/>
    <d v="2017-04-18T07:25:5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b v="0"/>
    <x v="1"/>
    <s v="plays"/>
    <n v="4"/>
    <n v="23.92"/>
    <x v="2850"/>
    <d v="2015-08-19T05:16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b v="0"/>
    <x v="1"/>
    <s v="plays"/>
    <n v="0"/>
    <n v="0"/>
    <x v="2851"/>
    <d v="2017-01-22T01:18: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b v="0"/>
    <x v="1"/>
    <s v="plays"/>
    <n v="2"/>
    <n v="15.83"/>
    <x v="2852"/>
    <d v="2015-06-01T14:53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b v="0"/>
    <x v="1"/>
    <s v="plays"/>
    <n v="0"/>
    <n v="0"/>
    <x v="2853"/>
    <d v="2015-08-27T13:52:1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b v="0"/>
    <x v="1"/>
    <s v="plays"/>
    <n v="42"/>
    <n v="29.79"/>
    <x v="2854"/>
    <d v="2016-04-24T02:45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b v="0"/>
    <x v="1"/>
    <s v="plays"/>
    <n v="50"/>
    <n v="60"/>
    <x v="2855"/>
    <d v="2017-01-22T01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b v="0"/>
    <x v="1"/>
    <s v="plays"/>
    <n v="5"/>
    <n v="24.33"/>
    <x v="2856"/>
    <d v="2016-07-28T06:42:2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b v="0"/>
    <x v="1"/>
    <s v="plays"/>
    <n v="20"/>
    <n v="500"/>
    <x v="2857"/>
    <d v="2018-02-22T02:02:3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b v="0"/>
    <x v="1"/>
    <s v="plays"/>
    <n v="0"/>
    <n v="0"/>
    <x v="2858"/>
    <d v="2015-11-19T14:46:2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b v="0"/>
    <x v="1"/>
    <s v="plays"/>
    <n v="2"/>
    <n v="35"/>
    <x v="2859"/>
    <d v="2016-10-06T04:47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b v="0"/>
    <x v="1"/>
    <s v="plays"/>
    <n v="7"/>
    <n v="29.56"/>
    <x v="2860"/>
    <d v="2017-06-15T21:40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b v="0"/>
    <x v="1"/>
    <s v="plays"/>
    <n v="32"/>
    <n v="26.67"/>
    <x v="2861"/>
    <d v="2016-09-13T23:09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b v="0"/>
    <x v="1"/>
    <s v="plays"/>
    <n v="0"/>
    <n v="18.329999999999998"/>
    <x v="2862"/>
    <d v="2015-06-05T10:40: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b v="0"/>
    <x v="1"/>
    <s v="plays"/>
    <n v="0"/>
    <n v="20"/>
    <x v="2863"/>
    <d v="2015-08-22T23:11:02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b v="0"/>
    <x v="1"/>
    <s v="plays"/>
    <n v="2"/>
    <n v="13.33"/>
    <x v="2864"/>
    <d v="2016-07-05T11:01:4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b v="0"/>
    <x v="1"/>
    <s v="plays"/>
    <n v="0"/>
    <n v="0"/>
    <x v="2865"/>
    <d v="2015-12-21T22:12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b v="0"/>
    <x v="1"/>
    <s v="plays"/>
    <n v="1"/>
    <n v="22.5"/>
    <x v="2866"/>
    <d v="2017-10-13T12:15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b v="0"/>
    <x v="1"/>
    <s v="plays"/>
    <n v="20"/>
    <n v="50.4"/>
    <x v="2867"/>
    <d v="2017-06-30T13:47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b v="0"/>
    <x v="1"/>
    <s v="plays"/>
    <n v="42"/>
    <n v="105.03"/>
    <x v="2868"/>
    <d v="2017-10-04T05:27:4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b v="0"/>
    <x v="1"/>
    <s v="plays"/>
    <n v="1"/>
    <n v="35.4"/>
    <x v="2869"/>
    <d v="2017-07-16T07:54: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b v="0"/>
    <x v="1"/>
    <s v="plays"/>
    <n v="15"/>
    <n v="83.33"/>
    <x v="2870"/>
    <d v="2015-04-27T00:33: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b v="0"/>
    <x v="1"/>
    <s v="plays"/>
    <n v="5"/>
    <n v="35.92"/>
    <x v="2871"/>
    <d v="2015-12-06T05:20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b v="0"/>
    <x v="1"/>
    <s v="plays"/>
    <n v="0"/>
    <n v="0"/>
    <x v="2872"/>
    <d v="2016-06-07T10:30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b v="0"/>
    <x v="1"/>
    <s v="plays"/>
    <n v="38"/>
    <n v="119.13"/>
    <x v="2873"/>
    <d v="2016-01-14T02:4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b v="0"/>
    <x v="1"/>
    <s v="plays"/>
    <n v="5"/>
    <n v="90.33"/>
    <x v="2874"/>
    <d v="2018-01-18T11:00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b v="0"/>
    <x v="1"/>
    <s v="plays"/>
    <n v="0"/>
    <n v="2.33"/>
    <x v="2875"/>
    <d v="2017-04-30T06:12: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b v="0"/>
    <x v="1"/>
    <s v="plays"/>
    <n v="0"/>
    <n v="0"/>
    <x v="2876"/>
    <d v="2016-07-04T15:10: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b v="0"/>
    <x v="1"/>
    <s v="plays"/>
    <n v="11"/>
    <n v="108.33"/>
    <x v="2877"/>
    <d v="2017-11-30T07:08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b v="0"/>
    <x v="1"/>
    <s v="plays"/>
    <n v="2"/>
    <n v="15.75"/>
    <x v="2878"/>
    <d v="2016-06-21T05:23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b v="0"/>
    <x v="1"/>
    <s v="plays"/>
    <n v="0"/>
    <n v="29"/>
    <x v="2879"/>
    <d v="2017-01-12T14:42:4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b v="0"/>
    <x v="1"/>
    <s v="plays"/>
    <n v="23"/>
    <n v="96.55"/>
    <x v="2880"/>
    <d v="2016-08-09T08:15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b v="0"/>
    <x v="1"/>
    <s v="plays"/>
    <n v="0"/>
    <n v="0"/>
    <x v="2881"/>
    <d v="2015-11-17T17:42:4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b v="0"/>
    <x v="1"/>
    <s v="plays"/>
    <n v="34"/>
    <n v="63"/>
    <x v="2882"/>
    <d v="2017-04-26T15:38: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b v="0"/>
    <x v="1"/>
    <s v="plays"/>
    <n v="19"/>
    <n v="381.6"/>
    <x v="2883"/>
    <d v="2017-01-29T10:42: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b v="0"/>
    <x v="1"/>
    <s v="plays"/>
    <n v="0"/>
    <n v="46.25"/>
    <x v="2884"/>
    <d v="2015-11-19T20:53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b v="0"/>
    <x v="1"/>
    <s v="plays"/>
    <n v="33"/>
    <n v="26"/>
    <x v="2885"/>
    <d v="2016-02-28T06:28:0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b v="0"/>
    <x v="1"/>
    <s v="plays"/>
    <n v="5"/>
    <n v="10"/>
    <x v="2886"/>
    <d v="2016-09-08T10:11: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b v="0"/>
    <x v="1"/>
    <s v="plays"/>
    <n v="0"/>
    <n v="5"/>
    <x v="2887"/>
    <d v="2015-12-27T08:25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b v="0"/>
    <x v="1"/>
    <s v="plays"/>
    <n v="0"/>
    <n v="0"/>
    <x v="2888"/>
    <d v="2015-10-01T07:38:3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b v="0"/>
    <x v="1"/>
    <s v="plays"/>
    <n v="38"/>
    <n v="81.569999999999993"/>
    <x v="2889"/>
    <d v="2015-08-11T22:10: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b v="0"/>
    <x v="1"/>
    <s v="plays"/>
    <n v="1"/>
    <n v="7"/>
    <x v="2890"/>
    <d v="2015-07-21T17:52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b v="0"/>
    <x v="1"/>
    <s v="plays"/>
    <n v="3"/>
    <n v="27.3"/>
    <x v="2891"/>
    <d v="2017-04-10T13:28: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b v="0"/>
    <x v="1"/>
    <s v="plays"/>
    <n v="9"/>
    <n v="29.41"/>
    <x v="2892"/>
    <d v="2015-08-07T20:25:32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b v="0"/>
    <x v="1"/>
    <s v="plays"/>
    <n v="1"/>
    <n v="12.5"/>
    <x v="2893"/>
    <d v="2015-12-24T22:58:4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b v="0"/>
    <x v="1"/>
    <s v="plays"/>
    <n v="0"/>
    <n v="0"/>
    <x v="2894"/>
    <d v="2016-03-20T14:5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b v="0"/>
    <x v="1"/>
    <s v="plays"/>
    <n v="5"/>
    <n v="5.75"/>
    <x v="2895"/>
    <d v="2015-06-03T11:44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b v="0"/>
    <x v="1"/>
    <s v="plays"/>
    <n v="21"/>
    <n v="52.08"/>
    <x v="2896"/>
    <d v="2017-12-12T02:02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b v="0"/>
    <x v="1"/>
    <s v="plays"/>
    <n v="5"/>
    <n v="183.33"/>
    <x v="2897"/>
    <d v="2016-10-01T09:10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b v="0"/>
    <x v="1"/>
    <s v="plays"/>
    <n v="4"/>
    <n v="26.33"/>
    <x v="2898"/>
    <d v="2016-10-21T19:52:2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b v="0"/>
    <x v="1"/>
    <s v="plays"/>
    <n v="0"/>
    <n v="0"/>
    <x v="2899"/>
    <d v="2017-07-20T21:49:5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b v="0"/>
    <x v="1"/>
    <s v="plays"/>
    <n v="62"/>
    <n v="486.43"/>
    <x v="2900"/>
    <d v="2015-07-21T20:32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b v="0"/>
    <x v="1"/>
    <s v="plays"/>
    <n v="1"/>
    <n v="3"/>
    <x v="2901"/>
    <d v="2016-01-24T09:54:4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b v="0"/>
    <x v="1"/>
    <s v="plays"/>
    <n v="0"/>
    <n v="25"/>
    <x v="2902"/>
    <d v="2016-08-13T03:37: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b v="0"/>
    <x v="1"/>
    <s v="plays"/>
    <n v="1"/>
    <n v="9.75"/>
    <x v="2903"/>
    <d v="2016-08-29T05:06:4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b v="0"/>
    <x v="1"/>
    <s v="plays"/>
    <n v="5"/>
    <n v="18.75"/>
    <x v="2904"/>
    <d v="2015-10-24T02:02: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b v="0"/>
    <x v="1"/>
    <s v="plays"/>
    <n v="18"/>
    <n v="36.590000000000003"/>
    <x v="2905"/>
    <d v="2017-09-04T20:17: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b v="0"/>
    <x v="1"/>
    <s v="plays"/>
    <n v="9"/>
    <n v="80.709999999999994"/>
    <x v="2906"/>
    <d v="2016-07-20T06:07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b v="0"/>
    <x v="1"/>
    <s v="plays"/>
    <n v="0"/>
    <n v="1"/>
    <x v="2907"/>
    <d v="2017-05-10T05:10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b v="0"/>
    <x v="1"/>
    <s v="plays"/>
    <n v="3"/>
    <n v="52.8"/>
    <x v="2908"/>
    <d v="2017-06-04T14:21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b v="0"/>
    <x v="1"/>
    <s v="plays"/>
    <n v="0"/>
    <n v="20"/>
    <x v="2909"/>
    <d v="2015-11-09T18:08: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b v="0"/>
    <x v="1"/>
    <s v="plays"/>
    <n v="0"/>
    <n v="1"/>
    <x v="2910"/>
    <d v="2016-05-31T00:11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b v="0"/>
    <x v="1"/>
    <s v="plays"/>
    <n v="37"/>
    <n v="46.93"/>
    <x v="2911"/>
    <d v="2016-06-15T06:04:4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b v="0"/>
    <x v="1"/>
    <s v="plays"/>
    <n v="14"/>
    <n v="78.08"/>
    <x v="2912"/>
    <d v="2017-01-06T21:36:3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b v="0"/>
    <x v="1"/>
    <s v="plays"/>
    <n v="0"/>
    <n v="1"/>
    <x v="2913"/>
    <d v="2015-08-20T03:43:3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b v="0"/>
    <x v="1"/>
    <s v="plays"/>
    <n v="0"/>
    <n v="1"/>
    <x v="2914"/>
    <d v="2016-02-29T02:50:0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b v="0"/>
    <x v="1"/>
    <s v="plays"/>
    <n v="61"/>
    <n v="203.67"/>
    <x v="2915"/>
    <d v="2017-03-10T10:16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b v="0"/>
    <x v="1"/>
    <s v="plays"/>
    <n v="8"/>
    <n v="20.71"/>
    <x v="2916"/>
    <d v="2015-04-29T08:37: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b v="0"/>
    <x v="1"/>
    <s v="plays"/>
    <n v="22"/>
    <n v="48.56"/>
    <x v="2917"/>
    <d v="2016-09-05T10:20: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b v="0"/>
    <x v="1"/>
    <s v="plays"/>
    <n v="27"/>
    <n v="68.099999999999994"/>
    <x v="2918"/>
    <d v="2016-10-19T17:59:1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b v="0"/>
    <x v="1"/>
    <s v="plays"/>
    <n v="9"/>
    <n v="8.5"/>
    <x v="2919"/>
    <d v="2015-07-18T03:57:0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b v="0"/>
    <x v="1"/>
    <s v="plays"/>
    <n v="27"/>
    <n v="51.62"/>
    <x v="2920"/>
    <d v="2016-03-11T05:38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b v="1"/>
    <x v="1"/>
    <s v="musical"/>
    <n v="129"/>
    <n v="43"/>
    <x v="2921"/>
    <d v="2015-09-08T12:32: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b v="1"/>
    <x v="1"/>
    <s v="musical"/>
    <n v="100"/>
    <n v="83.33"/>
    <x v="2922"/>
    <d v="2016-05-05T12:14:0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b v="1"/>
    <x v="1"/>
    <s v="musical"/>
    <n v="100"/>
    <n v="30"/>
    <x v="2923"/>
    <d v="2016-01-09T07:39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b v="1"/>
    <x v="1"/>
    <s v="musical"/>
    <n v="103"/>
    <n v="175.51"/>
    <x v="2924"/>
    <d v="2016-04-25T14:16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b v="1"/>
    <x v="1"/>
    <s v="musical"/>
    <n v="102"/>
    <n v="231.66"/>
    <x v="2925"/>
    <d v="2015-08-24T21:58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b v="1"/>
    <x v="1"/>
    <s v="musical"/>
    <n v="125"/>
    <n v="75"/>
    <x v="2926"/>
    <d v="2016-02-09T14:41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b v="1"/>
    <x v="1"/>
    <s v="musical"/>
    <n v="131"/>
    <n v="112.14"/>
    <x v="2927"/>
    <d v="2015-06-26T07:08:5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b v="1"/>
    <x v="1"/>
    <s v="musical"/>
    <n v="100"/>
    <n v="41.67"/>
    <x v="2928"/>
    <d v="2017-02-26T19:52: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b v="1"/>
    <x v="1"/>
    <s v="musical"/>
    <n v="102"/>
    <n v="255.17"/>
    <x v="2929"/>
    <d v="2015-05-05T13:49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b v="1"/>
    <x v="1"/>
    <s v="musical"/>
    <n v="101"/>
    <n v="162.77000000000001"/>
    <x v="2930"/>
    <d v="2016-04-23T23:30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b v="1"/>
    <x v="1"/>
    <s v="musical"/>
    <n v="106"/>
    <n v="88.33"/>
    <x v="2931"/>
    <d v="2015-08-28T15:57:5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b v="1"/>
    <x v="1"/>
    <s v="musical"/>
    <n v="105"/>
    <n v="85.74"/>
    <x v="2932"/>
    <d v="2016-02-07T06:07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b v="1"/>
    <x v="1"/>
    <s v="musical"/>
    <n v="103"/>
    <n v="47.57"/>
    <x v="2933"/>
    <d v="2017-05-31T17:49:5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b v="1"/>
    <x v="1"/>
    <s v="musical"/>
    <n v="108"/>
    <n v="72.97"/>
    <x v="2934"/>
    <d v="2015-05-27T02:18: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b v="1"/>
    <x v="1"/>
    <s v="musical"/>
    <n v="101"/>
    <n v="90.54"/>
    <x v="2935"/>
    <d v="2017-08-27T07:39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b v="1"/>
    <x v="1"/>
    <s v="musical"/>
    <n v="128"/>
    <n v="37.65"/>
    <x v="2936"/>
    <d v="2015-09-26T05:05:2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b v="1"/>
    <x v="1"/>
    <s v="musical"/>
    <n v="133"/>
    <n v="36.36"/>
    <x v="2937"/>
    <d v="2015-06-24T12:13: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b v="1"/>
    <x v="1"/>
    <s v="musical"/>
    <n v="101"/>
    <n v="126.72"/>
    <x v="2938"/>
    <d v="2016-01-16T00:54: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b v="1"/>
    <x v="1"/>
    <s v="musical"/>
    <n v="103"/>
    <n v="329.2"/>
    <x v="2939"/>
    <d v="2015-08-10T01:31: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b v="1"/>
    <x v="1"/>
    <s v="musical"/>
    <n v="107"/>
    <n v="81.239999999999995"/>
    <x v="2940"/>
    <d v="2016-01-03T20:29: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b v="0"/>
    <x v="1"/>
    <s v="spaces"/>
    <n v="0"/>
    <n v="1"/>
    <x v="2941"/>
    <d v="2016-02-15T22:30: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b v="0"/>
    <x v="1"/>
    <s v="spaces"/>
    <n v="20"/>
    <n v="202.23"/>
    <x v="2942"/>
    <d v="2016-12-07T23:47:4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b v="0"/>
    <x v="1"/>
    <s v="spaces"/>
    <n v="0"/>
    <n v="0"/>
    <x v="2943"/>
    <d v="2016-03-30T00:06:2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b v="0"/>
    <x v="1"/>
    <s v="spaces"/>
    <n v="1"/>
    <n v="100"/>
    <x v="2944"/>
    <d v="2016-05-25T23:25: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b v="0"/>
    <x v="1"/>
    <s v="spaces"/>
    <n v="0"/>
    <n v="0"/>
    <x v="2945"/>
    <d v="2016-05-10T21:17: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b v="0"/>
    <x v="1"/>
    <s v="spaces"/>
    <n v="0"/>
    <n v="1"/>
    <x v="2946"/>
    <d v="2017-08-12T20:10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b v="0"/>
    <x v="1"/>
    <s v="spaces"/>
    <n v="4"/>
    <n v="82.46"/>
    <x v="2947"/>
    <d v="2017-11-24T04:16:2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b v="0"/>
    <x v="1"/>
    <s v="spaces"/>
    <n v="0"/>
    <n v="2.67"/>
    <x v="2948"/>
    <d v="2016-05-20T14:22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b v="0"/>
    <x v="1"/>
    <s v="spaces"/>
    <n v="3"/>
    <n v="12.5"/>
    <x v="2949"/>
    <d v="2016-11-10T10:28: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b v="0"/>
    <x v="1"/>
    <s v="spaces"/>
    <n v="0"/>
    <n v="0"/>
    <x v="2950"/>
    <d v="2017-01-15T07:25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b v="0"/>
    <x v="1"/>
    <s v="spaces"/>
    <n v="2"/>
    <n v="18.899999999999999"/>
    <x v="2951"/>
    <d v="2015-09-18T15:35: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b v="0"/>
    <x v="1"/>
    <s v="spaces"/>
    <n v="8"/>
    <n v="200.63"/>
    <x v="2952"/>
    <d v="2017-10-15T19:24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b v="0"/>
    <x v="1"/>
    <s v="spaces"/>
    <n v="0"/>
    <n v="201.67"/>
    <x v="2953"/>
    <d v="2016-09-28T11:14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b v="0"/>
    <x v="1"/>
    <s v="spaces"/>
    <n v="0"/>
    <n v="0"/>
    <x v="2954"/>
    <d v="2018-03-18T09:11:3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b v="0"/>
    <x v="1"/>
    <s v="spaces"/>
    <n v="60"/>
    <n v="65"/>
    <x v="2955"/>
    <d v="2016-06-03T23:4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b v="0"/>
    <x v="1"/>
    <s v="spaces"/>
    <n v="17"/>
    <n v="66.099999999999994"/>
    <x v="2956"/>
    <d v="2017-04-30T02:03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b v="0"/>
    <x v="1"/>
    <s v="spaces"/>
    <n v="2"/>
    <n v="93.33"/>
    <x v="2957"/>
    <d v="2016-03-13T12:01:1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b v="0"/>
    <x v="1"/>
    <s v="spaces"/>
    <n v="0"/>
    <n v="0"/>
    <x v="2958"/>
    <d v="2017-05-03T22:40: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b v="0"/>
    <x v="1"/>
    <s v="spaces"/>
    <n v="0"/>
    <n v="0"/>
    <x v="2959"/>
    <d v="2017-06-02T20:07: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b v="0"/>
    <x v="1"/>
    <s v="spaces"/>
    <n v="0"/>
    <n v="0"/>
    <x v="2960"/>
    <d v="2015-08-25T02:13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b v="1"/>
    <x v="1"/>
    <s v="plays"/>
    <n v="110"/>
    <n v="50.75"/>
    <x v="2961"/>
    <d v="2016-03-11T15:49: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b v="1"/>
    <x v="1"/>
    <s v="plays"/>
    <n v="122"/>
    <n v="60.9"/>
    <x v="2962"/>
    <d v="2016-02-15T06:06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b v="1"/>
    <x v="1"/>
    <s v="plays"/>
    <n v="107"/>
    <n v="109.03"/>
    <x v="2963"/>
    <d v="2016-06-20T01:18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b v="1"/>
    <x v="1"/>
    <s v="plays"/>
    <n v="101"/>
    <n v="25.69"/>
    <x v="2964"/>
    <d v="2015-07-19T11:16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b v="1"/>
    <x v="1"/>
    <s v="plays"/>
    <n v="109"/>
    <n v="41.92"/>
    <x v="2965"/>
    <d v="2016-06-25T10:13:2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b v="1"/>
    <x v="1"/>
    <s v="plays"/>
    <n v="114"/>
    <n v="88.77"/>
    <x v="2966"/>
    <d v="2016-09-05T22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b v="1"/>
    <x v="1"/>
    <s v="plays"/>
    <n v="114"/>
    <n v="80.23"/>
    <x v="2967"/>
    <d v="2016-02-23T06:53: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b v="1"/>
    <x v="1"/>
    <s v="plays"/>
    <n v="106"/>
    <n v="78.94"/>
    <x v="2968"/>
    <d v="2017-08-14T12:14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b v="1"/>
    <x v="1"/>
    <s v="plays"/>
    <n v="163"/>
    <n v="95.59"/>
    <x v="2969"/>
    <d v="2016-04-20T06:29: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b v="1"/>
    <x v="1"/>
    <s v="plays"/>
    <n v="106"/>
    <n v="69.89"/>
    <x v="2970"/>
    <d v="2015-06-29T19:59: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b v="1"/>
    <x v="1"/>
    <s v="plays"/>
    <n v="100"/>
    <n v="74.53"/>
    <x v="2971"/>
    <d v="2015-08-13T18:10:4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b v="1"/>
    <x v="1"/>
    <s v="plays"/>
    <n v="105"/>
    <n v="123.94"/>
    <x v="2972"/>
    <d v="2017-12-04T17:21: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b v="1"/>
    <x v="1"/>
    <s v="plays"/>
    <n v="175"/>
    <n v="264.85000000000002"/>
    <x v="2973"/>
    <d v="2016-12-23T15:19: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b v="1"/>
    <x v="1"/>
    <s v="plays"/>
    <n v="102"/>
    <n v="58.62"/>
    <x v="2974"/>
    <d v="2015-09-08T16:56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b v="1"/>
    <x v="1"/>
    <s v="plays"/>
    <n v="100"/>
    <n v="70.88"/>
    <x v="2975"/>
    <d v="2015-11-11T02:02: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b v="1"/>
    <x v="1"/>
    <s v="plays"/>
    <n v="171"/>
    <n v="8.57"/>
    <x v="2976"/>
    <d v="2017-03-07T12:1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b v="1"/>
    <x v="1"/>
    <s v="plays"/>
    <n v="114"/>
    <n v="113.57"/>
    <x v="2977"/>
    <d v="2016-03-08T12:29: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b v="1"/>
    <x v="1"/>
    <s v="plays"/>
    <n v="129"/>
    <n v="60.69"/>
    <x v="2978"/>
    <d v="2015-10-03T09:41:0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b v="1"/>
    <x v="1"/>
    <s v="plays"/>
    <n v="101"/>
    <n v="110.22"/>
    <x v="2979"/>
    <d v="2015-12-22T01:31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b v="1"/>
    <x v="1"/>
    <s v="plays"/>
    <n v="109"/>
    <n v="136.46"/>
    <x v="2980"/>
    <d v="2016-08-12T18:53: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b v="1"/>
    <x v="1"/>
    <s v="spaces"/>
    <n v="129"/>
    <n v="53.16"/>
    <x v="2981"/>
    <d v="2016-09-12T21:53:1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b v="1"/>
    <x v="1"/>
    <s v="spaces"/>
    <n v="102"/>
    <n v="86.49"/>
    <x v="2982"/>
    <d v="2017-02-04T01:00: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b v="1"/>
    <x v="1"/>
    <s v="spaces"/>
    <n v="147"/>
    <n v="155.24"/>
    <x v="2983"/>
    <d v="2015-10-26T07:19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b v="1"/>
    <x v="1"/>
    <s v="spaces"/>
    <n v="100"/>
    <n v="115.08"/>
    <x v="2984"/>
    <d v="2017-08-21T18:34: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b v="1"/>
    <x v="1"/>
    <s v="spaces"/>
    <n v="122"/>
    <n v="109.59"/>
    <x v="2985"/>
    <d v="2017-10-30T02:33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b v="1"/>
    <x v="1"/>
    <s v="spaces"/>
    <n v="106"/>
    <n v="45.21"/>
    <x v="2986"/>
    <d v="2017-04-26T12:15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b v="1"/>
    <x v="1"/>
    <s v="spaces"/>
    <n v="110"/>
    <n v="104.15"/>
    <x v="2987"/>
    <d v="2017-10-11T13:16: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b v="1"/>
    <x v="1"/>
    <s v="spaces"/>
    <n v="100"/>
    <n v="35.71"/>
    <x v="2988"/>
    <d v="2017-06-16T11:25:38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b v="1"/>
    <x v="1"/>
    <s v="spaces"/>
    <n v="177"/>
    <n v="97"/>
    <x v="2989"/>
    <d v="2016-12-12T10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b v="1"/>
    <x v="1"/>
    <s v="spaces"/>
    <n v="100"/>
    <n v="370.37"/>
    <x v="2990"/>
    <d v="2016-12-30T04:22:2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b v="1"/>
    <x v="1"/>
    <s v="spaces"/>
    <n v="103"/>
    <n v="94.41"/>
    <x v="2991"/>
    <d v="2018-01-28T15:55: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b v="1"/>
    <x v="1"/>
    <s v="spaces"/>
    <n v="105"/>
    <n v="48.98"/>
    <x v="2992"/>
    <d v="2017-10-08T06:02:43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b v="1"/>
    <x v="1"/>
    <s v="spaces"/>
    <n v="100"/>
    <n v="45.59"/>
    <x v="2993"/>
    <d v="2017-02-13T09:19: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b v="1"/>
    <x v="1"/>
    <s v="spaces"/>
    <n v="458"/>
    <n v="23.28"/>
    <x v="2994"/>
    <d v="2015-09-16T06:37:4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b v="1"/>
    <x v="1"/>
    <s v="spaces"/>
    <n v="105"/>
    <n v="63.23"/>
    <x v="2995"/>
    <d v="2018-01-20T07:37: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b v="1"/>
    <x v="1"/>
    <s v="spaces"/>
    <n v="172"/>
    <n v="153.52000000000001"/>
    <x v="2996"/>
    <d v="2016-05-13T17:15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b v="1"/>
    <x v="1"/>
    <s v="spaces"/>
    <n v="104"/>
    <n v="90.2"/>
    <x v="2997"/>
    <d v="2018-02-28T16:19: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b v="1"/>
    <x v="1"/>
    <s v="spaces"/>
    <n v="103"/>
    <n v="118.97"/>
    <x v="2998"/>
    <d v="2015-05-27T15:44: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b v="1"/>
    <x v="1"/>
    <s v="spaces"/>
    <n v="119"/>
    <n v="80.25"/>
    <x v="2999"/>
    <d v="2018-03-02T14:17:5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b v="1"/>
    <x v="1"/>
    <s v="spaces"/>
    <n v="100"/>
    <n v="62.5"/>
    <x v="3000"/>
    <d v="2018-02-01T15:49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b v="1"/>
    <x v="1"/>
    <s v="spaces"/>
    <n v="319"/>
    <n v="131.38"/>
    <x v="3001"/>
    <d v="2017-07-10T12:1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b v="1"/>
    <x v="1"/>
    <s v="spaces"/>
    <n v="109"/>
    <n v="73.03"/>
    <x v="3002"/>
    <d v="2013-11-25T21:31: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b v="1"/>
    <x v="1"/>
    <s v="spaces"/>
    <n v="101"/>
    <n v="178.53"/>
    <x v="3003"/>
    <d v="2017-02-22T23:58:5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b v="1"/>
    <x v="1"/>
    <s v="spaces"/>
    <n v="113"/>
    <n v="162.91"/>
    <x v="3004"/>
    <d v="2015-10-30T15:28: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b v="1"/>
    <x v="1"/>
    <s v="spaces"/>
    <n v="120"/>
    <n v="108.24"/>
    <x v="3005"/>
    <d v="2015-09-19T12:57: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b v="1"/>
    <x v="1"/>
    <s v="spaces"/>
    <n v="108"/>
    <n v="88.87"/>
    <x v="3006"/>
    <d v="2015-11-29T02:12:37"/>
  </r>
  <r>
    <n v="3007"/>
    <s v="Bethlem"/>
    <s v="Consuite for 2015 CoreCon.  An adventure into insanity."/>
    <n v="600"/>
    <n v="1080"/>
    <x v="0"/>
    <s v="US"/>
    <s v="USD"/>
    <n v="1429938683"/>
    <n v="1428124283"/>
    <n v="20"/>
    <b v="1"/>
    <x v="1"/>
    <s v="spaces"/>
    <n v="180"/>
    <n v="54"/>
    <x v="3007"/>
    <d v="2016-04-11T08:21: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b v="1"/>
    <x v="1"/>
    <s v="spaces"/>
    <n v="101"/>
    <n v="116.73"/>
    <x v="3008"/>
    <d v="2017-01-13T02:38:3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b v="1"/>
    <x v="1"/>
    <s v="spaces"/>
    <n v="120"/>
    <n v="233.9"/>
    <x v="3009"/>
    <d v="2015-11-10T13:27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b v="1"/>
    <x v="1"/>
    <s v="spaces"/>
    <n v="158"/>
    <n v="158"/>
    <x v="3010"/>
    <d v="2016-02-07T15:17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b v="1"/>
    <x v="1"/>
    <s v="spaces"/>
    <n v="124"/>
    <n v="14.84"/>
    <x v="3011"/>
    <d v="2016-12-15T06:06: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b v="1"/>
    <x v="1"/>
    <s v="spaces"/>
    <n v="117"/>
    <n v="85.18"/>
    <x v="3012"/>
    <d v="2016-01-27T06:30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b v="1"/>
    <x v="1"/>
    <s v="spaces"/>
    <n v="157"/>
    <n v="146.69"/>
    <x v="3013"/>
    <d v="2016-06-09T04:39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b v="1"/>
    <x v="1"/>
    <s v="spaces"/>
    <n v="113"/>
    <n v="50.76"/>
    <x v="3014"/>
    <d v="2015-10-19T16:51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b v="1"/>
    <x v="1"/>
    <s v="spaces"/>
    <n v="103"/>
    <n v="87.7"/>
    <x v="3015"/>
    <d v="2015-05-22T12:45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b v="1"/>
    <x v="1"/>
    <s v="spaces"/>
    <n v="103"/>
    <n v="242.28"/>
    <x v="3016"/>
    <d v="2015-06-29T17:00: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b v="1"/>
    <x v="1"/>
    <s v="spaces"/>
    <n v="106"/>
    <n v="146.44999999999999"/>
    <x v="3017"/>
    <d v="2015-08-02T17:1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b v="1"/>
    <x v="1"/>
    <s v="spaces"/>
    <n v="101"/>
    <n v="103.17"/>
    <x v="3018"/>
    <d v="2016-07-08T21:26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b v="1"/>
    <x v="1"/>
    <s v="spaces"/>
    <n v="121"/>
    <n v="80.459999999999994"/>
    <x v="3019"/>
    <d v="2015-05-07T04:05: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b v="1"/>
    <x v="1"/>
    <s v="spaces"/>
    <n v="101"/>
    <n v="234.67"/>
    <x v="3020"/>
    <d v="2016-08-03T08:29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b v="1"/>
    <x v="1"/>
    <s v="spaces"/>
    <n v="116"/>
    <n v="50.69"/>
    <x v="3021"/>
    <d v="2017-11-21T15:48:4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b v="1"/>
    <x v="1"/>
    <s v="spaces"/>
    <n v="101"/>
    <n v="162.71"/>
    <x v="3022"/>
    <d v="2017-08-25T12:39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b v="1"/>
    <x v="1"/>
    <s v="spaces"/>
    <n v="103"/>
    <n v="120.17"/>
    <x v="3023"/>
    <d v="2016-05-29T19:37: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b v="1"/>
    <x v="1"/>
    <s v="spaces"/>
    <n v="246"/>
    <n v="67.7"/>
    <x v="3024"/>
    <d v="2013-09-04T08:01: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b v="1"/>
    <x v="1"/>
    <s v="spaces"/>
    <n v="302"/>
    <n v="52.1"/>
    <x v="3025"/>
    <d v="2015-05-10T18:53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b v="1"/>
    <x v="1"/>
    <s v="spaces"/>
    <n v="143"/>
    <n v="51.6"/>
    <x v="3026"/>
    <d v="2018-03-05T00:32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b v="1"/>
    <x v="1"/>
    <s v="spaces"/>
    <n v="131"/>
    <n v="164.3"/>
    <x v="3027"/>
    <d v="2016-03-06T00:55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b v="1"/>
    <x v="1"/>
    <s v="spaces"/>
    <n v="168"/>
    <n v="84.86"/>
    <x v="3028"/>
    <d v="2017-08-12T13:37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b v="1"/>
    <x v="1"/>
    <s v="spaces"/>
    <n v="110"/>
    <n v="94.55"/>
    <x v="3029"/>
    <d v="2015-11-01T23:03: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b v="1"/>
    <x v="1"/>
    <s v="spaces"/>
    <n v="107"/>
    <n v="45.54"/>
    <x v="3030"/>
    <d v="2016-09-05T22:54: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b v="1"/>
    <x v="1"/>
    <s v="spaces"/>
    <n v="100"/>
    <n v="51.72"/>
    <x v="3031"/>
    <d v="2017-10-13T11:25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b v="1"/>
    <x v="1"/>
    <s v="spaces"/>
    <n v="127"/>
    <n v="50.88"/>
    <x v="3032"/>
    <d v="2016-08-31T03:08: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b v="1"/>
    <x v="1"/>
    <s v="spaces"/>
    <n v="147"/>
    <n v="191.13"/>
    <x v="3033"/>
    <d v="2017-08-15T11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b v="1"/>
    <x v="1"/>
    <s v="spaces"/>
    <n v="113"/>
    <n v="89.31"/>
    <x v="3034"/>
    <d v="2017-10-31T03:02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b v="1"/>
    <x v="1"/>
    <s v="spaces"/>
    <n v="109"/>
    <n v="88.59"/>
    <x v="3035"/>
    <d v="2014-04-06T08:3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b v="1"/>
    <x v="1"/>
    <s v="spaces"/>
    <n v="127"/>
    <n v="96.3"/>
    <x v="3036"/>
    <d v="2014-07-21T12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b v="1"/>
    <x v="1"/>
    <s v="spaces"/>
    <n v="213"/>
    <n v="33.31"/>
    <x v="3037"/>
    <d v="2011-08-14T21:25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b v="1"/>
    <x v="1"/>
    <s v="spaces"/>
    <n v="101"/>
    <n v="37.22"/>
    <x v="3038"/>
    <d v="2017-02-26T01:35: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b v="1"/>
    <x v="1"/>
    <s v="spaces"/>
    <n v="109"/>
    <n v="92.13"/>
    <x v="3039"/>
    <d v="2014-12-06T05:05: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b v="1"/>
    <x v="1"/>
    <s v="spaces"/>
    <n v="108"/>
    <n v="76.790000000000006"/>
    <x v="3040"/>
    <d v="2016-06-14T10:12:4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b v="1"/>
    <x v="1"/>
    <s v="spaces"/>
    <n v="110"/>
    <n v="96.53"/>
    <x v="3041"/>
    <d v="2017-01-12T18:13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b v="1"/>
    <x v="1"/>
    <s v="spaces"/>
    <n v="128"/>
    <n v="51.89"/>
    <x v="3042"/>
    <d v="2016-09-26T07:40: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b v="1"/>
    <x v="1"/>
    <s v="spaces"/>
    <n v="110"/>
    <n v="128.91"/>
    <x v="3043"/>
    <d v="2016-04-02T01:21: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b v="1"/>
    <x v="1"/>
    <s v="spaces"/>
    <n v="109"/>
    <n v="84.11"/>
    <x v="3044"/>
    <d v="2017-01-25T21:23:2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b v="1"/>
    <x v="1"/>
    <s v="spaces"/>
    <n v="133"/>
    <n v="82.94"/>
    <x v="3045"/>
    <d v="2015-08-04T01:15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b v="1"/>
    <x v="1"/>
    <s v="spaces"/>
    <n v="191"/>
    <n v="259.95"/>
    <x v="3046"/>
    <d v="2015-08-23T12:07:0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b v="1"/>
    <x v="1"/>
    <s v="spaces"/>
    <n v="149"/>
    <n v="37.25"/>
    <x v="3047"/>
    <d v="2017-04-22T12:31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b v="1"/>
    <x v="1"/>
    <s v="spaces"/>
    <n v="166"/>
    <n v="177.02"/>
    <x v="3048"/>
    <d v="2015-12-16T14:09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b v="1"/>
    <x v="1"/>
    <s v="spaces"/>
    <n v="107"/>
    <n v="74.069999999999993"/>
    <x v="3049"/>
    <d v="2016-06-01T04:57:0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b v="1"/>
    <x v="1"/>
    <s v="spaces"/>
    <n v="106"/>
    <n v="70.67"/>
    <x v="3050"/>
    <d v="2017-04-30T07:11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b v="0"/>
    <x v="1"/>
    <s v="spaces"/>
    <n v="24"/>
    <n v="23.63"/>
    <x v="3051"/>
    <d v="2018-02-09T11:43: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b v="0"/>
    <x v="1"/>
    <s v="spaces"/>
    <n v="0"/>
    <n v="37.5"/>
    <x v="3052"/>
    <d v="2016-05-15T12:14: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b v="0"/>
    <x v="1"/>
    <s v="spaces"/>
    <n v="0"/>
    <n v="13.33"/>
    <x v="3053"/>
    <d v="2015-09-14T22:27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b v="0"/>
    <x v="1"/>
    <s v="spaces"/>
    <n v="0"/>
    <n v="0"/>
    <x v="3054"/>
    <d v="2016-02-16T00:3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b v="0"/>
    <x v="1"/>
    <s v="spaces"/>
    <n v="0"/>
    <n v="1"/>
    <x v="3055"/>
    <d v="2015-12-25T20:25:2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b v="0"/>
    <x v="1"/>
    <s v="spaces"/>
    <n v="0"/>
    <n v="0"/>
    <x v="3056"/>
    <d v="2015-09-12T08:26:5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b v="0"/>
    <x v="1"/>
    <s v="spaces"/>
    <n v="0"/>
    <n v="0"/>
    <x v="3057"/>
    <d v="2017-03-29T01:38:5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b v="0"/>
    <x v="1"/>
    <s v="spaces"/>
    <n v="0"/>
    <n v="1"/>
    <x v="3058"/>
    <d v="2017-05-15T19:53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b v="0"/>
    <x v="1"/>
    <s v="spaces"/>
    <n v="3"/>
    <n v="41"/>
    <x v="3059"/>
    <d v="2015-07-21T13:13: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b v="0"/>
    <x v="1"/>
    <s v="spaces"/>
    <n v="0"/>
    <n v="55.83"/>
    <x v="3060"/>
    <d v="2016-09-17T17:27:23"/>
  </r>
  <r>
    <n v="3061"/>
    <s v="Help Save Parkway Cinemas!"/>
    <s v="Save a historic Local theater."/>
    <n v="1000000"/>
    <n v="0"/>
    <x v="2"/>
    <s v="US"/>
    <s v="USD"/>
    <n v="1407955748"/>
    <n v="1405363748"/>
    <n v="0"/>
    <b v="0"/>
    <x v="1"/>
    <s v="spaces"/>
    <n v="0"/>
    <n v="0"/>
    <x v="3061"/>
    <d v="2015-07-26T12:04: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b v="0"/>
    <x v="1"/>
    <s v="spaces"/>
    <n v="67"/>
    <n v="99.76"/>
    <x v="3062"/>
    <d v="2016-09-20T06:07:4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b v="0"/>
    <x v="1"/>
    <s v="spaces"/>
    <n v="20"/>
    <n v="25.52"/>
    <x v="3063"/>
    <d v="2017-10-21T16:29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b v="0"/>
    <x v="1"/>
    <s v="spaces"/>
    <n v="11"/>
    <n v="117.65"/>
    <x v="3064"/>
    <d v="2016-11-12T21:56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b v="0"/>
    <x v="1"/>
    <s v="spaces"/>
    <n v="0"/>
    <n v="5"/>
    <x v="3065"/>
    <d v="2015-07-11T11:03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b v="0"/>
    <x v="1"/>
    <s v="spaces"/>
    <n v="12"/>
    <n v="2796.67"/>
    <x v="3066"/>
    <d v="2017-07-06T18:21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b v="0"/>
    <x v="1"/>
    <s v="spaces"/>
    <n v="3"/>
    <n v="200"/>
    <x v="3067"/>
    <d v="2016-08-30T00:01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b v="0"/>
    <x v="1"/>
    <s v="spaces"/>
    <n v="0"/>
    <n v="87.5"/>
    <x v="3068"/>
    <d v="2016-10-06T12:51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b v="0"/>
    <x v="1"/>
    <s v="spaces"/>
    <n v="14"/>
    <n v="20.14"/>
    <x v="3069"/>
    <d v="2015-11-29T04:05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b v="0"/>
    <x v="1"/>
    <s v="spaces"/>
    <n v="3"/>
    <n v="20.88"/>
    <x v="3070"/>
    <d v="2017-12-07T11:20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b v="0"/>
    <x v="1"/>
    <s v="spaces"/>
    <n v="60"/>
    <n v="61.31"/>
    <x v="3071"/>
    <d v="2016-04-07T07:07:5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b v="0"/>
    <x v="1"/>
    <s v="spaces"/>
    <n v="0"/>
    <n v="1"/>
    <x v="3072"/>
    <d v="2017-10-28T23:45: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b v="0"/>
    <x v="1"/>
    <s v="spaces"/>
    <n v="0"/>
    <n v="92.14"/>
    <x v="3073"/>
    <d v="2016-06-02T00:19: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b v="0"/>
    <x v="1"/>
    <s v="spaces"/>
    <n v="0"/>
    <n v="7.33"/>
    <x v="3074"/>
    <d v="2017-03-04T12:28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b v="0"/>
    <x v="1"/>
    <s v="spaces"/>
    <n v="9"/>
    <n v="64.8"/>
    <x v="3075"/>
    <d v="2017-08-16T11:41:57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b v="0"/>
    <x v="1"/>
    <s v="spaces"/>
    <n v="15"/>
    <n v="30.12"/>
    <x v="3076"/>
    <d v="2016-09-29T08:19:0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b v="0"/>
    <x v="1"/>
    <s v="spaces"/>
    <n v="0"/>
    <n v="52.5"/>
    <x v="3077"/>
    <d v="2018-03-04T12:13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b v="0"/>
    <x v="1"/>
    <s v="spaces"/>
    <n v="0"/>
    <n v="23.67"/>
    <x v="3078"/>
    <d v="2016-02-12T00:50: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b v="0"/>
    <x v="1"/>
    <s v="spaces"/>
    <n v="1"/>
    <n v="415.78"/>
    <x v="3079"/>
    <d v="2016-03-08T02:09: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b v="0"/>
    <x v="1"/>
    <s v="spaces"/>
    <n v="0"/>
    <n v="53.71"/>
    <x v="3080"/>
    <d v="2015-12-11T16:00: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b v="0"/>
    <x v="1"/>
    <s v="spaces"/>
    <n v="0"/>
    <n v="420.6"/>
    <x v="3081"/>
    <d v="2016-09-09T11:05:2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b v="0"/>
    <x v="1"/>
    <s v="spaces"/>
    <n v="0"/>
    <n v="0"/>
    <x v="3082"/>
    <d v="2016-11-06T10:52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b v="0"/>
    <x v="1"/>
    <s v="spaces"/>
    <n v="0"/>
    <n v="18.670000000000002"/>
    <x v="3083"/>
    <d v="2015-08-14T07:3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b v="0"/>
    <x v="1"/>
    <s v="spaces"/>
    <n v="12"/>
    <n v="78.33"/>
    <x v="3084"/>
    <d v="2016-04-22T03:22: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b v="0"/>
    <x v="1"/>
    <s v="spaces"/>
    <n v="2"/>
    <n v="67.78"/>
    <x v="3085"/>
    <d v="2016-09-19T08:53:4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b v="0"/>
    <x v="1"/>
    <s v="spaces"/>
    <n v="0"/>
    <n v="16.670000000000002"/>
    <x v="3086"/>
    <d v="2016-08-06T05:43: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b v="0"/>
    <x v="1"/>
    <s v="spaces"/>
    <n v="1"/>
    <n v="62.5"/>
    <x v="3087"/>
    <d v="2017-12-21T05:13:0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b v="0"/>
    <x v="1"/>
    <s v="spaces"/>
    <n v="0"/>
    <n v="42"/>
    <x v="3088"/>
    <d v="2015-12-24T10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b v="0"/>
    <x v="1"/>
    <s v="spaces"/>
    <n v="23"/>
    <n v="130.09"/>
    <x v="3089"/>
    <d v="2017-07-05T14:16:5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b v="0"/>
    <x v="1"/>
    <s v="spaces"/>
    <n v="5"/>
    <n v="1270.22"/>
    <x v="3090"/>
    <d v="2016-04-18T01:10: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b v="0"/>
    <x v="1"/>
    <s v="spaces"/>
    <n v="16"/>
    <n v="88.44"/>
    <x v="3091"/>
    <d v="2017-08-12T05:53: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b v="0"/>
    <x v="1"/>
    <s v="spaces"/>
    <n v="1"/>
    <n v="56.34"/>
    <x v="3092"/>
    <d v="2016-10-05T17:52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b v="0"/>
    <x v="1"/>
    <s v="spaces"/>
    <n v="23"/>
    <n v="53.53"/>
    <x v="3093"/>
    <d v="2015-05-12T07:38: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b v="0"/>
    <x v="1"/>
    <s v="spaces"/>
    <n v="0"/>
    <n v="25"/>
    <x v="3094"/>
    <d v="2016-09-10T02:08: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b v="0"/>
    <x v="1"/>
    <s v="spaces"/>
    <n v="0"/>
    <n v="50"/>
    <x v="3095"/>
    <d v="2017-07-29T00:37: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b v="0"/>
    <x v="1"/>
    <s v="spaces"/>
    <n v="4"/>
    <n v="56.79"/>
    <x v="3096"/>
    <d v="2016-05-07T12:03: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b v="0"/>
    <x v="1"/>
    <s v="spaces"/>
    <n v="17"/>
    <n v="40.83"/>
    <x v="3097"/>
    <d v="2017-10-06T00:30: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b v="0"/>
    <x v="1"/>
    <s v="spaces"/>
    <n v="4"/>
    <n v="65.11"/>
    <x v="3098"/>
    <d v="2017-01-31T06:55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b v="0"/>
    <x v="1"/>
    <s v="spaces"/>
    <n v="14"/>
    <n v="55.6"/>
    <x v="3099"/>
    <d v="2017-02-04T13:19:5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b v="0"/>
    <x v="1"/>
    <s v="spaces"/>
    <n v="15"/>
    <n v="140.54"/>
    <x v="3100"/>
    <d v="2015-10-03T18:49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b v="0"/>
    <x v="1"/>
    <s v="spaces"/>
    <n v="12"/>
    <n v="25"/>
    <x v="3101"/>
    <d v="2016-07-04T05:02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b v="0"/>
    <x v="1"/>
    <s v="spaces"/>
    <n v="39"/>
    <n v="69.53"/>
    <x v="3102"/>
    <d v="2017-08-20T19:34:4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b v="0"/>
    <x v="1"/>
    <s v="spaces"/>
    <n v="0"/>
    <n v="5.5"/>
    <x v="3103"/>
    <d v="2016-05-30T07:24: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b v="0"/>
    <x v="1"/>
    <s v="spaces"/>
    <n v="30"/>
    <n v="237"/>
    <x v="3104"/>
    <d v="2016-01-19T11:44: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b v="0"/>
    <x v="1"/>
    <s v="spaces"/>
    <n v="42"/>
    <n v="79.87"/>
    <x v="3105"/>
    <d v="2015-10-02T08:10: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b v="0"/>
    <x v="1"/>
    <s v="spaces"/>
    <n v="4"/>
    <n v="10.25"/>
    <x v="3106"/>
    <d v="2016-09-06T03:03:5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b v="0"/>
    <x v="1"/>
    <s v="spaces"/>
    <n v="20"/>
    <n v="272.58999999999997"/>
    <x v="3107"/>
    <d v="2016-04-28T07:11:3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b v="0"/>
    <x v="1"/>
    <s v="spaces"/>
    <n v="0"/>
    <n v="13"/>
    <x v="3108"/>
    <d v="2016-04-14T20:15: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b v="0"/>
    <x v="1"/>
    <s v="spaces"/>
    <n v="25"/>
    <n v="58.18"/>
    <x v="3109"/>
    <d v="2015-08-10T03:34: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b v="0"/>
    <x v="1"/>
    <s v="spaces"/>
    <n v="0"/>
    <n v="10"/>
    <x v="3110"/>
    <d v="2018-02-20T07:55:1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b v="0"/>
    <x v="1"/>
    <s v="spaces"/>
    <n v="27"/>
    <n v="70.11"/>
    <x v="3111"/>
    <d v="2015-09-17T09:59:2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b v="0"/>
    <x v="1"/>
    <s v="spaces"/>
    <n v="5"/>
    <n v="57.89"/>
    <x v="3112"/>
    <d v="2017-10-31T01:58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b v="0"/>
    <x v="1"/>
    <s v="spaces"/>
    <n v="4"/>
    <n v="125.27"/>
    <x v="3113"/>
    <d v="2016-04-03T16:54: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b v="0"/>
    <x v="1"/>
    <s v="spaces"/>
    <n v="0"/>
    <n v="0"/>
    <x v="3114"/>
    <d v="2015-09-04T04:16: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b v="0"/>
    <x v="1"/>
    <s v="spaces"/>
    <n v="3"/>
    <n v="300"/>
    <x v="3115"/>
    <d v="2017-06-01T05:51: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b v="0"/>
    <x v="1"/>
    <s v="spaces"/>
    <n v="57"/>
    <n v="43"/>
    <x v="3116"/>
    <d v="2016-03-18T03:26: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b v="0"/>
    <x v="1"/>
    <s v="spaces"/>
    <n v="0"/>
    <n v="1"/>
    <x v="3117"/>
    <d v="2017-05-23T03:46:4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b v="0"/>
    <x v="1"/>
    <s v="spaces"/>
    <n v="0"/>
    <n v="775"/>
    <x v="3118"/>
    <d v="2017-06-29T00:36: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b v="0"/>
    <x v="1"/>
    <s v="spaces"/>
    <n v="0"/>
    <n v="5"/>
    <x v="3119"/>
    <d v="2016-03-12T12:20:5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b v="0"/>
    <x v="1"/>
    <s v="spaces"/>
    <n v="0"/>
    <n v="12.8"/>
    <x v="3120"/>
    <d v="2017-05-01T01:08:0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b v="0"/>
    <x v="1"/>
    <s v="spaces"/>
    <n v="1"/>
    <n v="10"/>
    <x v="3121"/>
    <d v="2015-09-09T07:58:54"/>
  </r>
  <r>
    <n v="3122"/>
    <s v="be back soon (Canceled)"/>
    <s v="cancelled until further notice"/>
    <n v="199"/>
    <n v="116"/>
    <x v="1"/>
    <s v="US"/>
    <s v="USD"/>
    <n v="1478733732"/>
    <n v="1478298132"/>
    <n v="2"/>
    <b v="0"/>
    <x v="1"/>
    <s v="spaces"/>
    <n v="58"/>
    <n v="58"/>
    <x v="3122"/>
    <d v="2017-11-09T02:55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b v="0"/>
    <x v="1"/>
    <s v="spaces"/>
    <n v="68"/>
    <n v="244.8"/>
    <x v="3123"/>
    <d v="2017-07-06T12:35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b v="0"/>
    <x v="1"/>
    <s v="spaces"/>
    <n v="0"/>
    <n v="6.5"/>
    <x v="3124"/>
    <d v="2016-01-19T04:18:44"/>
  </r>
  <r>
    <n v="3125"/>
    <s v="N/A (Canceled)"/>
    <s v="N/A"/>
    <n v="1500000"/>
    <n v="0"/>
    <x v="1"/>
    <s v="US"/>
    <s v="USD"/>
    <n v="1452142672"/>
    <n v="1449550672"/>
    <n v="0"/>
    <b v="0"/>
    <x v="1"/>
    <s v="spaces"/>
    <n v="0"/>
    <n v="0"/>
    <x v="3125"/>
    <d v="2016-12-29T19:22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b v="0"/>
    <x v="1"/>
    <s v="spaces"/>
    <n v="4"/>
    <n v="61.18"/>
    <x v="3126"/>
    <d v="2017-03-22T07:04: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b v="0"/>
    <x v="1"/>
    <s v="spaces"/>
    <n v="0"/>
    <n v="0"/>
    <x v="3127"/>
    <d v="2016-02-15T19:58:4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b v="0"/>
    <x v="1"/>
    <s v="plays"/>
    <n v="109"/>
    <n v="139.24"/>
    <x v="3128"/>
    <d v="2018-03-18T15:07: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b v="0"/>
    <x v="1"/>
    <s v="plays"/>
    <n v="1"/>
    <n v="10"/>
    <x v="3129"/>
    <d v="2018-04-21T08:24:0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b v="0"/>
    <x v="1"/>
    <s v="plays"/>
    <n v="4"/>
    <n v="93.75"/>
    <x v="3130"/>
    <d v="2018-04-16T15:48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b v="0"/>
    <x v="1"/>
    <s v="plays"/>
    <n v="16"/>
    <n v="53.75"/>
    <x v="3131"/>
    <d v="2018-04-10T20:50: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b v="0"/>
    <x v="1"/>
    <s v="plays"/>
    <n v="0"/>
    <n v="10"/>
    <x v="3132"/>
    <d v="2018-04-23T21:51: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b v="0"/>
    <x v="1"/>
    <s v="plays"/>
    <n v="108"/>
    <n v="33.75"/>
    <x v="3133"/>
    <d v="2018-03-26T12:49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b v="0"/>
    <x v="1"/>
    <s v="plays"/>
    <n v="23"/>
    <n v="18.75"/>
    <x v="3134"/>
    <d v="2018-03-29T18:09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b v="0"/>
    <x v="1"/>
    <s v="plays"/>
    <n v="21"/>
    <n v="23.14"/>
    <x v="3135"/>
    <d v="2018-04-06T09:20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b v="0"/>
    <x v="1"/>
    <s v="plays"/>
    <n v="128"/>
    <n v="29.05"/>
    <x v="3136"/>
    <d v="2018-04-03T03:02: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b v="0"/>
    <x v="1"/>
    <s v="plays"/>
    <n v="3"/>
    <n v="50"/>
    <x v="3137"/>
    <d v="2018-05-06T16:02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b v="0"/>
    <x v="1"/>
    <s v="plays"/>
    <n v="0"/>
    <n v="0"/>
    <x v="3138"/>
    <d v="2018-04-05T20:56: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b v="0"/>
    <x v="1"/>
    <s v="plays"/>
    <n v="5"/>
    <n v="450"/>
    <x v="3139"/>
    <d v="2018-03-27T05:09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b v="0"/>
    <x v="1"/>
    <s v="plays"/>
    <n v="1"/>
    <n v="24"/>
    <x v="3140"/>
    <d v="2018-04-09T23:44:4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b v="0"/>
    <x v="1"/>
    <s v="plays"/>
    <n v="52"/>
    <n v="32.25"/>
    <x v="3141"/>
    <d v="2018-04-19T08:10: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b v="0"/>
    <x v="1"/>
    <s v="plays"/>
    <n v="2"/>
    <n v="15"/>
    <x v="3142"/>
    <d v="2018-03-21T09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b v="0"/>
    <x v="1"/>
    <s v="plays"/>
    <n v="0"/>
    <n v="0"/>
    <x v="3143"/>
    <d v="2018-04-11T16:57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b v="0"/>
    <x v="1"/>
    <s v="plays"/>
    <n v="75"/>
    <n v="251.33"/>
    <x v="3144"/>
    <d v="2018-03-21T03:34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b v="0"/>
    <x v="1"/>
    <s v="plays"/>
    <n v="0"/>
    <n v="0"/>
    <x v="3145"/>
    <d v="2018-03-30T02:0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b v="0"/>
    <x v="1"/>
    <s v="plays"/>
    <n v="11"/>
    <n v="437.5"/>
    <x v="3146"/>
    <d v="2018-04-19T03:27: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b v="1"/>
    <x v="1"/>
    <s v="plays"/>
    <n v="118"/>
    <n v="110.35"/>
    <x v="3147"/>
    <d v="2015-10-21T13:02:1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b v="1"/>
    <x v="1"/>
    <s v="plays"/>
    <n v="131"/>
    <n v="41.42"/>
    <x v="3148"/>
    <d v="2015-09-13T21:57:2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b v="1"/>
    <x v="1"/>
    <s v="plays"/>
    <n v="104"/>
    <n v="52"/>
    <x v="3149"/>
    <d v="2013-11-05T17:21: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b v="1"/>
    <x v="1"/>
    <s v="plays"/>
    <n v="101"/>
    <n v="33.99"/>
    <x v="3150"/>
    <d v="2011-12-10T07:08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b v="1"/>
    <x v="1"/>
    <s v="plays"/>
    <n v="100"/>
    <n v="103.35"/>
    <x v="3151"/>
    <d v="2015-08-24T03:44: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b v="1"/>
    <x v="1"/>
    <s v="plays"/>
    <n v="106"/>
    <n v="34.79"/>
    <x v="3152"/>
    <d v="2014-10-09T13:05:4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b v="1"/>
    <x v="1"/>
    <s v="plays"/>
    <n v="336"/>
    <n v="41.77"/>
    <x v="3153"/>
    <d v="2012-03-17T09:10: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b v="1"/>
    <x v="1"/>
    <s v="plays"/>
    <n v="113"/>
    <n v="64.27"/>
    <x v="3154"/>
    <d v="2013-02-24T04:06: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b v="1"/>
    <x v="1"/>
    <s v="plays"/>
    <n v="189"/>
    <n v="31.21"/>
    <x v="3155"/>
    <d v="2013-11-19T10:11: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b v="1"/>
    <x v="1"/>
    <s v="plays"/>
    <n v="102"/>
    <n v="62.92"/>
    <x v="3156"/>
    <d v="2013-04-27T14:10:07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b v="1"/>
    <x v="1"/>
    <s v="plays"/>
    <n v="101"/>
    <n v="98.54"/>
    <x v="3157"/>
    <d v="2015-06-30T09:11:29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b v="1"/>
    <x v="1"/>
    <s v="plays"/>
    <n v="114"/>
    <n v="82.61"/>
    <x v="3158"/>
    <d v="2014-06-26T07:48: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b v="1"/>
    <x v="1"/>
    <s v="plays"/>
    <n v="133"/>
    <n v="38.5"/>
    <x v="3159"/>
    <d v="2012-12-10T17:21: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b v="1"/>
    <x v="1"/>
    <s v="plays"/>
    <n v="102"/>
    <n v="80.16"/>
    <x v="3160"/>
    <d v="2015-07-25T21:56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b v="1"/>
    <x v="1"/>
    <s v="plays"/>
    <n v="105"/>
    <n v="28.41"/>
    <x v="3161"/>
    <d v="2015-09-28T14:09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b v="1"/>
    <x v="1"/>
    <s v="plays"/>
    <n v="127"/>
    <n v="80.73"/>
    <x v="3162"/>
    <d v="2015-06-18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b v="1"/>
    <x v="1"/>
    <s v="plays"/>
    <n v="111"/>
    <n v="200.69"/>
    <x v="3163"/>
    <d v="2015-05-27T05:11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b v="1"/>
    <x v="1"/>
    <s v="plays"/>
    <n v="107"/>
    <n v="37.590000000000003"/>
    <x v="3164"/>
    <d v="2015-05-21T03:24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b v="1"/>
    <x v="1"/>
    <s v="plays"/>
    <n v="163"/>
    <n v="58.1"/>
    <x v="3165"/>
    <d v="2012-03-19T09:10: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b v="1"/>
    <x v="1"/>
    <s v="plays"/>
    <n v="160"/>
    <n v="60.3"/>
    <x v="3166"/>
    <d v="2015-11-10T06:37:1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b v="1"/>
    <x v="1"/>
    <s v="plays"/>
    <n v="116"/>
    <n v="63.36"/>
    <x v="3167"/>
    <d v="2015-07-14T15:32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b v="1"/>
    <x v="1"/>
    <s v="plays"/>
    <n v="124"/>
    <n v="50.9"/>
    <x v="3168"/>
    <d v="2015-05-25T08:10:1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b v="1"/>
    <x v="1"/>
    <s v="plays"/>
    <n v="103"/>
    <n v="100.5"/>
    <x v="3169"/>
    <d v="2014-11-19T17:51:1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b v="1"/>
    <x v="1"/>
    <s v="plays"/>
    <n v="112"/>
    <n v="31.62"/>
    <x v="3170"/>
    <d v="2015-06-12T23:29:2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b v="1"/>
    <x v="1"/>
    <s v="plays"/>
    <n v="109"/>
    <n v="65.099999999999994"/>
    <x v="3171"/>
    <d v="2017-05-01T18:29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b v="1"/>
    <x v="1"/>
    <s v="plays"/>
    <n v="115"/>
    <n v="79.31"/>
    <x v="3172"/>
    <d v="2013-01-07T01:3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b v="1"/>
    <x v="1"/>
    <s v="plays"/>
    <n v="103"/>
    <n v="139.19"/>
    <x v="3173"/>
    <d v="2015-09-09T12:50:5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b v="1"/>
    <x v="1"/>
    <s v="plays"/>
    <n v="101"/>
    <n v="131.91"/>
    <x v="3174"/>
    <d v="2015-08-07T20:10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b v="1"/>
    <x v="1"/>
    <s v="plays"/>
    <n v="110"/>
    <n v="91.3"/>
    <x v="3175"/>
    <d v="2012-01-03T12:32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b v="1"/>
    <x v="1"/>
    <s v="plays"/>
    <n v="115"/>
    <n v="39.67"/>
    <x v="3176"/>
    <d v="2014-07-23T16:20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b v="1"/>
    <x v="1"/>
    <s v="plays"/>
    <n v="117"/>
    <n v="57.55"/>
    <x v="3177"/>
    <d v="2015-06-02T06:07:4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b v="1"/>
    <x v="1"/>
    <s v="plays"/>
    <n v="172"/>
    <n v="33.03"/>
    <x v="3178"/>
    <d v="2015-06-27T17:22: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b v="1"/>
    <x v="1"/>
    <s v="plays"/>
    <n v="114"/>
    <n v="77.34"/>
    <x v="3179"/>
    <d v="2014-04-08T13:07: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b v="1"/>
    <x v="1"/>
    <s v="plays"/>
    <n v="120"/>
    <n v="31.93"/>
    <x v="3180"/>
    <d v="2015-05-31T23:23: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b v="1"/>
    <x v="1"/>
    <s v="plays"/>
    <n v="109"/>
    <n v="36.33"/>
    <x v="3181"/>
    <d v="2015-05-27T03:03:5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b v="1"/>
    <x v="1"/>
    <s v="plays"/>
    <n v="101"/>
    <n v="46.77"/>
    <x v="3182"/>
    <d v="2012-12-23T17:52:2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b v="1"/>
    <x v="1"/>
    <s v="plays"/>
    <n v="109"/>
    <n v="40.07"/>
    <x v="3183"/>
    <d v="2014-07-28T23:03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b v="1"/>
    <x v="1"/>
    <s v="plays"/>
    <n v="107"/>
    <n v="100.22"/>
    <x v="3184"/>
    <d v="2015-06-12T19:14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b v="1"/>
    <x v="1"/>
    <s v="plays"/>
    <n v="100"/>
    <n v="41.67"/>
    <x v="3185"/>
    <d v="2015-06-28T02:30:2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b v="1"/>
    <x v="1"/>
    <s v="plays"/>
    <n v="102"/>
    <n v="46.71"/>
    <x v="3186"/>
    <d v="2015-08-30T07:39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b v="1"/>
    <x v="1"/>
    <s v="plays"/>
    <n v="116"/>
    <n v="71.489999999999995"/>
    <x v="3187"/>
    <d v="2015-07-17T04:35: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b v="0"/>
    <x v="1"/>
    <s v="musical"/>
    <n v="65"/>
    <n v="14.44"/>
    <x v="3188"/>
    <d v="2016-05-28T12:44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b v="0"/>
    <x v="1"/>
    <s v="musical"/>
    <n v="12"/>
    <n v="356.84"/>
    <x v="3189"/>
    <d v="2016-05-11T02:21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b v="0"/>
    <x v="1"/>
    <s v="musical"/>
    <n v="0"/>
    <n v="0"/>
    <x v="3190"/>
    <d v="2017-12-08T23:06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b v="0"/>
    <x v="1"/>
    <s v="musical"/>
    <n v="4"/>
    <n v="37.75"/>
    <x v="3191"/>
    <d v="2017-08-14T02:1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b v="0"/>
    <x v="1"/>
    <s v="musical"/>
    <n v="1"/>
    <n v="12.75"/>
    <x v="3192"/>
    <d v="2016-02-14T20:56: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b v="0"/>
    <x v="1"/>
    <s v="musical"/>
    <n v="12"/>
    <n v="24.46"/>
    <x v="3193"/>
    <d v="2016-02-06T18:06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b v="0"/>
    <x v="1"/>
    <s v="musical"/>
    <n v="0"/>
    <n v="0"/>
    <x v="3194"/>
    <d v="2016-07-15T04:05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b v="0"/>
    <x v="1"/>
    <s v="musical"/>
    <n v="59"/>
    <n v="53.08"/>
    <x v="3195"/>
    <d v="2016-01-29T04:51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b v="0"/>
    <x v="1"/>
    <s v="musical"/>
    <n v="0"/>
    <n v="300"/>
    <x v="3196"/>
    <d v="2016-07-20T19:24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b v="0"/>
    <x v="1"/>
    <s v="musical"/>
    <n v="11"/>
    <n v="286.25"/>
    <x v="3197"/>
    <d v="2016-01-20T22:18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b v="0"/>
    <x v="1"/>
    <s v="musical"/>
    <n v="0"/>
    <n v="36.67"/>
    <x v="3198"/>
    <d v="2016-02-02T02:44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b v="0"/>
    <x v="1"/>
    <s v="musical"/>
    <n v="52"/>
    <n v="49.21"/>
    <x v="3199"/>
    <d v="2015-08-20T02:33: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b v="0"/>
    <x v="1"/>
    <s v="musical"/>
    <n v="0"/>
    <n v="1"/>
    <x v="3200"/>
    <d v="2017-04-25T06:11:4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b v="0"/>
    <x v="1"/>
    <s v="musical"/>
    <n v="1"/>
    <n v="12.5"/>
    <x v="3201"/>
    <d v="2015-08-13T20:50: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b v="0"/>
    <x v="1"/>
    <s v="musical"/>
    <n v="55"/>
    <n v="109.04"/>
    <x v="3202"/>
    <d v="2016-12-05T08:09: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b v="0"/>
    <x v="1"/>
    <s v="musical"/>
    <n v="25"/>
    <n v="41.67"/>
    <x v="3203"/>
    <d v="2016-09-15T09:25: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b v="0"/>
    <x v="1"/>
    <s v="musical"/>
    <n v="0"/>
    <n v="0"/>
    <x v="3204"/>
    <d v="2016-07-05T14:01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b v="0"/>
    <x v="1"/>
    <s v="musical"/>
    <n v="3"/>
    <n v="22.75"/>
    <x v="3205"/>
    <d v="2016-04-17T15:18: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b v="0"/>
    <x v="1"/>
    <s v="musical"/>
    <n v="0"/>
    <n v="0"/>
    <x v="3206"/>
    <d v="2016-09-08T12:53: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b v="0"/>
    <x v="1"/>
    <s v="musical"/>
    <n v="46"/>
    <n v="70.83"/>
    <x v="3207"/>
    <d v="2016-04-09T07:49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b v="1"/>
    <x v="1"/>
    <s v="plays"/>
    <n v="104"/>
    <n v="63.11"/>
    <x v="3208"/>
    <d v="2015-07-09T23:30: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b v="1"/>
    <x v="1"/>
    <s v="plays"/>
    <n v="119"/>
    <n v="50.16"/>
    <x v="3209"/>
    <d v="2015-06-01T12:45: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b v="1"/>
    <x v="1"/>
    <s v="plays"/>
    <n v="126"/>
    <n v="62.88"/>
    <x v="3210"/>
    <d v="2013-04-26T18:52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b v="1"/>
    <x v="1"/>
    <s v="plays"/>
    <n v="120"/>
    <n v="85.53"/>
    <x v="3211"/>
    <d v="2015-07-27T19:54: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b v="1"/>
    <x v="1"/>
    <s v="plays"/>
    <n v="126"/>
    <n v="53.72"/>
    <x v="3212"/>
    <d v="2015-07-21T09:48: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b v="1"/>
    <x v="1"/>
    <s v="plays"/>
    <n v="100"/>
    <n v="127.81"/>
    <x v="3213"/>
    <d v="2016-07-14T20:45: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b v="1"/>
    <x v="1"/>
    <s v="plays"/>
    <n v="102"/>
    <n v="106.57"/>
    <x v="3214"/>
    <d v="2016-12-28T13:42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b v="1"/>
    <x v="1"/>
    <s v="plays"/>
    <n v="100"/>
    <n v="262.11"/>
    <x v="3215"/>
    <d v="2016-08-30T05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b v="1"/>
    <x v="1"/>
    <s v="plays"/>
    <n v="100"/>
    <n v="57.17"/>
    <x v="3216"/>
    <d v="2016-06-29T09:11:2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b v="1"/>
    <x v="1"/>
    <s v="plays"/>
    <n v="116"/>
    <n v="50.2"/>
    <x v="3217"/>
    <d v="2017-11-03T13:53: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b v="1"/>
    <x v="1"/>
    <s v="plays"/>
    <n v="102"/>
    <n v="66.59"/>
    <x v="3218"/>
    <d v="2015-12-15T16:20: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b v="1"/>
    <x v="1"/>
    <s v="plays"/>
    <n v="100"/>
    <n v="168.25"/>
    <x v="3219"/>
    <d v="2016-03-08T08:46:45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b v="1"/>
    <x v="1"/>
    <s v="plays"/>
    <n v="101"/>
    <n v="256.37"/>
    <x v="3220"/>
    <d v="2018-03-14T15:19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b v="1"/>
    <x v="1"/>
    <s v="plays"/>
    <n v="103"/>
    <n v="36.61"/>
    <x v="3221"/>
    <d v="2016-06-23T08:23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b v="1"/>
    <x v="1"/>
    <s v="plays"/>
    <n v="125"/>
    <n v="37.14"/>
    <x v="3222"/>
    <d v="2016-10-14T21:56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b v="1"/>
    <x v="1"/>
    <s v="plays"/>
    <n v="110"/>
    <n v="45.88"/>
    <x v="3223"/>
    <d v="2016-08-09T11:17: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b v="1"/>
    <x v="1"/>
    <s v="plays"/>
    <n v="102"/>
    <n v="141.71"/>
    <x v="3224"/>
    <d v="2018-01-10T15:49: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b v="1"/>
    <x v="1"/>
    <s v="plays"/>
    <n v="102"/>
    <n v="52.49"/>
    <x v="3225"/>
    <d v="2017-05-30T15:19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b v="1"/>
    <x v="1"/>
    <s v="plays"/>
    <n v="104"/>
    <n v="59.52"/>
    <x v="3226"/>
    <d v="2016-10-20T17:21: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b v="1"/>
    <x v="1"/>
    <s v="plays"/>
    <n v="125"/>
    <n v="50"/>
    <x v="3227"/>
    <d v="2018-01-18T11:55: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b v="1"/>
    <x v="1"/>
    <s v="plays"/>
    <n v="102"/>
    <n v="193.62"/>
    <x v="3228"/>
    <d v="2016-12-08T08:3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b v="1"/>
    <x v="1"/>
    <s v="plays"/>
    <n v="108"/>
    <n v="106.8"/>
    <x v="3229"/>
    <d v="2015-11-04T03:34: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b v="1"/>
    <x v="1"/>
    <s v="plays"/>
    <n v="110"/>
    <n v="77.22"/>
    <x v="3230"/>
    <d v="2015-09-13T21:56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b v="1"/>
    <x v="1"/>
    <s v="plays"/>
    <n v="161"/>
    <n v="57.5"/>
    <x v="3231"/>
    <d v="2017-04-11T16:29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b v="1"/>
    <x v="1"/>
    <s v="plays"/>
    <n v="131"/>
    <n v="50.46"/>
    <x v="3232"/>
    <d v="2017-04-29T06:37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b v="1"/>
    <x v="1"/>
    <s v="plays"/>
    <n v="119"/>
    <n v="97.38"/>
    <x v="3233"/>
    <d v="2018-03-04T08:29: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b v="1"/>
    <x v="1"/>
    <s v="plays"/>
    <n v="100"/>
    <n v="34.92"/>
    <x v="3234"/>
    <d v="2018-02-02T21:58: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b v="1"/>
    <x v="1"/>
    <s v="plays"/>
    <n v="103"/>
    <n v="85.53"/>
    <x v="3235"/>
    <d v="2017-06-27T16:41:4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b v="1"/>
    <x v="1"/>
    <s v="plays"/>
    <n v="101"/>
    <n v="182.91"/>
    <x v="3236"/>
    <d v="2017-12-29T02:33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b v="1"/>
    <x v="1"/>
    <s v="plays"/>
    <n v="101"/>
    <n v="131.13999999999999"/>
    <x v="3237"/>
    <d v="2016-09-18T15:18: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b v="1"/>
    <x v="1"/>
    <s v="plays"/>
    <n v="112"/>
    <n v="39.81"/>
    <x v="3238"/>
    <d v="2016-06-19T01:47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b v="1"/>
    <x v="1"/>
    <s v="plays"/>
    <n v="106"/>
    <n v="59.7"/>
    <x v="3239"/>
    <d v="2016-10-16T01:00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b v="1"/>
    <x v="1"/>
    <s v="plays"/>
    <n v="101"/>
    <n v="88.74"/>
    <x v="3240"/>
    <d v="2018-02-18T05:06: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b v="1"/>
    <x v="1"/>
    <s v="plays"/>
    <n v="115"/>
    <n v="58.69"/>
    <x v="3241"/>
    <d v="2015-09-27T07:38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b v="1"/>
    <x v="1"/>
    <s v="plays"/>
    <n v="127"/>
    <n v="69.569999999999993"/>
    <x v="3242"/>
    <d v="2015-09-02T06:16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b v="1"/>
    <x v="1"/>
    <s v="plays"/>
    <n v="103"/>
    <n v="115.87"/>
    <x v="3243"/>
    <d v="2016-09-28T16:20:2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b v="1"/>
    <x v="1"/>
    <s v="plays"/>
    <n v="103"/>
    <n v="23.87"/>
    <x v="3244"/>
    <d v="2017-12-01T08:20:0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b v="1"/>
    <x v="1"/>
    <s v="plays"/>
    <n v="104"/>
    <n v="81.13"/>
    <x v="3245"/>
    <d v="2016-05-30T05:37:0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b v="1"/>
    <x v="1"/>
    <s v="plays"/>
    <n v="111"/>
    <n v="57.63"/>
    <x v="3246"/>
    <d v="2016-09-01T06:37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b v="1"/>
    <x v="1"/>
    <s v="plays"/>
    <n v="106"/>
    <n v="46.43"/>
    <x v="3247"/>
    <d v="2016-06-30T05:32: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b v="1"/>
    <x v="1"/>
    <s v="plays"/>
    <n v="101"/>
    <n v="60.48"/>
    <x v="3248"/>
    <d v="2016-03-21T13:05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b v="1"/>
    <x v="1"/>
    <s v="plays"/>
    <n v="105"/>
    <n v="65.58"/>
    <x v="3249"/>
    <d v="2016-06-08T01:57: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b v="1"/>
    <x v="1"/>
    <s v="plays"/>
    <n v="102"/>
    <n v="119.19"/>
    <x v="3250"/>
    <d v="2015-10-20T06:57:2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b v="1"/>
    <x v="1"/>
    <s v="plays"/>
    <n v="111"/>
    <n v="83.05"/>
    <x v="3251"/>
    <d v="2016-06-09T02:05:2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b v="1"/>
    <x v="1"/>
    <s v="plays"/>
    <n v="128"/>
    <n v="57.52"/>
    <x v="3252"/>
    <d v="2017-09-05T06:28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b v="1"/>
    <x v="1"/>
    <s v="plays"/>
    <n v="102"/>
    <n v="177.09"/>
    <x v="3253"/>
    <d v="2017-09-05T23:14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b v="1"/>
    <x v="1"/>
    <s v="plays"/>
    <n v="101"/>
    <n v="70.77"/>
    <x v="3254"/>
    <d v="2016-03-11T12:49: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b v="1"/>
    <x v="1"/>
    <s v="plays"/>
    <n v="175"/>
    <n v="29.17"/>
    <x v="3255"/>
    <d v="2015-09-20T15:4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b v="1"/>
    <x v="1"/>
    <s v="plays"/>
    <n v="128"/>
    <n v="72.760000000000005"/>
    <x v="3256"/>
    <d v="2016-05-29T07:07: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b v="1"/>
    <x v="1"/>
    <s v="plays"/>
    <n v="106"/>
    <n v="51.85"/>
    <x v="3257"/>
    <d v="2018-02-23T22:23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b v="1"/>
    <x v="1"/>
    <s v="plays"/>
    <n v="105"/>
    <n v="98.2"/>
    <x v="3258"/>
    <d v="2015-12-24T18:10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b v="1"/>
    <x v="1"/>
    <s v="plays"/>
    <n v="106"/>
    <n v="251.74"/>
    <x v="3259"/>
    <d v="2017-09-29T11:13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b v="1"/>
    <x v="1"/>
    <s v="plays"/>
    <n v="109"/>
    <n v="74.819999999999993"/>
    <x v="3260"/>
    <d v="2016-11-21T12:24: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b v="1"/>
    <x v="1"/>
    <s v="plays"/>
    <n v="100"/>
    <n v="67.650000000000006"/>
    <x v="3261"/>
    <d v="2016-07-04T14:43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b v="1"/>
    <x v="1"/>
    <s v="plays"/>
    <n v="103"/>
    <n v="93.81"/>
    <x v="3262"/>
    <d v="2015-12-06T15:49:4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b v="1"/>
    <x v="1"/>
    <s v="plays"/>
    <n v="112"/>
    <n v="41.24"/>
    <x v="3263"/>
    <d v="2016-10-21T00:30:3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b v="1"/>
    <x v="1"/>
    <s v="plays"/>
    <n v="103"/>
    <n v="52.55"/>
    <x v="3264"/>
    <d v="2016-01-14T05:06: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b v="1"/>
    <x v="1"/>
    <s v="plays"/>
    <n v="164"/>
    <n v="70.290000000000006"/>
    <x v="3265"/>
    <d v="2016-11-24T13:47:1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b v="1"/>
    <x v="1"/>
    <s v="plays"/>
    <n v="131"/>
    <n v="48.33"/>
    <x v="3266"/>
    <d v="2016-05-31T01:01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b v="1"/>
    <x v="1"/>
    <s v="plays"/>
    <n v="102"/>
    <n v="53.18"/>
    <x v="3267"/>
    <d v="2016-07-05T16:0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b v="1"/>
    <x v="1"/>
    <s v="plays"/>
    <n v="128"/>
    <n v="60.95"/>
    <x v="3268"/>
    <d v="2017-08-22T09:54:3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b v="1"/>
    <x v="1"/>
    <s v="plays"/>
    <n v="102"/>
    <n v="116"/>
    <x v="3269"/>
    <d v="2016-06-03T16:51:0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b v="1"/>
    <x v="1"/>
    <s v="plays"/>
    <n v="102"/>
    <n v="61"/>
    <x v="3270"/>
    <d v="2016-06-30T07:57: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b v="1"/>
    <x v="1"/>
    <s v="plays"/>
    <n v="130"/>
    <n v="38.24"/>
    <x v="3271"/>
    <d v="2015-10-16T21:57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b v="1"/>
    <x v="1"/>
    <s v="plays"/>
    <n v="154"/>
    <n v="106.5"/>
    <x v="3272"/>
    <d v="2016-10-27T19:55: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b v="1"/>
    <x v="1"/>
    <s v="plays"/>
    <n v="107"/>
    <n v="204.57"/>
    <x v="3273"/>
    <d v="2017-09-12T17:52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b v="1"/>
    <x v="1"/>
    <s v="plays"/>
    <n v="101"/>
    <n v="54.91"/>
    <x v="3274"/>
    <d v="2017-03-09T22:28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b v="1"/>
    <x v="1"/>
    <s v="plays"/>
    <n v="100"/>
    <n v="150.41999999999999"/>
    <x v="3275"/>
    <d v="2016-01-25T17:21:4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b v="1"/>
    <x v="1"/>
    <s v="plays"/>
    <n v="117"/>
    <n v="52.58"/>
    <x v="3276"/>
    <d v="2017-03-26T13:46: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b v="1"/>
    <x v="1"/>
    <s v="plays"/>
    <n v="109"/>
    <n v="54.3"/>
    <x v="3277"/>
    <d v="2015-11-02T12:08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b v="1"/>
    <x v="1"/>
    <s v="plays"/>
    <n v="103"/>
    <n v="76.03"/>
    <x v="3278"/>
    <d v="2016-05-17T17:43:5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b v="1"/>
    <x v="1"/>
    <s v="plays"/>
    <n v="114"/>
    <n v="105.21"/>
    <x v="3279"/>
    <d v="2017-03-26T11:11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b v="1"/>
    <x v="1"/>
    <s v="plays"/>
    <n v="103"/>
    <n v="68.67"/>
    <x v="3280"/>
    <d v="2016-05-19T03:03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b v="1"/>
    <x v="1"/>
    <s v="plays"/>
    <n v="122"/>
    <n v="129.36000000000001"/>
    <x v="3281"/>
    <d v="2016-08-21T21:5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b v="1"/>
    <x v="1"/>
    <s v="plays"/>
    <n v="103"/>
    <n v="134.26"/>
    <x v="3282"/>
    <d v="2017-04-24T04:45: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b v="1"/>
    <x v="1"/>
    <s v="plays"/>
    <n v="105"/>
    <n v="17.829999999999998"/>
    <x v="3283"/>
    <d v="2017-02-03T05:06: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b v="1"/>
    <x v="1"/>
    <s v="plays"/>
    <n v="102"/>
    <n v="203.2"/>
    <x v="3284"/>
    <d v="2017-01-21T07:38:33"/>
  </r>
  <r>
    <n v="3285"/>
    <s v="By Morning"/>
    <s v="A new play by Matthew Gasda"/>
    <n v="4999"/>
    <n v="5604"/>
    <x v="0"/>
    <s v="US"/>
    <s v="USD"/>
    <n v="1488258000"/>
    <n v="1485556626"/>
    <n v="81"/>
    <b v="1"/>
    <x v="1"/>
    <s v="plays"/>
    <n v="112"/>
    <n v="69.19"/>
    <x v="3285"/>
    <d v="2018-03-01T16:51: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b v="1"/>
    <x v="1"/>
    <s v="plays"/>
    <n v="102"/>
    <n v="125.12"/>
    <x v="3286"/>
    <d v="2017-08-13T03:44:2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b v="1"/>
    <x v="1"/>
    <s v="plays"/>
    <n v="100"/>
    <n v="73.53"/>
    <x v="3287"/>
    <d v="2016-11-19T12:15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b v="1"/>
    <x v="1"/>
    <s v="plays"/>
    <n v="100"/>
    <n v="48.44"/>
    <x v="3288"/>
    <d v="2017-06-17T02:02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b v="1"/>
    <x v="1"/>
    <s v="plays"/>
    <n v="133"/>
    <n v="26.61"/>
    <x v="3289"/>
    <d v="2018-02-21T16:40: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b v="1"/>
    <x v="1"/>
    <s v="plays"/>
    <n v="121"/>
    <n v="33.67"/>
    <x v="3290"/>
    <d v="2018-03-13T05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b v="1"/>
    <x v="1"/>
    <s v="plays"/>
    <n v="114"/>
    <n v="40.71"/>
    <x v="3291"/>
    <d v="2016-09-06T09:10:2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b v="1"/>
    <x v="1"/>
    <s v="plays"/>
    <n v="286"/>
    <n v="19.27"/>
    <x v="3292"/>
    <d v="2016-11-25T16:50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b v="1"/>
    <x v="1"/>
    <s v="plays"/>
    <n v="170"/>
    <n v="84.29"/>
    <x v="3293"/>
    <d v="2018-03-06T00:1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b v="1"/>
    <x v="1"/>
    <s v="plays"/>
    <n v="118"/>
    <n v="29.58"/>
    <x v="3294"/>
    <d v="2016-06-03T18:52:5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b v="1"/>
    <x v="1"/>
    <s v="plays"/>
    <n v="103"/>
    <n v="26.67"/>
    <x v="3295"/>
    <d v="2017-09-24T15:26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b v="1"/>
    <x v="1"/>
    <s v="plays"/>
    <n v="144"/>
    <n v="45.98"/>
    <x v="3296"/>
    <d v="2016-11-13T13:16: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b v="1"/>
    <x v="1"/>
    <s v="plays"/>
    <n v="100"/>
    <n v="125.09"/>
    <x v="3297"/>
    <d v="2016-07-16T02:01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b v="1"/>
    <x v="1"/>
    <s v="plays"/>
    <n v="102"/>
    <n v="141.29"/>
    <x v="3298"/>
    <d v="2016-09-02T03:03: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b v="1"/>
    <x v="1"/>
    <s v="plays"/>
    <n v="116"/>
    <n v="55.33"/>
    <x v="3299"/>
    <d v="2016-10-04T17:22:4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b v="1"/>
    <x v="1"/>
    <s v="plays"/>
    <n v="136"/>
    <n v="46.42"/>
    <x v="3300"/>
    <d v="2016-04-15T23:20: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b v="1"/>
    <x v="1"/>
    <s v="plays"/>
    <n v="133"/>
    <n v="57.2"/>
    <x v="3301"/>
    <d v="2017-07-29T07:07:55"/>
  </r>
  <r>
    <n v="3302"/>
    <s v="El muro de BorÃ­s KiÃ©n"/>
    <s v="FilosofÃ­a de los anÃ³nimos"/>
    <n v="8400"/>
    <n v="8685"/>
    <x v="0"/>
    <s v="ES"/>
    <s v="EUR"/>
    <n v="1481099176"/>
    <n v="1478507176"/>
    <n v="50"/>
    <b v="1"/>
    <x v="1"/>
    <s v="plays"/>
    <n v="103"/>
    <n v="173.7"/>
    <x v="3302"/>
    <d v="2017-12-07T01:58:4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b v="1"/>
    <x v="1"/>
    <s v="plays"/>
    <n v="116"/>
    <n v="59.6"/>
    <x v="3303"/>
    <d v="2016-03-14T03:42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b v="1"/>
    <x v="1"/>
    <s v="plays"/>
    <n v="105"/>
    <n v="89.59"/>
    <x v="3304"/>
    <d v="2017-12-22T16:19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b v="1"/>
    <x v="1"/>
    <s v="plays"/>
    <n v="102"/>
    <n v="204.05"/>
    <x v="3305"/>
    <d v="2016-07-20T01:34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b v="1"/>
    <x v="1"/>
    <s v="plays"/>
    <n v="175"/>
    <n v="48.7"/>
    <x v="3306"/>
    <d v="2017-06-06T00:30: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b v="1"/>
    <x v="1"/>
    <s v="plays"/>
    <n v="107"/>
    <n v="53.34"/>
    <x v="3307"/>
    <d v="2017-05-10T09:34:1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b v="1"/>
    <x v="1"/>
    <s v="plays"/>
    <n v="122"/>
    <n v="75.09"/>
    <x v="3308"/>
    <d v="2017-04-08T13:19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b v="1"/>
    <x v="1"/>
    <s v="plays"/>
    <n v="159"/>
    <n v="18"/>
    <x v="3309"/>
    <d v="2017-10-15T06:44:4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b v="1"/>
    <x v="1"/>
    <s v="plays"/>
    <n v="100"/>
    <n v="209.84"/>
    <x v="3310"/>
    <d v="2016-09-26T13:34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b v="1"/>
    <x v="1"/>
    <s v="plays"/>
    <n v="110"/>
    <n v="61.02"/>
    <x v="3311"/>
    <d v="2016-10-07T03:34:3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b v="1"/>
    <x v="1"/>
    <s v="plays"/>
    <n v="100"/>
    <n v="61"/>
    <x v="3312"/>
    <d v="2017-11-11T02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b v="1"/>
    <x v="1"/>
    <s v="plays"/>
    <n v="116"/>
    <n v="80.03"/>
    <x v="3313"/>
    <d v="2017-01-19T01:31: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b v="1"/>
    <x v="1"/>
    <s v="plays"/>
    <n v="211"/>
    <n v="29.07"/>
    <x v="3314"/>
    <d v="2016-04-25T06:12: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b v="1"/>
    <x v="1"/>
    <s v="plays"/>
    <n v="110"/>
    <n v="49.44"/>
    <x v="3315"/>
    <d v="2017-05-01T11:01: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b v="1"/>
    <x v="1"/>
    <s v="plays"/>
    <n v="100"/>
    <n v="93.98"/>
    <x v="3316"/>
    <d v="2015-07-21T04:29:3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b v="1"/>
    <x v="1"/>
    <s v="plays"/>
    <n v="106"/>
    <n v="61.94"/>
    <x v="3317"/>
    <d v="2017-06-03T21:23:4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b v="1"/>
    <x v="1"/>
    <s v="plays"/>
    <n v="126"/>
    <n v="78.5"/>
    <x v="3318"/>
    <d v="2017-04-05T17:21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b v="1"/>
    <x v="1"/>
    <s v="plays"/>
    <n v="108"/>
    <n v="33.75"/>
    <x v="3319"/>
    <d v="2016-01-16T22:31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b v="1"/>
    <x v="1"/>
    <s v="plays"/>
    <n v="101"/>
    <n v="66.45"/>
    <x v="3320"/>
    <d v="2017-06-18T04:41:4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b v="1"/>
    <x v="1"/>
    <s v="plays"/>
    <n v="107"/>
    <n v="35.799999999999997"/>
    <x v="3321"/>
    <d v="2015-09-29T05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b v="1"/>
    <x v="1"/>
    <s v="plays"/>
    <n v="102"/>
    <n v="145.65"/>
    <x v="3322"/>
    <d v="2017-06-18T07:34: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b v="1"/>
    <x v="1"/>
    <s v="plays"/>
    <n v="126"/>
    <n v="25.69"/>
    <x v="3323"/>
    <d v="2017-09-23T13:03: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b v="1"/>
    <x v="1"/>
    <s v="plays"/>
    <n v="102"/>
    <n v="152.5"/>
    <x v="3324"/>
    <d v="2017-06-01T09:11:1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b v="1"/>
    <x v="1"/>
    <s v="plays"/>
    <n v="113"/>
    <n v="30"/>
    <x v="3325"/>
    <d v="2016-03-22T11:0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b v="1"/>
    <x v="1"/>
    <s v="plays"/>
    <n v="101"/>
    <n v="142.28"/>
    <x v="3326"/>
    <d v="2016-02-22T19:02: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b v="1"/>
    <x v="1"/>
    <s v="plays"/>
    <n v="101"/>
    <n v="24.55"/>
    <x v="3327"/>
    <d v="2017-05-03T13:46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b v="1"/>
    <x v="1"/>
    <s v="plays"/>
    <n v="146"/>
    <n v="292.77999999999997"/>
    <x v="3328"/>
    <d v="2015-06-15T21:57: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b v="1"/>
    <x v="1"/>
    <s v="plays"/>
    <n v="117"/>
    <n v="44.92"/>
    <x v="3329"/>
    <d v="2015-07-09T07:39: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b v="1"/>
    <x v="1"/>
    <s v="plays"/>
    <n v="106"/>
    <n v="23.1"/>
    <x v="3330"/>
    <d v="2016-03-18T11:32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b v="1"/>
    <x v="1"/>
    <s v="plays"/>
    <n v="105"/>
    <n v="80.400000000000006"/>
    <x v="3331"/>
    <d v="2016-09-26T07:54: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b v="1"/>
    <x v="1"/>
    <s v="plays"/>
    <n v="100"/>
    <n v="72.290000000000006"/>
    <x v="3332"/>
    <d v="2015-07-01T01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b v="1"/>
    <x v="1"/>
    <s v="plays"/>
    <n v="105"/>
    <n v="32.97"/>
    <x v="3333"/>
    <d v="2016-06-02T21:41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b v="1"/>
    <x v="1"/>
    <s v="plays"/>
    <n v="139"/>
    <n v="116.65"/>
    <x v="3334"/>
    <d v="2016-07-18T16:51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b v="1"/>
    <x v="1"/>
    <s v="plays"/>
    <n v="100"/>
    <n v="79.62"/>
    <x v="3335"/>
    <d v="2015-07-16T11:14:0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b v="1"/>
    <x v="1"/>
    <s v="plays"/>
    <n v="100"/>
    <n v="27.78"/>
    <x v="3336"/>
    <d v="2017-03-30T20:29: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b v="1"/>
    <x v="1"/>
    <s v="plays"/>
    <n v="110"/>
    <n v="81.03"/>
    <x v="3337"/>
    <d v="2015-09-23T19:54:5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b v="1"/>
    <x v="1"/>
    <s v="plays"/>
    <n v="102"/>
    <n v="136.85"/>
    <x v="3338"/>
    <d v="2018-02-25T23:47:4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b v="1"/>
    <x v="1"/>
    <s v="plays"/>
    <n v="104"/>
    <n v="177.62"/>
    <x v="3339"/>
    <d v="2017-07-25T14:16:2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b v="1"/>
    <x v="1"/>
    <s v="plays"/>
    <n v="138"/>
    <n v="109.08"/>
    <x v="3340"/>
    <d v="2017-12-06T16:43: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b v="1"/>
    <x v="1"/>
    <s v="plays"/>
    <n v="100"/>
    <n v="119.64"/>
    <x v="3341"/>
    <d v="2017-06-08T15:49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b v="1"/>
    <x v="1"/>
    <s v="plays"/>
    <n v="102"/>
    <n v="78.209999999999994"/>
    <x v="3342"/>
    <d v="2016-03-17T19:53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b v="1"/>
    <x v="1"/>
    <s v="plays"/>
    <n v="171"/>
    <n v="52.17"/>
    <x v="3343"/>
    <d v="2017-04-08T05:24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b v="1"/>
    <x v="1"/>
    <s v="plays"/>
    <n v="101"/>
    <n v="114.13"/>
    <x v="3344"/>
    <d v="2015-08-12T06:26: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b v="1"/>
    <x v="1"/>
    <s v="plays"/>
    <n v="130"/>
    <n v="50"/>
    <x v="3345"/>
    <d v="2016-04-04T00:07:0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b v="1"/>
    <x v="1"/>
    <s v="plays"/>
    <n v="110"/>
    <n v="91.67"/>
    <x v="3346"/>
    <d v="2016-02-11T22:02: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b v="1"/>
    <x v="1"/>
    <s v="plays"/>
    <n v="119"/>
    <n v="108.59"/>
    <x v="3347"/>
    <d v="2017-05-04T02:02:3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b v="1"/>
    <x v="1"/>
    <s v="plays"/>
    <n v="100"/>
    <n v="69.819999999999993"/>
    <x v="3348"/>
    <d v="2017-04-25T04:34: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b v="1"/>
    <x v="1"/>
    <s v="plays"/>
    <n v="153"/>
    <n v="109.57"/>
    <x v="3349"/>
    <d v="2017-06-09T16:20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b v="1"/>
    <x v="1"/>
    <s v="plays"/>
    <n v="104"/>
    <n v="71.67"/>
    <x v="3350"/>
    <d v="2016-11-20T17:52: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b v="1"/>
    <x v="1"/>
    <s v="plays"/>
    <n v="101"/>
    <n v="93.61"/>
    <x v="3351"/>
    <d v="2015-07-04T17:21: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b v="1"/>
    <x v="1"/>
    <s v="plays"/>
    <n v="108"/>
    <n v="76.8"/>
    <x v="3352"/>
    <d v="2017-06-28T07:39:3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b v="1"/>
    <x v="1"/>
    <s v="plays"/>
    <n v="315"/>
    <n v="35.799999999999997"/>
    <x v="3353"/>
    <d v="2017-04-28T01:01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b v="1"/>
    <x v="1"/>
    <s v="plays"/>
    <n v="102"/>
    <n v="55.6"/>
    <x v="3354"/>
    <d v="2016-10-19T06:39:1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b v="1"/>
    <x v="1"/>
    <s v="plays"/>
    <n v="126"/>
    <n v="147.33000000000001"/>
    <x v="3355"/>
    <d v="2017-05-05T17:08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b v="1"/>
    <x v="1"/>
    <s v="plays"/>
    <n v="101"/>
    <n v="56.33"/>
    <x v="3356"/>
    <d v="2017-07-12T11:18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b v="1"/>
    <x v="1"/>
    <s v="plays"/>
    <n v="101"/>
    <n v="96.19"/>
    <x v="3357"/>
    <d v="2015-07-13T20:58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b v="1"/>
    <x v="1"/>
    <s v="plays"/>
    <n v="103"/>
    <n v="63.57"/>
    <x v="3358"/>
    <d v="2015-11-03T03:32:2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b v="1"/>
    <x v="1"/>
    <s v="plays"/>
    <n v="106"/>
    <n v="184.78"/>
    <x v="3359"/>
    <d v="2018-02-26T11:36:45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b v="1"/>
    <x v="1"/>
    <s v="plays"/>
    <n v="101"/>
    <n v="126.72"/>
    <x v="3360"/>
    <d v="2017-12-14T13:15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b v="1"/>
    <x v="1"/>
    <s v="plays"/>
    <n v="113"/>
    <n v="83.43"/>
    <x v="3361"/>
    <d v="2015-08-14T18:52: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b v="1"/>
    <x v="1"/>
    <s v="plays"/>
    <n v="218"/>
    <n v="54.5"/>
    <x v="3362"/>
    <d v="2016-02-21T07:03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b v="1"/>
    <x v="1"/>
    <s v="plays"/>
    <n v="101"/>
    <n v="302.31"/>
    <x v="3363"/>
    <d v="2015-08-01T12:15: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b v="1"/>
    <x v="1"/>
    <s v="plays"/>
    <n v="106"/>
    <n v="44.14"/>
    <x v="3364"/>
    <d v="2017-03-09T22:28: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b v="1"/>
    <x v="1"/>
    <s v="plays"/>
    <n v="104"/>
    <n v="866.67"/>
    <x v="3365"/>
    <d v="2016-12-04T04:01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b v="1"/>
    <x v="1"/>
    <s v="plays"/>
    <n v="221"/>
    <n v="61.39"/>
    <x v="3366"/>
    <d v="2016-04-29T13:54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b v="1"/>
    <x v="1"/>
    <s v="plays"/>
    <n v="119"/>
    <n v="29.67"/>
    <x v="3367"/>
    <d v="2016-07-21T03:59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b v="1"/>
    <x v="1"/>
    <s v="plays"/>
    <n v="105"/>
    <n v="45.48"/>
    <x v="3368"/>
    <d v="2015-12-16T21:57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b v="1"/>
    <x v="1"/>
    <s v="plays"/>
    <n v="104"/>
    <n v="96.2"/>
    <x v="3369"/>
    <d v="2018-01-15T14:17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b v="1"/>
    <x v="1"/>
    <s v="plays"/>
    <n v="118"/>
    <n v="67.92"/>
    <x v="3370"/>
    <d v="2017-12-17T06:38: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b v="1"/>
    <x v="1"/>
    <s v="plays"/>
    <n v="139"/>
    <n v="30.78"/>
    <x v="3371"/>
    <d v="2016-11-23T17:21: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b v="1"/>
    <x v="1"/>
    <s v="plays"/>
    <n v="104"/>
    <n v="38.33"/>
    <x v="3372"/>
    <d v="2015-08-07T04:04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b v="1"/>
    <x v="1"/>
    <s v="plays"/>
    <n v="100"/>
    <n v="66.83"/>
    <x v="3373"/>
    <d v="2016-07-06T14:17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b v="1"/>
    <x v="1"/>
    <s v="plays"/>
    <n v="107"/>
    <n v="71.73"/>
    <x v="3374"/>
    <d v="2016-10-18T19:58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b v="1"/>
    <x v="1"/>
    <s v="plays"/>
    <n v="100"/>
    <n v="176.47"/>
    <x v="3375"/>
    <d v="2015-04-28T11:23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b v="1"/>
    <x v="1"/>
    <s v="plays"/>
    <n v="100"/>
    <n v="421.11"/>
    <x v="3376"/>
    <d v="2016-04-11T19:13:5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b v="1"/>
    <x v="1"/>
    <s v="plays"/>
    <n v="101"/>
    <n v="104.99"/>
    <x v="3377"/>
    <d v="2016-03-06T01:58: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b v="1"/>
    <x v="1"/>
    <s v="plays"/>
    <n v="108"/>
    <n v="28.19"/>
    <x v="3378"/>
    <d v="2015-08-13T15:27: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b v="1"/>
    <x v="1"/>
    <s v="plays"/>
    <n v="104"/>
    <n v="54.55"/>
    <x v="3379"/>
    <d v="2016-08-15T17:21: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b v="1"/>
    <x v="1"/>
    <s v="plays"/>
    <n v="104"/>
    <n v="111.89"/>
    <x v="3380"/>
    <d v="2015-11-14T00:23: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b v="1"/>
    <x v="1"/>
    <s v="plays"/>
    <n v="102"/>
    <n v="85.21"/>
    <x v="3381"/>
    <d v="2016-02-25T07:35: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b v="1"/>
    <x v="1"/>
    <s v="plays"/>
    <n v="101"/>
    <n v="76.650000000000006"/>
    <x v="3382"/>
    <d v="2017-07-29T23:28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b v="1"/>
    <x v="1"/>
    <s v="plays"/>
    <n v="112"/>
    <n v="65.17"/>
    <x v="3383"/>
    <d v="2017-06-19T23:16:0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b v="1"/>
    <x v="1"/>
    <s v="plays"/>
    <n v="100"/>
    <n v="93.76"/>
    <x v="3384"/>
    <d v="2016-11-11T17:21: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b v="1"/>
    <x v="1"/>
    <s v="plays"/>
    <n v="100"/>
    <n v="133.33000000000001"/>
    <x v="3385"/>
    <d v="2015-11-25T02:52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b v="1"/>
    <x v="1"/>
    <s v="plays"/>
    <n v="105"/>
    <n v="51.22"/>
    <x v="3386"/>
    <d v="2015-11-17T17:50:4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b v="1"/>
    <x v="1"/>
    <s v="plays"/>
    <n v="117"/>
    <n v="100.17"/>
    <x v="3387"/>
    <d v="2015-11-29T02:21:0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b v="1"/>
    <x v="1"/>
    <s v="plays"/>
    <n v="104"/>
    <n v="34.6"/>
    <x v="3388"/>
    <d v="2016-06-05T17:56:2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b v="1"/>
    <x v="1"/>
    <s v="plays"/>
    <n v="115"/>
    <n v="184.68"/>
    <x v="3389"/>
    <d v="2017-05-30T07:40: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b v="1"/>
    <x v="1"/>
    <s v="plays"/>
    <n v="102"/>
    <n v="69.819999999999993"/>
    <x v="3390"/>
    <d v="2015-06-21T18:28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b v="1"/>
    <x v="1"/>
    <s v="plays"/>
    <n v="223"/>
    <n v="61.94"/>
    <x v="3391"/>
    <d v="2015-07-21T13:14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b v="1"/>
    <x v="1"/>
    <s v="plays"/>
    <n v="100"/>
    <n v="41.67"/>
    <x v="3392"/>
    <d v="2017-05-02T00:17:5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b v="1"/>
    <x v="1"/>
    <s v="plays"/>
    <n v="106"/>
    <n v="36.07"/>
    <x v="3393"/>
    <d v="2015-10-20T13:02: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b v="1"/>
    <x v="1"/>
    <s v="plays"/>
    <n v="142"/>
    <n v="29"/>
    <x v="3394"/>
    <d v="2015-07-08T22:45:5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b v="1"/>
    <x v="1"/>
    <s v="plays"/>
    <n v="184"/>
    <n v="24.21"/>
    <x v="3395"/>
    <d v="2016-05-17T15:29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b v="1"/>
    <x v="1"/>
    <s v="plays"/>
    <n v="104"/>
    <n v="55.89"/>
    <x v="3396"/>
    <d v="2015-05-12T07:38: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b v="1"/>
    <x v="1"/>
    <s v="plays"/>
    <n v="112"/>
    <n v="11.67"/>
    <x v="3397"/>
    <d v="2017-02-11T10:1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b v="1"/>
    <x v="1"/>
    <s v="plays"/>
    <n v="111"/>
    <n v="68.349999999999994"/>
    <x v="3398"/>
    <d v="2015-11-05T13:16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b v="1"/>
    <x v="1"/>
    <s v="plays"/>
    <n v="104"/>
    <n v="27.07"/>
    <x v="3399"/>
    <d v="2016-02-07T17:27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b v="1"/>
    <x v="1"/>
    <s v="plays"/>
    <n v="100"/>
    <n v="118.13"/>
    <x v="3400"/>
    <d v="2015-08-10T23:53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b v="1"/>
    <x v="1"/>
    <s v="plays"/>
    <n v="102"/>
    <n v="44.76"/>
    <x v="3401"/>
    <d v="2016-07-27T01:54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b v="1"/>
    <x v="1"/>
    <s v="plays"/>
    <n v="110"/>
    <n v="99.79"/>
    <x v="3402"/>
    <d v="2016-11-02T12:16: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b v="1"/>
    <x v="1"/>
    <s v="plays"/>
    <n v="100"/>
    <n v="117.65"/>
    <x v="3403"/>
    <d v="2016-06-12T21:32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b v="1"/>
    <x v="1"/>
    <s v="plays"/>
    <n v="122"/>
    <n v="203.33"/>
    <x v="3404"/>
    <d v="2016-06-04T18:28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b v="1"/>
    <x v="1"/>
    <s v="plays"/>
    <n v="138"/>
    <n v="28.32"/>
    <x v="3405"/>
    <d v="2017-02-23T18:21: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b v="1"/>
    <x v="1"/>
    <s v="plays"/>
    <n v="100"/>
    <n v="110.23"/>
    <x v="3406"/>
    <d v="2015-06-27T14:37:5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b v="1"/>
    <x v="1"/>
    <s v="plays"/>
    <n v="107"/>
    <n v="31.97"/>
    <x v="3407"/>
    <d v="2015-06-17T07:47:5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b v="1"/>
    <x v="1"/>
    <s v="plays"/>
    <n v="211"/>
    <n v="58.61"/>
    <x v="3408"/>
    <d v="2015-06-30T03:53: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b v="1"/>
    <x v="1"/>
    <s v="plays"/>
    <n v="124"/>
    <n v="29.43"/>
    <x v="3409"/>
    <d v="2017-07-28T20:54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b v="1"/>
    <x v="1"/>
    <s v="plays"/>
    <n v="109"/>
    <n v="81.38"/>
    <x v="3410"/>
    <d v="2017-06-02T02:33: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b v="1"/>
    <x v="1"/>
    <s v="plays"/>
    <n v="104"/>
    <n v="199.17"/>
    <x v="3411"/>
    <d v="2016-09-27T16:23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b v="1"/>
    <x v="1"/>
    <s v="plays"/>
    <n v="100"/>
    <n v="115.38"/>
    <x v="3412"/>
    <d v="2015-09-10T15:20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b v="1"/>
    <x v="1"/>
    <s v="plays"/>
    <n v="130"/>
    <n v="46.43"/>
    <x v="3413"/>
    <d v="2016-02-14T03:33:2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b v="1"/>
    <x v="1"/>
    <s v="plays"/>
    <n v="104"/>
    <n v="70.569999999999993"/>
    <x v="3414"/>
    <d v="2017-11-30T22:27: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b v="1"/>
    <x v="1"/>
    <s v="plays"/>
    <n v="100"/>
    <n v="22.22"/>
    <x v="3415"/>
    <d v="2017-04-12T17:52: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b v="1"/>
    <x v="1"/>
    <s v="plays"/>
    <n v="120"/>
    <n v="159.47"/>
    <x v="3416"/>
    <d v="2016-04-09T20:56: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b v="1"/>
    <x v="1"/>
    <s v="plays"/>
    <n v="100"/>
    <n v="37.78"/>
    <x v="3417"/>
    <d v="2015-10-09T07:22: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b v="1"/>
    <x v="1"/>
    <s v="plays"/>
    <n v="101"/>
    <n v="72.05"/>
    <x v="3418"/>
    <d v="2015-05-03T19:26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b v="1"/>
    <x v="1"/>
    <s v="plays"/>
    <n v="107"/>
    <n v="63.7"/>
    <x v="3419"/>
    <d v="2017-04-01T10:12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b v="1"/>
    <x v="1"/>
    <s v="plays"/>
    <n v="138"/>
    <n v="28.41"/>
    <x v="3420"/>
    <d v="2017-02-06T09:42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b v="1"/>
    <x v="1"/>
    <s v="plays"/>
    <n v="101"/>
    <n v="103.21"/>
    <x v="3421"/>
    <d v="2016-02-18T19:54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b v="1"/>
    <x v="1"/>
    <s v="plays"/>
    <n v="109"/>
    <n v="71.150000000000006"/>
    <x v="3422"/>
    <d v="2016-12-05T02:02: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b v="1"/>
    <x v="1"/>
    <s v="plays"/>
    <n v="140"/>
    <n v="35"/>
    <x v="3423"/>
    <d v="2016-04-11T00:53: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b v="1"/>
    <x v="1"/>
    <s v="plays"/>
    <n v="104"/>
    <n v="81.78"/>
    <x v="3424"/>
    <d v="2016-01-21T17:51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b v="1"/>
    <x v="1"/>
    <s v="plays"/>
    <n v="103"/>
    <n v="297.02999999999997"/>
    <x v="3425"/>
    <d v="2015-09-17T10:32: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b v="1"/>
    <x v="1"/>
    <s v="plays"/>
    <n v="108"/>
    <n v="46.61"/>
    <x v="3426"/>
    <d v="2015-09-03T14:48:3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b v="1"/>
    <x v="1"/>
    <s v="plays"/>
    <n v="100"/>
    <n v="51.72"/>
    <x v="3427"/>
    <d v="2015-06-13T11:13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b v="1"/>
    <x v="1"/>
    <s v="plays"/>
    <n v="103"/>
    <n v="40.29"/>
    <x v="3428"/>
    <d v="2016-02-14T15:49: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b v="1"/>
    <x v="1"/>
    <s v="plays"/>
    <n v="130"/>
    <n v="16.25"/>
    <x v="3429"/>
    <d v="2017-11-01T00:0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b v="1"/>
    <x v="1"/>
    <s v="plays"/>
    <n v="109"/>
    <n v="30.15"/>
    <x v="3430"/>
    <d v="2015-07-12T08:52:4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b v="1"/>
    <x v="1"/>
    <s v="plays"/>
    <n v="100"/>
    <n v="95.24"/>
    <x v="3431"/>
    <d v="2015-07-31T13:19: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b v="1"/>
    <x v="1"/>
    <s v="plays"/>
    <n v="110"/>
    <n v="52.21"/>
    <x v="3432"/>
    <d v="2017-01-29T03:34: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b v="1"/>
    <x v="1"/>
    <s v="plays"/>
    <n v="100"/>
    <n v="134.15"/>
    <x v="3433"/>
    <d v="2015-05-28T14:48: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b v="1"/>
    <x v="1"/>
    <s v="plays"/>
    <n v="106"/>
    <n v="62.83"/>
    <x v="3434"/>
    <d v="2015-06-21T08:48:5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b v="1"/>
    <x v="1"/>
    <s v="plays"/>
    <n v="112"/>
    <n v="58.95"/>
    <x v="3435"/>
    <d v="2017-08-04T06:07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b v="1"/>
    <x v="1"/>
    <s v="plays"/>
    <n v="106"/>
    <n v="143.11000000000001"/>
    <x v="3436"/>
    <d v="2015-08-03T13:45: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b v="1"/>
    <x v="1"/>
    <s v="plays"/>
    <n v="101"/>
    <n v="84.17"/>
    <x v="3437"/>
    <d v="2016-08-08T07:43:1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b v="1"/>
    <x v="1"/>
    <s v="plays"/>
    <n v="104"/>
    <n v="186.07"/>
    <x v="3438"/>
    <d v="2016-04-19T04:05:0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b v="1"/>
    <x v="1"/>
    <s v="plays"/>
    <n v="135"/>
    <n v="89.79"/>
    <x v="3439"/>
    <d v="2017-01-11T01:30:5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b v="1"/>
    <x v="1"/>
    <s v="plays"/>
    <n v="105"/>
    <n v="64.16"/>
    <x v="3440"/>
    <d v="2015-06-22T16:35: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b v="1"/>
    <x v="1"/>
    <s v="plays"/>
    <n v="103"/>
    <n v="59.65"/>
    <x v="3441"/>
    <d v="2016-11-04T06:55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b v="1"/>
    <x v="1"/>
    <s v="plays"/>
    <n v="100"/>
    <n v="31.25"/>
    <x v="3442"/>
    <d v="2016-05-17T17:33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b v="1"/>
    <x v="1"/>
    <s v="plays"/>
    <n v="186"/>
    <n v="41.22"/>
    <x v="3443"/>
    <d v="2015-08-22T19:30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b v="1"/>
    <x v="1"/>
    <s v="plays"/>
    <n v="289"/>
    <n v="43.35"/>
    <x v="3444"/>
    <d v="2017-06-04T10:42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b v="1"/>
    <x v="1"/>
    <s v="plays"/>
    <n v="100"/>
    <n v="64.52"/>
    <x v="3445"/>
    <d v="2016-10-13T12:29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b v="1"/>
    <x v="1"/>
    <s v="plays"/>
    <n v="108"/>
    <n v="43.28"/>
    <x v="3446"/>
    <d v="2016-01-21T23:19:0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b v="1"/>
    <x v="1"/>
    <s v="plays"/>
    <n v="108"/>
    <n v="77"/>
    <x v="3447"/>
    <d v="2017-03-12T23:19: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b v="1"/>
    <x v="1"/>
    <s v="plays"/>
    <n v="110"/>
    <n v="51.22"/>
    <x v="3448"/>
    <d v="2015-12-01T12:06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b v="1"/>
    <x v="1"/>
    <s v="plays"/>
    <n v="171"/>
    <n v="68.25"/>
    <x v="3449"/>
    <d v="2017-07-05T16:20: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b v="1"/>
    <x v="1"/>
    <s v="plays"/>
    <n v="152"/>
    <n v="19.489999999999998"/>
    <x v="3450"/>
    <d v="2016-03-19T07:33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b v="1"/>
    <x v="1"/>
    <s v="plays"/>
    <n v="101"/>
    <n v="41.13"/>
    <x v="3451"/>
    <d v="2016-04-07T18:45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b v="1"/>
    <x v="1"/>
    <s v="plays"/>
    <n v="153"/>
    <n v="41.41"/>
    <x v="3452"/>
    <d v="2015-07-04T10:11: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b v="1"/>
    <x v="1"/>
    <s v="plays"/>
    <n v="128"/>
    <n v="27.5"/>
    <x v="3453"/>
    <d v="2017-08-11T06:06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b v="1"/>
    <x v="1"/>
    <s v="plays"/>
    <n v="101"/>
    <n v="33.57"/>
    <x v="3454"/>
    <d v="2015-07-13T03:20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b v="1"/>
    <x v="1"/>
    <s v="plays"/>
    <n v="101"/>
    <n v="145.87"/>
    <x v="3455"/>
    <d v="2017-10-12T07:40:0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b v="1"/>
    <x v="1"/>
    <s v="plays"/>
    <n v="191"/>
    <n v="358.69"/>
    <x v="3456"/>
    <d v="2015-07-13T17:51: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b v="1"/>
    <x v="1"/>
    <s v="plays"/>
    <n v="140"/>
    <n v="50.98"/>
    <x v="3457"/>
    <d v="2016-01-28T20:2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b v="1"/>
    <x v="1"/>
    <s v="plays"/>
    <n v="124"/>
    <n v="45.04"/>
    <x v="3458"/>
    <d v="2016-01-19T14:14:4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b v="1"/>
    <x v="1"/>
    <s v="plays"/>
    <n v="126"/>
    <n v="17.53"/>
    <x v="3459"/>
    <d v="2017-05-15T22:29: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b v="1"/>
    <x v="1"/>
    <s v="plays"/>
    <n v="190"/>
    <n v="50"/>
    <x v="3460"/>
    <d v="2015-07-28T06:4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b v="1"/>
    <x v="1"/>
    <s v="plays"/>
    <n v="139"/>
    <n v="57.92"/>
    <x v="3461"/>
    <d v="2017-10-28T00:30:3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b v="1"/>
    <x v="1"/>
    <s v="plays"/>
    <n v="202"/>
    <n v="29.71"/>
    <x v="3462"/>
    <d v="2016-06-28T12:15: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b v="1"/>
    <x v="1"/>
    <s v="plays"/>
    <n v="103"/>
    <n v="90.68"/>
    <x v="3463"/>
    <d v="2017-10-09T16:19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b v="1"/>
    <x v="1"/>
    <s v="plays"/>
    <n v="102"/>
    <n v="55.01"/>
    <x v="3464"/>
    <d v="2017-08-20T14:25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b v="1"/>
    <x v="1"/>
    <s v="plays"/>
    <n v="103"/>
    <n v="57.22"/>
    <x v="3465"/>
    <d v="2016-07-29T01:31:5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b v="1"/>
    <x v="1"/>
    <s v="plays"/>
    <n v="127"/>
    <n v="72.95"/>
    <x v="3466"/>
    <d v="2017-04-14T18:51:04"/>
  </r>
  <r>
    <n v="3467"/>
    <s v="Venus in Fur, Los Angeles."/>
    <s v="Venus in Fur, By David Ives."/>
    <n v="3000"/>
    <n v="3030"/>
    <x v="0"/>
    <s v="US"/>
    <s v="USD"/>
    <n v="1426864032"/>
    <n v="1424275632"/>
    <n v="47"/>
    <b v="1"/>
    <x v="1"/>
    <s v="plays"/>
    <n v="101"/>
    <n v="64.47"/>
    <x v="3467"/>
    <d v="2016-03-06T00:07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b v="1"/>
    <x v="1"/>
    <s v="plays"/>
    <n v="122"/>
    <n v="716.35"/>
    <x v="3468"/>
    <d v="2017-09-19T05:06: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b v="1"/>
    <x v="1"/>
    <s v="plays"/>
    <n v="113"/>
    <n v="50.4"/>
    <x v="3469"/>
    <d v="2017-04-23T15:13:0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b v="1"/>
    <x v="1"/>
    <s v="plays"/>
    <n v="150"/>
    <n v="41.67"/>
    <x v="3470"/>
    <d v="2017-07-12T13:24: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b v="1"/>
    <x v="1"/>
    <s v="plays"/>
    <n v="215"/>
    <n v="35.770000000000003"/>
    <x v="3471"/>
    <d v="2015-08-13T22:28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b v="1"/>
    <x v="1"/>
    <s v="plays"/>
    <n v="102"/>
    <n v="88.74"/>
    <x v="3472"/>
    <d v="2015-10-20T18:21: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b v="1"/>
    <x v="1"/>
    <s v="plays"/>
    <n v="100"/>
    <n v="148.47999999999999"/>
    <x v="3473"/>
    <d v="2016-03-06T05:33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b v="1"/>
    <x v="1"/>
    <s v="plays"/>
    <n v="101"/>
    <n v="51.79"/>
    <x v="3474"/>
    <d v="2017-07-17T06:09:5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b v="1"/>
    <x v="1"/>
    <s v="plays"/>
    <n v="113"/>
    <n v="20"/>
    <x v="3475"/>
    <d v="2015-10-17T10:43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b v="1"/>
    <x v="1"/>
    <s v="plays"/>
    <n v="104"/>
    <n v="52"/>
    <x v="3476"/>
    <d v="2015-10-10T10:12: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b v="1"/>
    <x v="1"/>
    <s v="plays"/>
    <n v="115"/>
    <n v="53.23"/>
    <x v="3477"/>
    <d v="2016-05-03T17:21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b v="1"/>
    <x v="1"/>
    <s v="plays"/>
    <n v="113"/>
    <n v="39.6"/>
    <x v="3478"/>
    <d v="2016-03-02T04:05:0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b v="1"/>
    <x v="1"/>
    <s v="plays"/>
    <n v="128"/>
    <n v="34.25"/>
    <x v="3479"/>
    <d v="2015-06-02T10:44:4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b v="1"/>
    <x v="1"/>
    <s v="plays"/>
    <n v="143"/>
    <n v="164.62"/>
    <x v="3480"/>
    <d v="2016-06-28T15:19:0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b v="1"/>
    <x v="1"/>
    <s v="plays"/>
    <n v="119"/>
    <n v="125.05"/>
    <x v="3481"/>
    <d v="2015-12-17T23:25:4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b v="1"/>
    <x v="1"/>
    <s v="plays"/>
    <n v="138"/>
    <n v="51.88"/>
    <x v="3482"/>
    <d v="2015-06-17T16:21:3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b v="1"/>
    <x v="1"/>
    <s v="plays"/>
    <n v="160"/>
    <n v="40.29"/>
    <x v="3483"/>
    <d v="2015-06-14T12:18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b v="1"/>
    <x v="1"/>
    <s v="plays"/>
    <n v="114"/>
    <n v="64.91"/>
    <x v="3484"/>
    <d v="2017-06-11T18:38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b v="1"/>
    <x v="1"/>
    <s v="plays"/>
    <n v="101"/>
    <n v="55.33"/>
    <x v="3485"/>
    <d v="2017-01-25T20:33: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b v="1"/>
    <x v="1"/>
    <s v="plays"/>
    <n v="155"/>
    <n v="83.14"/>
    <x v="3486"/>
    <d v="2016-05-21T06:06: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b v="1"/>
    <x v="1"/>
    <s v="plays"/>
    <n v="128"/>
    <n v="38.71"/>
    <x v="3487"/>
    <d v="2016-06-12T08:45: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b v="1"/>
    <x v="1"/>
    <s v="plays"/>
    <n v="121"/>
    <n v="125.38"/>
    <x v="3488"/>
    <d v="2016-04-03T15:19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b v="1"/>
    <x v="1"/>
    <s v="plays"/>
    <n v="113"/>
    <n v="78.260000000000005"/>
    <x v="3489"/>
    <d v="2015-05-04T20:56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b v="1"/>
    <x v="1"/>
    <s v="plays"/>
    <n v="128"/>
    <n v="47.22"/>
    <x v="3490"/>
    <d v="2017-04-08T11:29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b v="1"/>
    <x v="1"/>
    <s v="plays"/>
    <n v="158"/>
    <n v="79.099999999999994"/>
    <x v="3491"/>
    <d v="2016-05-04T20:5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b v="1"/>
    <x v="1"/>
    <s v="plays"/>
    <n v="105"/>
    <n v="114.29"/>
    <x v="3492"/>
    <d v="2016-10-16T01:14: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b v="1"/>
    <x v="1"/>
    <s v="plays"/>
    <n v="100"/>
    <n v="51.72"/>
    <x v="3493"/>
    <d v="2015-07-30T00:11: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b v="1"/>
    <x v="1"/>
    <s v="plays"/>
    <n v="100"/>
    <n v="30.77"/>
    <x v="3494"/>
    <d v="2017-11-25T17:52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b v="1"/>
    <x v="1"/>
    <s v="plays"/>
    <n v="107"/>
    <n v="74.209999999999994"/>
    <x v="3495"/>
    <d v="2015-10-16T03:22: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b v="1"/>
    <x v="1"/>
    <s v="plays"/>
    <n v="124"/>
    <n v="47.85"/>
    <x v="3496"/>
    <d v="2017-09-09T17:41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b v="1"/>
    <x v="1"/>
    <s v="plays"/>
    <n v="109"/>
    <n v="34.409999999999997"/>
    <x v="3497"/>
    <d v="2017-05-29T15:49: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b v="1"/>
    <x v="1"/>
    <s v="plays"/>
    <n v="102"/>
    <n v="40.24"/>
    <x v="3498"/>
    <d v="2017-05-24T13:00:1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b v="1"/>
    <x v="1"/>
    <s v="plays"/>
    <n v="106"/>
    <n v="60.29"/>
    <x v="3499"/>
    <d v="2016-06-18T20:2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b v="1"/>
    <x v="1"/>
    <s v="plays"/>
    <n v="106"/>
    <n v="25.31"/>
    <x v="3500"/>
    <d v="2017-03-01T02:01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b v="1"/>
    <x v="1"/>
    <s v="plays"/>
    <n v="101"/>
    <n v="35.950000000000003"/>
    <x v="3501"/>
    <d v="2016-08-31T20:45: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b v="1"/>
    <x v="1"/>
    <s v="plays"/>
    <n v="105"/>
    <n v="136"/>
    <x v="3502"/>
    <d v="2017-03-10T05:3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b v="1"/>
    <x v="1"/>
    <s v="plays"/>
    <n v="108"/>
    <n v="70.760000000000005"/>
    <x v="3503"/>
    <d v="2017-07-21T07:38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b v="1"/>
    <x v="1"/>
    <s v="plays"/>
    <n v="100"/>
    <n v="125"/>
    <x v="3504"/>
    <d v="2016-11-10T08:3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b v="1"/>
    <x v="1"/>
    <s v="plays"/>
    <n v="104"/>
    <n v="66.510000000000005"/>
    <x v="3505"/>
    <d v="2015-04-22T21:57: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b v="1"/>
    <x v="1"/>
    <s v="plays"/>
    <n v="102"/>
    <n v="105"/>
    <x v="3506"/>
    <d v="2015-08-05T15:57: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b v="1"/>
    <x v="1"/>
    <s v="plays"/>
    <n v="104"/>
    <n v="145"/>
    <x v="3507"/>
    <d v="2017-05-27T14:57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b v="1"/>
    <x v="1"/>
    <s v="plays"/>
    <n v="180"/>
    <n v="12"/>
    <x v="3508"/>
    <d v="2017-05-06T03:03: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b v="1"/>
    <x v="1"/>
    <s v="plays"/>
    <n v="106"/>
    <n v="96.67"/>
    <x v="3509"/>
    <d v="2015-11-05T00:56: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b v="1"/>
    <x v="1"/>
    <s v="plays"/>
    <n v="101"/>
    <n v="60.33"/>
    <x v="3510"/>
    <d v="2015-06-13T10:37: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b v="1"/>
    <x v="1"/>
    <s v="plays"/>
    <n v="101"/>
    <n v="79.89"/>
    <x v="3511"/>
    <d v="2015-10-22T07:39:3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b v="1"/>
    <x v="1"/>
    <s v="plays"/>
    <n v="100"/>
    <n v="58.82"/>
    <x v="3512"/>
    <d v="2016-04-09T14:10: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b v="1"/>
    <x v="1"/>
    <s v="plays"/>
    <n v="118"/>
    <n v="75.34"/>
    <x v="3513"/>
    <d v="2015-05-15T10:11:4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b v="1"/>
    <x v="1"/>
    <s v="plays"/>
    <n v="110"/>
    <n v="55"/>
    <x v="3514"/>
    <d v="2016-01-18T14:16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b v="1"/>
    <x v="1"/>
    <s v="plays"/>
    <n v="103"/>
    <n v="66.959999999999994"/>
    <x v="3515"/>
    <d v="2016-05-18T16:23:2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b v="1"/>
    <x v="1"/>
    <s v="plays"/>
    <n v="100"/>
    <n v="227.27"/>
    <x v="3516"/>
    <d v="2015-08-21T09:11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b v="1"/>
    <x v="1"/>
    <s v="plays"/>
    <n v="100"/>
    <n v="307.69"/>
    <x v="3517"/>
    <d v="2015-06-15T07:39: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b v="1"/>
    <x v="1"/>
    <s v="plays"/>
    <n v="110"/>
    <n v="50.02"/>
    <x v="3518"/>
    <d v="2015-09-15T09:02: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b v="1"/>
    <x v="1"/>
    <s v="plays"/>
    <n v="101"/>
    <n v="72.39"/>
    <x v="3519"/>
    <d v="2016-02-18T15:11:2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b v="1"/>
    <x v="1"/>
    <s v="plays"/>
    <n v="101"/>
    <n v="95.95"/>
    <x v="3520"/>
    <d v="2016-08-26T13:33: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b v="1"/>
    <x v="1"/>
    <s v="plays"/>
    <n v="169"/>
    <n v="45.62"/>
    <x v="3521"/>
    <d v="2015-09-12T01:42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b v="1"/>
    <x v="1"/>
    <s v="plays"/>
    <n v="100"/>
    <n v="41.03"/>
    <x v="3522"/>
    <d v="2016-09-04T14:24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b v="1"/>
    <x v="1"/>
    <s v="plays"/>
    <n v="114"/>
    <n v="56.83"/>
    <x v="3523"/>
    <d v="2017-09-24T03:34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b v="1"/>
    <x v="1"/>
    <s v="plays"/>
    <n v="102"/>
    <n v="137.24"/>
    <x v="3524"/>
    <d v="2015-08-26T12:45: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b v="1"/>
    <x v="1"/>
    <s v="plays"/>
    <n v="106"/>
    <n v="75.709999999999994"/>
    <x v="3525"/>
    <d v="2016-07-29T01:31: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b v="1"/>
    <x v="1"/>
    <s v="plays"/>
    <n v="102"/>
    <n v="99"/>
    <x v="3526"/>
    <d v="2017-04-23T05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b v="1"/>
    <x v="1"/>
    <s v="plays"/>
    <n v="117"/>
    <n v="81.569999999999993"/>
    <x v="3527"/>
    <d v="2016-06-28T22:27: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b v="1"/>
    <x v="1"/>
    <s v="plays"/>
    <n v="101"/>
    <n v="45.11"/>
    <x v="3528"/>
    <d v="2018-01-19T03:05: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b v="1"/>
    <x v="1"/>
    <s v="plays"/>
    <n v="132"/>
    <n v="36.67"/>
    <x v="3529"/>
    <d v="2016-06-30T20:25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b v="1"/>
    <x v="1"/>
    <s v="plays"/>
    <n v="100"/>
    <n v="125"/>
    <x v="3530"/>
    <d v="2017-04-05T10:43:24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b v="1"/>
    <x v="1"/>
    <s v="plays"/>
    <n v="128"/>
    <n v="49.23"/>
    <x v="3531"/>
    <d v="2017-06-26T23:41: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b v="1"/>
    <x v="1"/>
    <s v="plays"/>
    <n v="119"/>
    <n v="42.3"/>
    <x v="3532"/>
    <d v="2015-08-31T15:18: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b v="1"/>
    <x v="1"/>
    <s v="plays"/>
    <n v="126"/>
    <n v="78.88"/>
    <x v="3533"/>
    <d v="2016-11-02T04:52:1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b v="1"/>
    <x v="1"/>
    <s v="plays"/>
    <n v="156"/>
    <n v="38.28"/>
    <x v="3534"/>
    <d v="2016-09-21T03:34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b v="1"/>
    <x v="1"/>
    <s v="plays"/>
    <n v="103"/>
    <n v="44.85"/>
    <x v="3535"/>
    <d v="2016-09-22T07:08: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b v="1"/>
    <x v="1"/>
    <s v="plays"/>
    <n v="153"/>
    <n v="13.53"/>
    <x v="3536"/>
    <d v="2016-12-11T17:20: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b v="1"/>
    <x v="1"/>
    <s v="plays"/>
    <n v="180"/>
    <n v="43.5"/>
    <x v="3537"/>
    <d v="2015-11-01T02:01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b v="1"/>
    <x v="1"/>
    <s v="plays"/>
    <n v="128"/>
    <n v="30.95"/>
    <x v="3538"/>
    <d v="2017-08-14T18:28:4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b v="1"/>
    <x v="1"/>
    <s v="plays"/>
    <n v="120"/>
    <n v="55.23"/>
    <x v="3539"/>
    <d v="2017-09-06T13:5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b v="1"/>
    <x v="1"/>
    <s v="plays"/>
    <n v="123"/>
    <n v="46.13"/>
    <x v="3540"/>
    <d v="2017-06-22T05:41: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b v="1"/>
    <x v="1"/>
    <s v="plays"/>
    <n v="105"/>
    <n v="39.380000000000003"/>
    <x v="3541"/>
    <d v="2016-08-20T14:19: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b v="1"/>
    <x v="1"/>
    <s v="plays"/>
    <n v="102"/>
    <n v="66.150000000000006"/>
    <x v="3542"/>
    <d v="2015-08-20T20:19: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b v="1"/>
    <x v="1"/>
    <s v="plays"/>
    <n v="105"/>
    <n v="54.14"/>
    <x v="3543"/>
    <d v="2016-06-13T04:43:3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b v="1"/>
    <x v="1"/>
    <s v="plays"/>
    <n v="100"/>
    <n v="104.17"/>
    <x v="3544"/>
    <d v="2016-02-21T22:25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b v="1"/>
    <x v="1"/>
    <s v="plays"/>
    <n v="100"/>
    <n v="31.38"/>
    <x v="3545"/>
    <d v="2016-03-28T15:42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b v="1"/>
    <x v="1"/>
    <s v="plays"/>
    <n v="102"/>
    <n v="59.21"/>
    <x v="3546"/>
    <d v="2016-03-17T18:52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b v="1"/>
    <x v="1"/>
    <s v="plays"/>
    <n v="114"/>
    <n v="119.18"/>
    <x v="3547"/>
    <d v="2017-05-09T11:43:4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b v="1"/>
    <x v="1"/>
    <s v="plays"/>
    <n v="102"/>
    <n v="164.62"/>
    <x v="3548"/>
    <d v="2017-02-26T20:56: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b v="1"/>
    <x v="1"/>
    <s v="plays"/>
    <n v="102"/>
    <n v="24.29"/>
    <x v="3549"/>
    <d v="2016-08-24T08:08: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b v="1"/>
    <x v="1"/>
    <s v="plays"/>
    <n v="105"/>
    <n v="40.94"/>
    <x v="3550"/>
    <d v="2017-04-27T23:25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b v="1"/>
    <x v="1"/>
    <s v="plays"/>
    <n v="102"/>
    <n v="61.1"/>
    <x v="3551"/>
    <d v="2015-05-02T21:03: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b v="1"/>
    <x v="1"/>
    <s v="plays"/>
    <n v="100"/>
    <n v="38.65"/>
    <x v="3552"/>
    <d v="2015-06-09T07:45: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b v="1"/>
    <x v="1"/>
    <s v="plays"/>
    <n v="106"/>
    <n v="56.2"/>
    <x v="3553"/>
    <d v="2016-07-31T10:43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b v="1"/>
    <x v="1"/>
    <s v="plays"/>
    <n v="113"/>
    <n v="107"/>
    <x v="3554"/>
    <d v="2016-01-28T07:08: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b v="1"/>
    <x v="1"/>
    <s v="plays"/>
    <n v="100"/>
    <n v="171.43"/>
    <x v="3555"/>
    <d v="2017-11-16T19:00: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b v="1"/>
    <x v="1"/>
    <s v="plays"/>
    <n v="100"/>
    <n v="110.5"/>
    <x v="3556"/>
    <d v="2015-07-30T10:48: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b v="1"/>
    <x v="1"/>
    <s v="plays"/>
    <n v="100"/>
    <n v="179.28"/>
    <x v="3557"/>
    <d v="2015-04-14T20:34: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b v="1"/>
    <x v="1"/>
    <s v="plays"/>
    <n v="144"/>
    <n v="22.91"/>
    <x v="3558"/>
    <d v="2016-06-14T08:10: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b v="1"/>
    <x v="1"/>
    <s v="plays"/>
    <n v="104"/>
    <n v="43.13"/>
    <x v="3559"/>
    <d v="2016-07-19T13:45: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b v="1"/>
    <x v="1"/>
    <s v="plays"/>
    <n v="108"/>
    <n v="46.89"/>
    <x v="3560"/>
    <d v="2016-05-13T22:12: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b v="1"/>
    <x v="1"/>
    <s v="plays"/>
    <n v="102"/>
    <n v="47.41"/>
    <x v="3561"/>
    <d v="2016-07-25T02:08: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b v="1"/>
    <x v="1"/>
    <s v="plays"/>
    <n v="149"/>
    <n v="15.13"/>
    <x v="3562"/>
    <d v="2017-03-07T22:28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b v="1"/>
    <x v="1"/>
    <s v="plays"/>
    <n v="105"/>
    <n v="21.1"/>
    <x v="3563"/>
    <d v="2017-07-29T19:24: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b v="1"/>
    <x v="1"/>
    <s v="plays"/>
    <n v="101"/>
    <n v="59.12"/>
    <x v="3564"/>
    <d v="2016-09-25T06:38: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b v="1"/>
    <x v="1"/>
    <s v="plays"/>
    <n v="131"/>
    <n v="97.92"/>
    <x v="3565"/>
    <d v="2015-12-16T10:33: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b v="1"/>
    <x v="1"/>
    <s v="plays"/>
    <n v="105"/>
    <n v="55.13"/>
    <x v="3566"/>
    <d v="2016-01-08T16:32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b v="1"/>
    <x v="1"/>
    <s v="plays"/>
    <n v="109"/>
    <n v="26.54"/>
    <x v="3567"/>
    <d v="2016-05-28T22:25: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b v="1"/>
    <x v="1"/>
    <s v="plays"/>
    <n v="111"/>
    <n v="58.42"/>
    <x v="3568"/>
    <d v="2015-08-31T04:52: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b v="1"/>
    <x v="1"/>
    <s v="plays"/>
    <n v="100"/>
    <n v="122.54"/>
    <x v="3569"/>
    <d v="2015-12-24T13:18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b v="1"/>
    <x v="1"/>
    <s v="plays"/>
    <n v="114"/>
    <n v="87.96"/>
    <x v="3570"/>
    <d v="2015-12-15T23:29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b v="1"/>
    <x v="1"/>
    <s v="plays"/>
    <n v="122"/>
    <n v="73.239999999999995"/>
    <x v="3571"/>
    <d v="2015-10-14T05:44:0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b v="1"/>
    <x v="1"/>
    <s v="plays"/>
    <n v="100"/>
    <n v="55.56"/>
    <x v="3572"/>
    <d v="2016-06-08T22:09:0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b v="1"/>
    <x v="1"/>
    <s v="plays"/>
    <n v="103"/>
    <n v="39.54"/>
    <x v="3573"/>
    <d v="2015-10-22T23:30: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b v="1"/>
    <x v="1"/>
    <s v="plays"/>
    <n v="106"/>
    <n v="136.78"/>
    <x v="3574"/>
    <d v="2015-10-28T15:57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b v="1"/>
    <x v="1"/>
    <s v="plays"/>
    <n v="101"/>
    <n v="99.34"/>
    <x v="3575"/>
    <d v="2017-08-08T09:10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b v="1"/>
    <x v="1"/>
    <s v="plays"/>
    <n v="100"/>
    <n v="20"/>
    <x v="3576"/>
    <d v="2017-12-05T06:49:2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b v="1"/>
    <x v="1"/>
    <s v="plays"/>
    <n v="130"/>
    <n v="28.89"/>
    <x v="3577"/>
    <d v="2016-04-12T10:10: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b v="1"/>
    <x v="1"/>
    <s v="plays"/>
    <n v="100"/>
    <n v="40.549999999999997"/>
    <x v="3578"/>
    <d v="2017-04-25T18:29: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b v="1"/>
    <x v="1"/>
    <s v="plays"/>
    <n v="100"/>
    <n v="35.71"/>
    <x v="3579"/>
    <d v="2017-03-26T02:51: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b v="1"/>
    <x v="1"/>
    <s v="plays"/>
    <n v="114"/>
    <n v="37.96"/>
    <x v="3580"/>
    <d v="2016-02-15T04:04:0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b v="1"/>
    <x v="1"/>
    <s v="plays"/>
    <n v="100"/>
    <n v="33.33"/>
    <x v="3581"/>
    <d v="2015-07-11T21:15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b v="1"/>
    <x v="1"/>
    <s v="plays"/>
    <n v="287"/>
    <n v="58.57"/>
    <x v="3582"/>
    <d v="2017-03-30T14:05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b v="1"/>
    <x v="1"/>
    <s v="plays"/>
    <n v="109"/>
    <n v="135.63"/>
    <x v="3583"/>
    <d v="2017-04-13T03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b v="1"/>
    <x v="1"/>
    <s v="plays"/>
    <n v="116"/>
    <n v="30.94"/>
    <x v="3584"/>
    <d v="2016-07-01T03:09:4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b v="1"/>
    <x v="1"/>
    <s v="plays"/>
    <n v="119"/>
    <n v="176.09"/>
    <x v="3585"/>
    <d v="2015-12-06T04:47:29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b v="1"/>
    <x v="1"/>
    <s v="plays"/>
    <n v="109"/>
    <n v="151.97999999999999"/>
    <x v="3586"/>
    <d v="2017-09-21T20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b v="1"/>
    <x v="1"/>
    <s v="plays"/>
    <n v="127"/>
    <n v="22.61"/>
    <x v="3587"/>
    <d v="2017-06-24T01:31:5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b v="1"/>
    <x v="1"/>
    <s v="plays"/>
    <n v="101"/>
    <n v="18.27"/>
    <x v="3588"/>
    <d v="2016-04-16T04:35: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b v="1"/>
    <x v="1"/>
    <s v="plays"/>
    <n v="128"/>
    <n v="82.26"/>
    <x v="3589"/>
    <d v="2016-05-13T10:45: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b v="1"/>
    <x v="1"/>
    <s v="plays"/>
    <n v="100"/>
    <n v="68.53"/>
    <x v="3590"/>
    <d v="2015-10-03T11:45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b v="1"/>
    <x v="1"/>
    <s v="plays"/>
    <n v="175"/>
    <n v="68.06"/>
    <x v="3591"/>
    <d v="2016-01-09T09:41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b v="1"/>
    <x v="1"/>
    <s v="plays"/>
    <n v="127"/>
    <n v="72.709999999999994"/>
    <x v="3592"/>
    <d v="2016-01-27T18:52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b v="1"/>
    <x v="1"/>
    <s v="plays"/>
    <n v="111"/>
    <n v="77.19"/>
    <x v="3593"/>
    <d v="2015-12-21T15:45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b v="1"/>
    <x v="1"/>
    <s v="plays"/>
    <n v="126"/>
    <n v="55.97"/>
    <x v="3594"/>
    <d v="2017-09-01T19:00:0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b v="1"/>
    <x v="1"/>
    <s v="plays"/>
    <n v="119"/>
    <n v="49.69"/>
    <x v="3595"/>
    <d v="2016-02-27T12:14: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b v="1"/>
    <x v="1"/>
    <s v="plays"/>
    <n v="108"/>
    <n v="79"/>
    <x v="3596"/>
    <d v="2015-08-08T17:00: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b v="1"/>
    <x v="1"/>
    <s v="plays"/>
    <n v="103"/>
    <n v="77.73"/>
    <x v="3597"/>
    <d v="2017-02-25T01:00: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b v="1"/>
    <x v="1"/>
    <s v="plays"/>
    <n v="110"/>
    <n v="40.78"/>
    <x v="3598"/>
    <d v="2015-08-16T08:39:5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b v="1"/>
    <x v="1"/>
    <s v="plays"/>
    <n v="202"/>
    <n v="59.41"/>
    <x v="3599"/>
    <d v="2016-08-18T19:54:54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b v="1"/>
    <x v="1"/>
    <s v="plays"/>
    <n v="130"/>
    <n v="3.25"/>
    <x v="3600"/>
    <d v="2017-10-12T10:05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b v="1"/>
    <x v="1"/>
    <s v="plays"/>
    <n v="104"/>
    <n v="39.380000000000003"/>
    <x v="3601"/>
    <d v="2016-01-02T00:59: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b v="1"/>
    <x v="1"/>
    <s v="plays"/>
    <n v="100"/>
    <n v="81.67"/>
    <x v="3602"/>
    <d v="2017-05-13T07:06: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b v="1"/>
    <x v="1"/>
    <s v="plays"/>
    <n v="171"/>
    <n v="44.91"/>
    <x v="3603"/>
    <d v="2016-10-27T04:20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b v="1"/>
    <x v="1"/>
    <s v="plays"/>
    <n v="113"/>
    <n v="49.06"/>
    <x v="3604"/>
    <d v="2017-04-24T07:07: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b v="1"/>
    <x v="1"/>
    <s v="plays"/>
    <n v="184"/>
    <n v="30.67"/>
    <x v="3605"/>
    <d v="2017-02-06T04:37:5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b v="1"/>
    <x v="1"/>
    <s v="plays"/>
    <n v="130"/>
    <n v="61.06"/>
    <x v="3606"/>
    <d v="2017-08-11T21:27:4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b v="1"/>
    <x v="1"/>
    <s v="plays"/>
    <n v="105"/>
    <n v="29"/>
    <x v="3607"/>
    <d v="2016-12-06T02:3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b v="1"/>
    <x v="1"/>
    <s v="plays"/>
    <n v="100"/>
    <n v="29.63"/>
    <x v="3608"/>
    <d v="2017-06-13T15:19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b v="1"/>
    <x v="1"/>
    <s v="plays"/>
    <n v="153"/>
    <n v="143.1"/>
    <x v="3609"/>
    <d v="2017-03-25T07:58: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b v="1"/>
    <x v="1"/>
    <s v="plays"/>
    <n v="162"/>
    <n v="52.35"/>
    <x v="3610"/>
    <d v="2016-08-05T23:52: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b v="1"/>
    <x v="1"/>
    <s v="plays"/>
    <n v="136"/>
    <n v="66.67"/>
    <x v="3611"/>
    <d v="2016-03-25T03:2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b v="1"/>
    <x v="1"/>
    <s v="plays"/>
    <n v="144"/>
    <n v="126.67"/>
    <x v="3612"/>
    <d v="2015-05-21T01:28:4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b v="1"/>
    <x v="1"/>
    <s v="plays"/>
    <n v="100"/>
    <n v="62.5"/>
    <x v="3613"/>
    <d v="2015-06-09T07:49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b v="1"/>
    <x v="1"/>
    <s v="plays"/>
    <n v="101"/>
    <n v="35.49"/>
    <x v="3614"/>
    <d v="2016-06-06T08:10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b v="1"/>
    <x v="1"/>
    <s v="plays"/>
    <n v="107"/>
    <n v="37.08"/>
    <x v="3615"/>
    <d v="2016-12-01T14:33: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b v="1"/>
    <x v="1"/>
    <s v="plays"/>
    <n v="125"/>
    <n v="69.33"/>
    <x v="3616"/>
    <d v="2016-03-05T06:25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b v="1"/>
    <x v="1"/>
    <s v="plays"/>
    <n v="119"/>
    <n v="17.25"/>
    <x v="3617"/>
    <d v="2018-03-01T11:44: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b v="1"/>
    <x v="1"/>
    <s v="plays"/>
    <n v="101"/>
    <n v="36.07"/>
    <x v="3618"/>
    <d v="2016-05-21T14:2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b v="1"/>
    <x v="1"/>
    <s v="plays"/>
    <n v="113"/>
    <n v="66.47"/>
    <x v="3619"/>
    <d v="2017-11-19T06:38: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b v="1"/>
    <x v="1"/>
    <s v="plays"/>
    <n v="105"/>
    <n v="56.07"/>
    <x v="3620"/>
    <d v="2016-02-19T05:06:2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b v="1"/>
    <x v="1"/>
    <s v="plays"/>
    <n v="110"/>
    <n v="47.03"/>
    <x v="3621"/>
    <d v="2017-09-29T04:05:0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b v="1"/>
    <x v="1"/>
    <s v="plays"/>
    <n v="100"/>
    <n v="47.67"/>
    <x v="3622"/>
    <d v="2015-09-10T19:47: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b v="1"/>
    <x v="1"/>
    <s v="plays"/>
    <n v="120"/>
    <n v="88.24"/>
    <x v="3623"/>
    <d v="2015-07-07T14:48: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b v="1"/>
    <x v="1"/>
    <s v="plays"/>
    <n v="105"/>
    <n v="80.72"/>
    <x v="3624"/>
    <d v="2017-08-21T06:12:3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b v="1"/>
    <x v="1"/>
    <s v="plays"/>
    <n v="103"/>
    <n v="39.49"/>
    <x v="3625"/>
    <d v="2016-06-20T05:46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b v="1"/>
    <x v="1"/>
    <s v="plays"/>
    <n v="102"/>
    <n v="84.85"/>
    <x v="3626"/>
    <d v="2015-07-29T10:44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b v="1"/>
    <x v="1"/>
    <s v="plays"/>
    <n v="100"/>
    <n v="68.97"/>
    <x v="3627"/>
    <d v="2017-05-16T15:18: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b v="0"/>
    <x v="1"/>
    <s v="musical"/>
    <n v="0"/>
    <n v="0"/>
    <x v="3628"/>
    <d v="2016-12-04T22:58: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b v="0"/>
    <x v="1"/>
    <s v="musical"/>
    <n v="0"/>
    <n v="1"/>
    <x v="3629"/>
    <d v="2017-04-30T20:25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b v="0"/>
    <x v="1"/>
    <s v="musical"/>
    <n v="0"/>
    <n v="1"/>
    <x v="3630"/>
    <d v="2015-11-13T21:47: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b v="0"/>
    <x v="1"/>
    <s v="musical"/>
    <n v="51"/>
    <n v="147.88"/>
    <x v="3631"/>
    <d v="2015-09-05T17:51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b v="0"/>
    <x v="1"/>
    <s v="musical"/>
    <n v="20"/>
    <n v="100"/>
    <x v="3632"/>
    <d v="2015-11-07T19:54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b v="0"/>
    <x v="1"/>
    <s v="musical"/>
    <n v="35"/>
    <n v="56.84"/>
    <x v="3633"/>
    <d v="2017-11-18T09:11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b v="0"/>
    <x v="1"/>
    <s v="musical"/>
    <n v="4"/>
    <n v="176.94"/>
    <x v="3634"/>
    <d v="2018-01-14T16:50:0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b v="0"/>
    <x v="1"/>
    <s v="musical"/>
    <n v="36"/>
    <n v="127.6"/>
    <x v="3635"/>
    <d v="2017-04-15T17:02: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b v="0"/>
    <x v="1"/>
    <s v="musical"/>
    <n v="0"/>
    <n v="0"/>
    <x v="3636"/>
    <d v="2016-09-03T20:36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b v="0"/>
    <x v="1"/>
    <s v="musical"/>
    <n v="31"/>
    <n v="66.14"/>
    <x v="3637"/>
    <d v="2015-12-17T10:01:2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b v="0"/>
    <x v="1"/>
    <s v="musical"/>
    <n v="7"/>
    <n v="108"/>
    <x v="3638"/>
    <d v="2016-04-05T15:28: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b v="0"/>
    <x v="1"/>
    <s v="musical"/>
    <n v="0"/>
    <n v="1"/>
    <x v="3639"/>
    <d v="2017-10-06T01:43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b v="0"/>
    <x v="1"/>
    <s v="musical"/>
    <n v="6"/>
    <n v="18.329999999999998"/>
    <x v="3640"/>
    <d v="2016-04-27T05:52: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b v="0"/>
    <x v="1"/>
    <s v="musical"/>
    <n v="0"/>
    <n v="0"/>
    <x v="3641"/>
    <d v="2015-09-18T01:01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b v="0"/>
    <x v="1"/>
    <s v="musical"/>
    <n v="2"/>
    <n v="7.5"/>
    <x v="3642"/>
    <d v="2016-11-21T12:15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b v="0"/>
    <x v="1"/>
    <s v="musical"/>
    <n v="0"/>
    <n v="0"/>
    <x v="3643"/>
    <d v="2016-11-07T16:48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b v="0"/>
    <x v="1"/>
    <s v="musical"/>
    <n v="16"/>
    <n v="68.42"/>
    <x v="3644"/>
    <d v="2017-03-02T02:32: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b v="0"/>
    <x v="1"/>
    <s v="musical"/>
    <n v="0"/>
    <n v="1"/>
    <x v="3645"/>
    <d v="2017-11-21T09:59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b v="0"/>
    <x v="1"/>
    <s v="musical"/>
    <n v="5"/>
    <n v="60.13"/>
    <x v="3646"/>
    <d v="2016-06-04T05:37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b v="0"/>
    <x v="1"/>
    <s v="musical"/>
    <n v="6"/>
    <n v="15"/>
    <x v="3647"/>
    <d v="2017-09-29T01:00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b v="1"/>
    <x v="1"/>
    <s v="plays"/>
    <n v="100"/>
    <n v="550.04"/>
    <x v="3648"/>
    <d v="2015-09-18T03:04: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b v="1"/>
    <x v="1"/>
    <s v="plays"/>
    <n v="104"/>
    <n v="97.5"/>
    <x v="3649"/>
    <d v="2015-05-28T04:42: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b v="1"/>
    <x v="1"/>
    <s v="plays"/>
    <n v="100"/>
    <n v="29.41"/>
    <x v="3650"/>
    <d v="2017-01-25T15:18: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b v="1"/>
    <x v="1"/>
    <s v="plays"/>
    <n v="104"/>
    <n v="57.78"/>
    <x v="3651"/>
    <d v="2015-07-23T07:38: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b v="1"/>
    <x v="1"/>
    <s v="plays"/>
    <n v="251"/>
    <n v="44.24"/>
    <x v="3652"/>
    <d v="2017-08-22T16:19: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b v="1"/>
    <x v="1"/>
    <s v="plays"/>
    <n v="101"/>
    <n v="60.91"/>
    <x v="3653"/>
    <d v="2016-07-24T16:03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b v="1"/>
    <x v="1"/>
    <s v="plays"/>
    <n v="174"/>
    <n v="68.84"/>
    <x v="3654"/>
    <d v="2017-03-29T04:05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b v="1"/>
    <x v="1"/>
    <s v="plays"/>
    <n v="116"/>
    <n v="73.58"/>
    <x v="3655"/>
    <d v="2016-07-06T05:05: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b v="1"/>
    <x v="1"/>
    <s v="plays"/>
    <n v="106"/>
    <n v="115.02"/>
    <x v="3656"/>
    <d v="2018-02-02T21:25: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b v="1"/>
    <x v="1"/>
    <s v="plays"/>
    <n v="111"/>
    <n v="110.75"/>
    <x v="3657"/>
    <d v="2017-05-28T15:00:4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b v="1"/>
    <x v="1"/>
    <s v="plays"/>
    <n v="101"/>
    <n v="75.5"/>
    <x v="3658"/>
    <d v="2015-06-12T23:28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b v="1"/>
    <x v="1"/>
    <s v="plays"/>
    <n v="102"/>
    <n v="235.46"/>
    <x v="3659"/>
    <d v="2016-03-04T23:07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b v="1"/>
    <x v="1"/>
    <s v="plays"/>
    <n v="100"/>
    <n v="11.36"/>
    <x v="3660"/>
    <d v="2015-12-08T09:51:0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b v="1"/>
    <x v="1"/>
    <s v="plays"/>
    <n v="111"/>
    <n v="92.5"/>
    <x v="3661"/>
    <d v="2017-04-04T18:22:5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b v="1"/>
    <x v="1"/>
    <s v="plays"/>
    <n v="101"/>
    <n v="202.85"/>
    <x v="3662"/>
    <d v="2016-03-16T18:40: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b v="1"/>
    <x v="1"/>
    <s v="plays"/>
    <n v="104"/>
    <n v="26"/>
    <x v="3663"/>
    <d v="2017-12-21T12:36: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b v="1"/>
    <x v="1"/>
    <s v="plays"/>
    <n v="109"/>
    <n v="46.05"/>
    <x v="3664"/>
    <d v="2017-06-12T06:36: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b v="1"/>
    <x v="1"/>
    <s v="plays"/>
    <n v="115"/>
    <n v="51"/>
    <x v="3665"/>
    <d v="2016-10-18T22:21:5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b v="1"/>
    <x v="1"/>
    <s v="plays"/>
    <n v="100"/>
    <n v="31.58"/>
    <x v="3666"/>
    <d v="2015-07-05T13:47: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b v="1"/>
    <x v="1"/>
    <s v="plays"/>
    <n v="103"/>
    <n v="53.36"/>
    <x v="3667"/>
    <d v="2016-07-06T21:44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b v="1"/>
    <x v="1"/>
    <s v="plays"/>
    <n v="104"/>
    <n v="36.96"/>
    <x v="3668"/>
    <d v="2016-07-11T19:27: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b v="1"/>
    <x v="1"/>
    <s v="plays"/>
    <n v="138"/>
    <n v="81.290000000000006"/>
    <x v="3669"/>
    <d v="2016-05-29T19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b v="1"/>
    <x v="1"/>
    <s v="plays"/>
    <n v="110"/>
    <n v="20.079999999999998"/>
    <x v="3670"/>
    <d v="2016-05-18T20:56: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b v="1"/>
    <x v="1"/>
    <s v="plays"/>
    <n v="101"/>
    <n v="88.25"/>
    <x v="3671"/>
    <d v="2015-07-02T09:10: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b v="1"/>
    <x v="1"/>
    <s v="plays"/>
    <n v="102"/>
    <n v="53.44"/>
    <x v="3672"/>
    <d v="2015-09-09T14:31: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b v="1"/>
    <x v="1"/>
    <s v="plays"/>
    <n v="114"/>
    <n v="39.869999999999997"/>
    <x v="3673"/>
    <d v="2015-10-20T00:53:0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b v="1"/>
    <x v="1"/>
    <s v="plays"/>
    <n v="100"/>
    <n v="145.16"/>
    <x v="3674"/>
    <d v="2017-09-01T14:14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b v="1"/>
    <x v="1"/>
    <s v="plays"/>
    <n v="140"/>
    <n v="23.33"/>
    <x v="3675"/>
    <d v="2017-05-11T07:39: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b v="1"/>
    <x v="1"/>
    <s v="plays"/>
    <n v="129"/>
    <n v="64.38"/>
    <x v="3676"/>
    <d v="2015-08-26T04:09: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b v="1"/>
    <x v="1"/>
    <s v="plays"/>
    <n v="103"/>
    <n v="62.05"/>
    <x v="3677"/>
    <d v="2015-06-13T23:58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b v="1"/>
    <x v="1"/>
    <s v="plays"/>
    <n v="103"/>
    <n v="66.13"/>
    <x v="3678"/>
    <d v="2016-05-18T10:28: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b v="1"/>
    <x v="1"/>
    <s v="plays"/>
    <n v="110"/>
    <n v="73.400000000000006"/>
    <x v="3679"/>
    <d v="2015-06-11T23:58:5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b v="1"/>
    <x v="1"/>
    <s v="plays"/>
    <n v="113"/>
    <n v="99.5"/>
    <x v="3680"/>
    <d v="2017-10-03T20:19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b v="1"/>
    <x v="1"/>
    <s v="plays"/>
    <n v="112"/>
    <n v="62.17"/>
    <x v="3681"/>
    <d v="2017-01-07T10:2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b v="1"/>
    <x v="1"/>
    <s v="plays"/>
    <n v="139"/>
    <n v="62.33"/>
    <x v="3682"/>
    <d v="2015-05-27T18:21:5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b v="1"/>
    <x v="1"/>
    <s v="plays"/>
    <n v="111"/>
    <n v="58.79"/>
    <x v="3683"/>
    <d v="2017-10-18T19:42:5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b v="1"/>
    <x v="1"/>
    <s v="plays"/>
    <n v="139"/>
    <n v="45.35"/>
    <x v="3684"/>
    <d v="2016-08-22T01:52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b v="1"/>
    <x v="1"/>
    <s v="plays"/>
    <n v="106"/>
    <n v="41.94"/>
    <x v="3685"/>
    <d v="2015-04-29T18:22: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b v="1"/>
    <x v="1"/>
    <s v="plays"/>
    <n v="101"/>
    <n v="59.17"/>
    <x v="3686"/>
    <d v="2016-08-17T23:28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b v="1"/>
    <x v="1"/>
    <s v="plays"/>
    <n v="100"/>
    <n v="200.49"/>
    <x v="3687"/>
    <d v="2015-06-07T22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b v="1"/>
    <x v="1"/>
    <s v="plays"/>
    <n v="109"/>
    <n v="83.97"/>
    <x v="3688"/>
    <d v="2015-07-21T09:35:2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b v="1"/>
    <x v="1"/>
    <s v="plays"/>
    <n v="118"/>
    <n v="57.26"/>
    <x v="3689"/>
    <d v="2016-06-09T07:03: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b v="1"/>
    <x v="1"/>
    <s v="plays"/>
    <n v="120"/>
    <n v="58.06"/>
    <x v="3690"/>
    <d v="2015-11-11T14:39:4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b v="1"/>
    <x v="1"/>
    <s v="plays"/>
    <n v="128"/>
    <n v="186.8"/>
    <x v="3691"/>
    <d v="2016-02-16T04:34:4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b v="1"/>
    <x v="1"/>
    <s v="plays"/>
    <n v="126"/>
    <n v="74.12"/>
    <x v="3692"/>
    <d v="2015-09-01T11:44: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b v="1"/>
    <x v="1"/>
    <s v="plays"/>
    <n v="129"/>
    <n v="30.71"/>
    <x v="3693"/>
    <d v="2016-11-21T17:52: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b v="1"/>
    <x v="1"/>
    <s v="plays"/>
    <n v="107"/>
    <n v="62.67"/>
    <x v="3694"/>
    <d v="2017-06-01T21:26: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b v="1"/>
    <x v="1"/>
    <s v="plays"/>
    <n v="100"/>
    <n v="121.36"/>
    <x v="3695"/>
    <d v="2015-12-27T19:17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b v="1"/>
    <x v="1"/>
    <s v="plays"/>
    <n v="155"/>
    <n v="39.74"/>
    <x v="3696"/>
    <d v="2016-01-30T05:56:0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b v="1"/>
    <x v="1"/>
    <s v="plays"/>
    <n v="108"/>
    <n v="72"/>
    <x v="3697"/>
    <d v="2017-05-05T17:02:0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b v="1"/>
    <x v="1"/>
    <s v="plays"/>
    <n v="111"/>
    <n v="40.630000000000003"/>
    <x v="3698"/>
    <d v="2017-02-24T14:09: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b v="1"/>
    <x v="1"/>
    <s v="plays"/>
    <n v="101"/>
    <n v="63"/>
    <x v="3699"/>
    <d v="2015-09-28T15:46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b v="1"/>
    <x v="1"/>
    <s v="plays"/>
    <n v="121"/>
    <n v="33.67"/>
    <x v="3700"/>
    <d v="2015-09-13T09:42: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b v="1"/>
    <x v="1"/>
    <s v="plays"/>
    <n v="100"/>
    <n v="38.590000000000003"/>
    <x v="3701"/>
    <d v="2016-05-22T12:45:5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b v="1"/>
    <x v="1"/>
    <s v="plays"/>
    <n v="109"/>
    <n v="155.94999999999999"/>
    <x v="3702"/>
    <d v="2017-07-07T12:14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b v="1"/>
    <x v="1"/>
    <s v="plays"/>
    <n v="123"/>
    <n v="43.2"/>
    <x v="3703"/>
    <d v="2017-08-10T13:15: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b v="1"/>
    <x v="1"/>
    <s v="plays"/>
    <n v="136"/>
    <n v="15.15"/>
    <x v="3704"/>
    <d v="2017-05-27T09:14:4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b v="1"/>
    <x v="1"/>
    <s v="plays"/>
    <n v="103"/>
    <n v="83.57"/>
    <x v="3705"/>
    <d v="2015-06-04T09:11:2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b v="1"/>
    <x v="1"/>
    <s v="plays"/>
    <n v="121"/>
    <n v="140"/>
    <x v="3706"/>
    <d v="2015-08-26T06:34:0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b v="1"/>
    <x v="1"/>
    <s v="plays"/>
    <n v="186"/>
    <n v="80.87"/>
    <x v="3707"/>
    <d v="2017-07-19T00:26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b v="1"/>
    <x v="1"/>
    <s v="plays"/>
    <n v="300"/>
    <n v="53.85"/>
    <x v="3708"/>
    <d v="2015-06-14T23:54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b v="1"/>
    <x v="1"/>
    <s v="plays"/>
    <n v="108"/>
    <n v="30.93"/>
    <x v="3709"/>
    <d v="2015-06-06T09:10:3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b v="1"/>
    <x v="1"/>
    <s v="plays"/>
    <n v="141"/>
    <n v="67.959999999999994"/>
    <x v="3710"/>
    <d v="2016-03-20T05:57: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b v="1"/>
    <x v="1"/>
    <s v="plays"/>
    <n v="114"/>
    <n v="27.14"/>
    <x v="3711"/>
    <d v="2015-05-27T03:03:5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b v="1"/>
    <x v="1"/>
    <s v="plays"/>
    <n v="154"/>
    <n v="110.87"/>
    <x v="3712"/>
    <d v="2016-05-18T04:34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b v="1"/>
    <x v="1"/>
    <s v="plays"/>
    <n v="102"/>
    <n v="106.84"/>
    <x v="3713"/>
    <d v="2017-05-31T12:28:2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b v="1"/>
    <x v="1"/>
    <s v="plays"/>
    <n v="102"/>
    <n v="105.52"/>
    <x v="3714"/>
    <d v="2016-05-12T22:57:4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b v="1"/>
    <x v="1"/>
    <s v="plays"/>
    <n v="103"/>
    <n v="132.96"/>
    <x v="3715"/>
    <d v="2016-03-17T03:26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b v="1"/>
    <x v="1"/>
    <s v="plays"/>
    <n v="156"/>
    <n v="51.92"/>
    <x v="3716"/>
    <d v="2017-01-13T19:12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b v="1"/>
    <x v="1"/>
    <s v="plays"/>
    <n v="101"/>
    <n v="310"/>
    <x v="3717"/>
    <d v="2016-04-26T07:26:4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b v="1"/>
    <x v="1"/>
    <s v="plays"/>
    <n v="239"/>
    <n v="26.02"/>
    <x v="3718"/>
    <d v="2016-02-13T15:30:38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b v="1"/>
    <x v="1"/>
    <s v="plays"/>
    <n v="210"/>
    <n v="105"/>
    <x v="3719"/>
    <d v="2016-06-10T02:34: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b v="1"/>
    <x v="1"/>
    <s v="plays"/>
    <n v="105"/>
    <n v="86.23"/>
    <x v="3720"/>
    <d v="2016-06-20T14:07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b v="1"/>
    <x v="1"/>
    <s v="plays"/>
    <n v="101"/>
    <n v="114.55"/>
    <x v="3721"/>
    <d v="2015-10-20T11:42: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b v="1"/>
    <x v="1"/>
    <s v="plays"/>
    <n v="111"/>
    <n v="47.66"/>
    <x v="3722"/>
    <d v="2017-02-04T07:38:33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b v="1"/>
    <x v="1"/>
    <s v="plays"/>
    <n v="102"/>
    <n v="72.89"/>
    <x v="3723"/>
    <d v="2015-11-14T19:59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b v="1"/>
    <x v="1"/>
    <s v="plays"/>
    <n v="103"/>
    <n v="49.55"/>
    <x v="3724"/>
    <d v="2017-04-30T02:02: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b v="1"/>
    <x v="1"/>
    <s v="plays"/>
    <n v="127"/>
    <n v="25.4"/>
    <x v="3725"/>
    <d v="2017-02-11T09:42: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b v="1"/>
    <x v="1"/>
    <s v="plays"/>
    <n v="339"/>
    <n v="62.59"/>
    <x v="3726"/>
    <d v="2017-04-24T21:26: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b v="1"/>
    <x v="1"/>
    <s v="plays"/>
    <n v="101"/>
    <n v="61.06"/>
    <x v="3727"/>
    <d v="2017-10-18T21:52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b v="0"/>
    <x v="1"/>
    <s v="plays"/>
    <n v="9"/>
    <n v="60.06"/>
    <x v="3728"/>
    <d v="2016-08-07T18:29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b v="0"/>
    <x v="1"/>
    <s v="plays"/>
    <n v="7"/>
    <n v="72.400000000000006"/>
    <x v="3729"/>
    <d v="2016-03-08T14:12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b v="0"/>
    <x v="1"/>
    <s v="plays"/>
    <n v="10"/>
    <n v="100"/>
    <x v="3730"/>
    <d v="2016-08-06T05:53:2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b v="0"/>
    <x v="1"/>
    <s v="plays"/>
    <n v="11"/>
    <n v="51.67"/>
    <x v="3731"/>
    <d v="2015-12-26T00:54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b v="0"/>
    <x v="1"/>
    <s v="plays"/>
    <n v="15"/>
    <n v="32.75"/>
    <x v="3732"/>
    <d v="2016-01-09T16:51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b v="0"/>
    <x v="1"/>
    <s v="plays"/>
    <n v="0"/>
    <n v="0"/>
    <x v="3733"/>
    <d v="2016-04-04T22:28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b v="0"/>
    <x v="1"/>
    <s v="plays"/>
    <n v="28"/>
    <n v="61"/>
    <x v="3734"/>
    <d v="2016-05-12T16:28:5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b v="0"/>
    <x v="1"/>
    <s v="plays"/>
    <n v="13"/>
    <n v="10"/>
    <x v="3735"/>
    <d v="2016-05-15T12:54: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b v="0"/>
    <x v="1"/>
    <s v="plays"/>
    <n v="1"/>
    <n v="10"/>
    <x v="3736"/>
    <d v="2016-03-09T04:35:4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b v="0"/>
    <x v="1"/>
    <s v="plays"/>
    <n v="21"/>
    <n v="37.5"/>
    <x v="3737"/>
    <d v="2016-11-02T16:50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b v="0"/>
    <x v="1"/>
    <s v="plays"/>
    <n v="18"/>
    <n v="45"/>
    <x v="3738"/>
    <d v="2015-06-27T00:30: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b v="0"/>
    <x v="1"/>
    <s v="plays"/>
    <n v="20"/>
    <n v="100.63"/>
    <x v="3739"/>
    <d v="2017-07-14T03:22: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b v="0"/>
    <x v="1"/>
    <s v="plays"/>
    <n v="18"/>
    <n v="25.57"/>
    <x v="3740"/>
    <d v="2015-07-24T18:16: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b v="0"/>
    <x v="1"/>
    <s v="plays"/>
    <n v="0"/>
    <n v="0"/>
    <x v="3741"/>
    <d v="2016-12-09T02:08: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b v="0"/>
    <x v="1"/>
    <s v="plays"/>
    <n v="2"/>
    <n v="25"/>
    <x v="3742"/>
    <d v="2015-08-19T10:22:0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b v="0"/>
    <x v="1"/>
    <s v="plays"/>
    <n v="0"/>
    <n v="0"/>
    <x v="3743"/>
    <d v="2015-06-14T13:19:2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b v="0"/>
    <x v="1"/>
    <s v="plays"/>
    <n v="0"/>
    <n v="0"/>
    <x v="3744"/>
    <d v="2015-06-16T01:00: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b v="0"/>
    <x v="1"/>
    <s v="plays"/>
    <n v="10"/>
    <n v="10"/>
    <x v="3745"/>
    <d v="2015-07-23T08:25:3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b v="0"/>
    <x v="1"/>
    <s v="plays"/>
    <n v="2"/>
    <n v="202"/>
    <x v="3746"/>
    <d v="2017-10-06T20:15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b v="0"/>
    <x v="1"/>
    <s v="plays"/>
    <n v="1"/>
    <n v="25"/>
    <x v="3747"/>
    <d v="2016-06-23T14:47: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b v="1"/>
    <x v="1"/>
    <s v="musical"/>
    <n v="104"/>
    <n v="99.54"/>
    <x v="3748"/>
    <d v="2017-02-08T16:50:0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b v="1"/>
    <x v="1"/>
    <s v="musical"/>
    <n v="105"/>
    <n v="75"/>
    <x v="3749"/>
    <d v="2017-04-24T04:04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b v="1"/>
    <x v="1"/>
    <s v="musical"/>
    <n v="100"/>
    <n v="215.25"/>
    <x v="3750"/>
    <d v="2016-01-26T21:25:4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b v="1"/>
    <x v="1"/>
    <s v="musical"/>
    <n v="133"/>
    <n v="120.55"/>
    <x v="3751"/>
    <d v="2017-03-28T10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b v="1"/>
    <x v="1"/>
    <s v="musical"/>
    <n v="113"/>
    <n v="37.67"/>
    <x v="3752"/>
    <d v="2017-10-15T12:15:1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b v="1"/>
    <x v="1"/>
    <s v="musical"/>
    <n v="103"/>
    <n v="172.23"/>
    <x v="3753"/>
    <d v="2016-05-20T22:58:4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b v="1"/>
    <x v="1"/>
    <s v="musical"/>
    <n v="120"/>
    <n v="111.11"/>
    <x v="3754"/>
    <d v="2015-07-07T12:44:5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b v="1"/>
    <x v="1"/>
    <s v="musical"/>
    <n v="130"/>
    <n v="25.46"/>
    <x v="3755"/>
    <d v="2017-04-10T14:06: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b v="1"/>
    <x v="1"/>
    <s v="musical"/>
    <n v="101"/>
    <n v="267.64999999999998"/>
    <x v="3756"/>
    <d v="2015-05-23T04:39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b v="1"/>
    <x v="1"/>
    <s v="musical"/>
    <n v="109"/>
    <n v="75.959999999999994"/>
    <x v="3757"/>
    <d v="2015-11-15T21:52:36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b v="1"/>
    <x v="1"/>
    <s v="musical"/>
    <n v="102"/>
    <n v="59.04"/>
    <x v="3758"/>
    <d v="2015-04-29T02:02:3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b v="1"/>
    <x v="1"/>
    <s v="musical"/>
    <n v="110"/>
    <n v="50.11"/>
    <x v="3759"/>
    <d v="2016-08-14T20:31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b v="1"/>
    <x v="1"/>
    <s v="musical"/>
    <n v="101"/>
    <n v="55.5"/>
    <x v="3760"/>
    <d v="2015-04-15T02:39: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b v="1"/>
    <x v="1"/>
    <s v="musical"/>
    <n v="100"/>
    <n v="166.67"/>
    <x v="3761"/>
    <d v="2016-07-30T09:1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b v="1"/>
    <x v="1"/>
    <s v="musical"/>
    <n v="106"/>
    <n v="47.43"/>
    <x v="3762"/>
    <d v="2016-07-22T01:33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b v="1"/>
    <x v="1"/>
    <s v="musical"/>
    <n v="100"/>
    <n v="64.94"/>
    <x v="3763"/>
    <d v="2016-03-18T08:10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b v="1"/>
    <x v="1"/>
    <s v="musical"/>
    <n v="100"/>
    <n v="55.56"/>
    <x v="3764"/>
    <d v="2017-05-24T15:55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b v="1"/>
    <x v="1"/>
    <s v="musical"/>
    <n v="113"/>
    <n v="74.22"/>
    <x v="3765"/>
    <d v="2015-07-12T04:43:5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b v="1"/>
    <x v="1"/>
    <s v="musical"/>
    <n v="103"/>
    <n v="106.93"/>
    <x v="3766"/>
    <d v="2015-06-14T00:00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b v="1"/>
    <x v="1"/>
    <s v="musical"/>
    <n v="117"/>
    <n v="41.7"/>
    <x v="3767"/>
    <d v="2016-02-15T04:04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b v="1"/>
    <x v="1"/>
    <s v="musical"/>
    <n v="108"/>
    <n v="74.239999999999995"/>
    <x v="3768"/>
    <d v="2015-05-24T03:01: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b v="1"/>
    <x v="1"/>
    <s v="musical"/>
    <n v="100"/>
    <n v="73.33"/>
    <x v="3769"/>
    <d v="2017-04-10T07:30: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b v="1"/>
    <x v="1"/>
    <s v="musical"/>
    <n v="100"/>
    <n v="100"/>
    <x v="3770"/>
    <d v="2016-06-01T02:53:4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b v="1"/>
    <x v="1"/>
    <s v="musical"/>
    <n v="146"/>
    <n v="38.42"/>
    <x v="3771"/>
    <d v="2017-05-13T09:42: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b v="1"/>
    <x v="1"/>
    <s v="musical"/>
    <n v="110"/>
    <n v="166.97"/>
    <x v="3772"/>
    <d v="2017-11-28T19:24: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b v="1"/>
    <x v="1"/>
    <s v="musical"/>
    <n v="108"/>
    <n v="94.91"/>
    <x v="3773"/>
    <d v="2017-11-14T08:18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b v="1"/>
    <x v="1"/>
    <s v="musical"/>
    <n v="100"/>
    <n v="100"/>
    <x v="3774"/>
    <d v="2016-03-26T14:18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b v="1"/>
    <x v="1"/>
    <s v="musical"/>
    <n v="100"/>
    <n v="143.21"/>
    <x v="3775"/>
    <d v="2016-03-25T22:58: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b v="1"/>
    <x v="1"/>
    <s v="musical"/>
    <n v="107"/>
    <n v="90.82"/>
    <x v="3776"/>
    <d v="2015-07-13T11:44: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b v="1"/>
    <x v="1"/>
    <s v="musical"/>
    <n v="143"/>
    <n v="48.54"/>
    <x v="3777"/>
    <d v="2015-09-09T19:54: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b v="1"/>
    <x v="1"/>
    <s v="musical"/>
    <n v="105"/>
    <n v="70.03"/>
    <x v="3778"/>
    <d v="2016-01-31T11:23:5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b v="1"/>
    <x v="1"/>
    <s v="musical"/>
    <n v="104"/>
    <n v="135.63"/>
    <x v="3779"/>
    <d v="2017-03-20T23:38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b v="1"/>
    <x v="1"/>
    <s v="musical"/>
    <n v="120"/>
    <n v="100"/>
    <x v="3780"/>
    <d v="2016-07-01T15:55: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b v="1"/>
    <x v="1"/>
    <s v="musical"/>
    <n v="110"/>
    <n v="94.9"/>
    <x v="3781"/>
    <d v="2015-08-22T03:46: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b v="1"/>
    <x v="1"/>
    <s v="musical"/>
    <n v="102"/>
    <n v="75.37"/>
    <x v="3782"/>
    <d v="2017-07-21T19:24: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b v="1"/>
    <x v="1"/>
    <s v="musical"/>
    <n v="129"/>
    <n v="64.459999999999994"/>
    <x v="3783"/>
    <d v="2017-03-09T17:21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b v="1"/>
    <x v="1"/>
    <s v="musical"/>
    <n v="115"/>
    <n v="115"/>
    <x v="3784"/>
    <d v="2017-07-07T12:48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b v="1"/>
    <x v="1"/>
    <s v="musical"/>
    <n v="151"/>
    <n v="100.5"/>
    <x v="3785"/>
    <d v="2017-07-30T10:46: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b v="1"/>
    <x v="1"/>
    <s v="musical"/>
    <n v="111"/>
    <n v="93.77"/>
    <x v="3786"/>
    <d v="2017-05-22T15:13: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b v="1"/>
    <x v="1"/>
    <s v="musical"/>
    <n v="100"/>
    <n v="35.1"/>
    <x v="3787"/>
    <d v="2016-06-28T22:27:0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b v="0"/>
    <x v="1"/>
    <s v="musical"/>
    <n v="1"/>
    <n v="500"/>
    <x v="3788"/>
    <d v="2016-12-14T23:17:0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b v="0"/>
    <x v="1"/>
    <s v="musical"/>
    <n v="3"/>
    <n v="29"/>
    <x v="3789"/>
    <d v="2016-06-03T00:41: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b v="0"/>
    <x v="1"/>
    <s v="musical"/>
    <n v="0"/>
    <n v="0"/>
    <x v="3790"/>
    <d v="2017-11-22T03:04: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b v="0"/>
    <x v="1"/>
    <s v="musical"/>
    <n v="0"/>
    <n v="0"/>
    <x v="3791"/>
    <d v="2015-06-17T14:24:3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b v="0"/>
    <x v="1"/>
    <s v="musical"/>
    <n v="0"/>
    <n v="17.5"/>
    <x v="3792"/>
    <d v="2016-07-03T07:22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b v="0"/>
    <x v="1"/>
    <s v="musical"/>
    <n v="60"/>
    <n v="174"/>
    <x v="3793"/>
    <d v="2015-12-01T07:41: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b v="0"/>
    <x v="1"/>
    <s v="musical"/>
    <n v="1"/>
    <n v="50"/>
    <x v="3794"/>
    <d v="2016-05-25T15:14:5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b v="0"/>
    <x v="1"/>
    <s v="musical"/>
    <n v="2"/>
    <n v="5"/>
    <x v="3795"/>
    <d v="2016-08-17T17:52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b v="0"/>
    <x v="1"/>
    <s v="musical"/>
    <n v="0"/>
    <n v="1"/>
    <x v="3796"/>
    <d v="2018-01-14T13:29: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b v="0"/>
    <x v="1"/>
    <s v="musical"/>
    <n v="90"/>
    <n v="145.41"/>
    <x v="3797"/>
    <d v="2016-04-06T22:07:0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b v="0"/>
    <x v="1"/>
    <s v="musical"/>
    <n v="1"/>
    <n v="205"/>
    <x v="3798"/>
    <d v="2015-07-23T09:02:0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b v="0"/>
    <x v="1"/>
    <s v="musical"/>
    <n v="4"/>
    <n v="100.5"/>
    <x v="3799"/>
    <d v="2017-03-05T21:4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b v="0"/>
    <x v="1"/>
    <s v="musical"/>
    <n v="4"/>
    <n v="55.06"/>
    <x v="3800"/>
    <d v="2015-12-27T03:02:4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b v="0"/>
    <x v="1"/>
    <s v="musical"/>
    <n v="9"/>
    <n v="47.33"/>
    <x v="3801"/>
    <d v="2015-12-18T09:56: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b v="0"/>
    <x v="1"/>
    <s v="musical"/>
    <n v="0"/>
    <n v="0"/>
    <x v="3802"/>
    <d v="2016-10-12T02:04:2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b v="0"/>
    <x v="1"/>
    <s v="musical"/>
    <n v="20"/>
    <n v="58.95"/>
    <x v="3803"/>
    <d v="2017-02-26T19:13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b v="0"/>
    <x v="1"/>
    <s v="musical"/>
    <n v="0"/>
    <n v="0"/>
    <x v="3804"/>
    <d v="2017-07-28T06:38: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b v="0"/>
    <x v="1"/>
    <s v="musical"/>
    <n v="0"/>
    <n v="1.5"/>
    <x v="3805"/>
    <d v="2015-09-10T13:34: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b v="0"/>
    <x v="1"/>
    <s v="musical"/>
    <n v="0"/>
    <n v="5"/>
    <x v="3806"/>
    <d v="2015-06-10T00:13: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b v="0"/>
    <x v="1"/>
    <s v="musical"/>
    <n v="30"/>
    <n v="50.56"/>
    <x v="3807"/>
    <d v="2016-03-20T14:06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b v="1"/>
    <x v="1"/>
    <s v="plays"/>
    <n v="100"/>
    <n v="41.67"/>
    <x v="3808"/>
    <d v="2016-04-11T13:10: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b v="1"/>
    <x v="1"/>
    <s v="plays"/>
    <n v="101"/>
    <n v="53.29"/>
    <x v="3809"/>
    <d v="2015-07-12T09:11: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b v="1"/>
    <x v="1"/>
    <s v="plays"/>
    <n v="122"/>
    <n v="70.23"/>
    <x v="3810"/>
    <d v="2016-03-07T04:58:5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b v="1"/>
    <x v="1"/>
    <s v="plays"/>
    <n v="330"/>
    <n v="43.42"/>
    <x v="3811"/>
    <d v="2017-05-27T03:3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b v="1"/>
    <x v="1"/>
    <s v="plays"/>
    <n v="110"/>
    <n v="199.18"/>
    <x v="3812"/>
    <d v="2016-05-19T02:01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b v="1"/>
    <x v="1"/>
    <s v="plays"/>
    <n v="101"/>
    <n v="78.52"/>
    <x v="3813"/>
    <d v="2017-06-10T21:40: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b v="1"/>
    <x v="1"/>
    <s v="plays"/>
    <n v="140"/>
    <n v="61.82"/>
    <x v="3814"/>
    <d v="2016-03-17T18:52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b v="1"/>
    <x v="1"/>
    <s v="plays"/>
    <n v="100"/>
    <n v="50"/>
    <x v="3815"/>
    <d v="2016-08-09T14:17:5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b v="1"/>
    <x v="1"/>
    <s v="plays"/>
    <n v="119"/>
    <n v="48.34"/>
    <x v="3816"/>
    <d v="2015-06-28T19:58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b v="1"/>
    <x v="1"/>
    <s v="plays"/>
    <n v="107"/>
    <n v="107.25"/>
    <x v="3817"/>
    <d v="2016-10-14T04:04:0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b v="1"/>
    <x v="1"/>
    <s v="plays"/>
    <n v="228"/>
    <n v="57"/>
    <x v="3818"/>
    <d v="2016-02-27T00:13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b v="1"/>
    <x v="1"/>
    <s v="plays"/>
    <n v="106"/>
    <n v="40.92"/>
    <x v="3819"/>
    <d v="2016-07-05T18:55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b v="1"/>
    <x v="1"/>
    <s v="plays"/>
    <n v="143"/>
    <n v="21.5"/>
    <x v="3820"/>
    <d v="2016-06-23T07:17:4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b v="1"/>
    <x v="1"/>
    <s v="plays"/>
    <n v="105"/>
    <n v="79.540000000000006"/>
    <x v="3821"/>
    <d v="2016-12-26T17:11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b v="1"/>
    <x v="1"/>
    <s v="plays"/>
    <n v="110"/>
    <n v="72.38"/>
    <x v="3822"/>
    <d v="2017-01-11T19:53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b v="1"/>
    <x v="1"/>
    <s v="plays"/>
    <n v="106"/>
    <n v="64.63"/>
    <x v="3823"/>
    <d v="2016-07-08T03:02: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b v="1"/>
    <x v="1"/>
    <s v="plays"/>
    <n v="108"/>
    <n v="38.57"/>
    <x v="3824"/>
    <d v="2017-07-29T13:58: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b v="1"/>
    <x v="1"/>
    <s v="plays"/>
    <n v="105"/>
    <n v="107.57"/>
    <x v="3825"/>
    <d v="2016-06-04T07:50:0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b v="1"/>
    <x v="1"/>
    <s v="plays"/>
    <n v="119"/>
    <n v="27.5"/>
    <x v="3826"/>
    <d v="2016-04-23T19:3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b v="1"/>
    <x v="1"/>
    <s v="plays"/>
    <n v="153"/>
    <n v="70.459999999999994"/>
    <x v="3827"/>
    <d v="2016-03-12T12:15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b v="1"/>
    <x v="1"/>
    <s v="plays"/>
    <n v="100"/>
    <n v="178.57"/>
    <x v="3828"/>
    <d v="2015-12-16T06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b v="1"/>
    <x v="1"/>
    <s v="plays"/>
    <n v="100"/>
    <n v="62.63"/>
    <x v="3829"/>
    <d v="2017-08-29T12:31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b v="1"/>
    <x v="1"/>
    <s v="plays"/>
    <n v="225"/>
    <n v="75"/>
    <x v="3830"/>
    <d v="2017-05-23T08:27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b v="1"/>
    <x v="1"/>
    <s v="plays"/>
    <n v="106"/>
    <n v="58.9"/>
    <x v="3831"/>
    <d v="2015-10-20T09:34: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b v="1"/>
    <x v="1"/>
    <s v="plays"/>
    <n v="105"/>
    <n v="139.56"/>
    <x v="3832"/>
    <d v="2017-02-12T15:35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b v="1"/>
    <x v="1"/>
    <s v="plays"/>
    <n v="117"/>
    <n v="70"/>
    <x v="3833"/>
    <d v="2015-11-15T20:34: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b v="1"/>
    <x v="1"/>
    <s v="plays"/>
    <n v="109"/>
    <n v="57.39"/>
    <x v="3834"/>
    <d v="2016-06-05T17:33: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b v="1"/>
    <x v="1"/>
    <s v="plays"/>
    <n v="160"/>
    <n v="40"/>
    <x v="3835"/>
    <d v="2017-04-16T19:00: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b v="1"/>
    <x v="1"/>
    <s v="plays"/>
    <n v="113"/>
    <n v="64.290000000000006"/>
    <x v="3836"/>
    <d v="2017-07-31T05:15:3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b v="1"/>
    <x v="1"/>
    <s v="plays"/>
    <n v="102"/>
    <n v="120.12"/>
    <x v="3837"/>
    <d v="2016-06-21T09:03: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b v="1"/>
    <x v="1"/>
    <s v="plays"/>
    <n v="101"/>
    <n v="1008.24"/>
    <x v="3838"/>
    <d v="2016-05-09T10:16: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b v="1"/>
    <x v="1"/>
    <s v="plays"/>
    <n v="101"/>
    <n v="63.28"/>
    <x v="3839"/>
    <d v="2016-07-18T07:34:5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b v="1"/>
    <x v="1"/>
    <s v="plays"/>
    <n v="6500"/>
    <n v="21.67"/>
    <x v="3840"/>
    <d v="2017-03-22T23:50: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b v="0"/>
    <x v="1"/>
    <s v="plays"/>
    <n v="9"/>
    <n v="25.65"/>
    <x v="3841"/>
    <d v="2015-07-01T23:51: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b v="0"/>
    <x v="1"/>
    <s v="plays"/>
    <n v="22"/>
    <n v="47.7"/>
    <x v="3842"/>
    <d v="2015-04-21T04:57: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b v="0"/>
    <x v="1"/>
    <s v="plays"/>
    <n v="21"/>
    <n v="56.05"/>
    <x v="3843"/>
    <d v="2015-05-12T05:21: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b v="0"/>
    <x v="1"/>
    <s v="plays"/>
    <n v="41"/>
    <n v="81.319999999999993"/>
    <x v="3844"/>
    <d v="2015-05-14T11:43: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b v="0"/>
    <x v="1"/>
    <s v="plays"/>
    <n v="2"/>
    <n v="70.17"/>
    <x v="3845"/>
    <d v="2016-09-21T03:37: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b v="0"/>
    <x v="1"/>
    <s v="plays"/>
    <n v="3"/>
    <n v="23.63"/>
    <x v="3846"/>
    <d v="2015-09-17T02:32: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b v="0"/>
    <x v="1"/>
    <s v="plays"/>
    <n v="16"/>
    <n v="188.56"/>
    <x v="3847"/>
    <d v="2016-07-07T03:58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b v="0"/>
    <x v="1"/>
    <s v="plays"/>
    <n v="16"/>
    <n v="49.51"/>
    <x v="3848"/>
    <d v="2016-10-08T16:57: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b v="0"/>
    <x v="1"/>
    <s v="plays"/>
    <n v="7"/>
    <n v="75.459999999999994"/>
    <x v="3849"/>
    <d v="2016-05-29T21:52:0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b v="0"/>
    <x v="1"/>
    <s v="plays"/>
    <n v="4"/>
    <n v="9.5"/>
    <x v="3850"/>
    <d v="2015-12-16T19:53:5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b v="0"/>
    <x v="1"/>
    <s v="plays"/>
    <n v="34"/>
    <n v="35.5"/>
    <x v="3851"/>
    <d v="2016-07-05T08:13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b v="0"/>
    <x v="1"/>
    <s v="plays"/>
    <n v="0"/>
    <n v="10"/>
    <x v="3852"/>
    <d v="2016-03-12T15:54: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b v="0"/>
    <x v="1"/>
    <s v="plays"/>
    <n v="0"/>
    <n v="13"/>
    <x v="3853"/>
    <d v="2015-08-14T23:08: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b v="0"/>
    <x v="1"/>
    <s v="plays"/>
    <n v="16"/>
    <n v="89.4"/>
    <x v="3854"/>
    <d v="2016-04-26T07:54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b v="0"/>
    <x v="1"/>
    <s v="plays"/>
    <n v="3"/>
    <n v="25"/>
    <x v="3855"/>
    <d v="2016-03-12T10:3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b v="0"/>
    <x v="1"/>
    <s v="plays"/>
    <n v="0"/>
    <n v="1"/>
    <x v="3856"/>
    <d v="2016-02-22T19:44:4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b v="0"/>
    <x v="1"/>
    <s v="plays"/>
    <n v="5"/>
    <n v="65"/>
    <x v="3857"/>
    <d v="2015-07-14T04:17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b v="0"/>
    <x v="1"/>
    <s v="plays"/>
    <n v="2"/>
    <n v="10"/>
    <x v="3858"/>
    <d v="2016-05-09T14:17:5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b v="0"/>
    <x v="1"/>
    <s v="plays"/>
    <n v="0"/>
    <n v="1"/>
    <x v="3859"/>
    <d v="2015-06-06T13:16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b v="0"/>
    <x v="1"/>
    <s v="plays"/>
    <n v="18"/>
    <n v="81.540000000000006"/>
    <x v="3860"/>
    <d v="2015-07-25T08:32:31"/>
  </r>
  <r>
    <n v="3861"/>
    <s v="READY OR NOT HERE I COME"/>
    <s v="THE COMING OF THE LORD!"/>
    <n v="2000"/>
    <n v="100"/>
    <x v="2"/>
    <s v="US"/>
    <s v="USD"/>
    <n v="1415828820"/>
    <n v="1412258977"/>
    <n v="1"/>
    <b v="0"/>
    <x v="1"/>
    <s v="plays"/>
    <n v="5"/>
    <n v="100"/>
    <x v="3861"/>
    <d v="2015-10-27T13:33: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b v="0"/>
    <x v="1"/>
    <s v="plays"/>
    <n v="0"/>
    <n v="1"/>
    <x v="3862"/>
    <d v="2017-09-10T14:47:2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b v="0"/>
    <x v="1"/>
    <s v="plays"/>
    <n v="0"/>
    <n v="0"/>
    <x v="3863"/>
    <d v="2016-10-26T22:40:0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b v="0"/>
    <x v="1"/>
    <s v="plays"/>
    <n v="1"/>
    <n v="20"/>
    <x v="3864"/>
    <d v="2016-11-08T11:08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b v="0"/>
    <x v="1"/>
    <s v="plays"/>
    <n v="27"/>
    <n v="46.43"/>
    <x v="3865"/>
    <d v="2015-08-12T07:08:5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b v="0"/>
    <x v="1"/>
    <s v="plays"/>
    <n v="1"/>
    <n v="5.5"/>
    <x v="3866"/>
    <d v="2017-03-17T08:39: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b v="0"/>
    <x v="1"/>
    <s v="plays"/>
    <n v="13"/>
    <n v="50.2"/>
    <x v="3867"/>
    <d v="2017-06-14T21:29:10"/>
  </r>
  <r>
    <n v="3868"/>
    <s v="1000 words (Canceled)"/>
    <s v="New collection of music by Scott Evan Davis!"/>
    <n v="5000"/>
    <n v="10"/>
    <x v="1"/>
    <s v="GB"/>
    <s v="GBP"/>
    <n v="1410191405"/>
    <n v="1408031405"/>
    <n v="1"/>
    <b v="0"/>
    <x v="1"/>
    <s v="musical"/>
    <n v="0"/>
    <n v="10"/>
    <x v="3868"/>
    <d v="2015-08-21T22:17:5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b v="0"/>
    <x v="1"/>
    <s v="musical"/>
    <n v="3"/>
    <n v="30.13"/>
    <x v="3869"/>
    <d v="2016-02-28T08:5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b v="0"/>
    <x v="1"/>
    <s v="musical"/>
    <n v="15"/>
    <n v="150"/>
    <x v="3870"/>
    <d v="2015-06-14T00:08:0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b v="0"/>
    <x v="1"/>
    <s v="musical"/>
    <n v="3"/>
    <n v="13.33"/>
    <x v="3871"/>
    <d v="2018-03-31T20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b v="0"/>
    <x v="1"/>
    <s v="musical"/>
    <n v="0"/>
    <n v="0"/>
    <x v="3872"/>
    <d v="2016-08-02T15:19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b v="0"/>
    <x v="1"/>
    <s v="musical"/>
    <n v="0"/>
    <n v="0"/>
    <x v="3873"/>
    <d v="2016-09-28T08:53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b v="0"/>
    <x v="1"/>
    <s v="musical"/>
    <n v="0"/>
    <n v="0"/>
    <x v="3874"/>
    <d v="2016-01-09T05:37: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b v="0"/>
    <x v="1"/>
    <s v="musical"/>
    <n v="0"/>
    <n v="0"/>
    <x v="3875"/>
    <d v="2017-09-01T03:03:5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b v="0"/>
    <x v="1"/>
    <s v="musical"/>
    <n v="53"/>
    <n v="44.76"/>
    <x v="3876"/>
    <d v="2017-01-25T18:52: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b v="0"/>
    <x v="1"/>
    <s v="musical"/>
    <n v="5"/>
    <n v="88.64"/>
    <x v="3877"/>
    <d v="2017-12-08T10:28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b v="0"/>
    <x v="1"/>
    <s v="musical"/>
    <n v="0"/>
    <n v="10"/>
    <x v="3878"/>
    <d v="2016-06-17T16:50:0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b v="0"/>
    <x v="1"/>
    <s v="musical"/>
    <n v="0"/>
    <n v="0"/>
    <x v="3879"/>
    <d v="2016-01-11T02:12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b v="0"/>
    <x v="1"/>
    <s v="musical"/>
    <n v="13"/>
    <n v="57.65"/>
    <x v="3880"/>
    <d v="2015-07-12T09:11: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b v="0"/>
    <x v="1"/>
    <s v="musical"/>
    <n v="5"/>
    <n v="25"/>
    <x v="3881"/>
    <d v="2018-02-21T08:06: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b v="0"/>
    <x v="1"/>
    <s v="musical"/>
    <n v="0"/>
    <n v="0"/>
    <x v="3882"/>
    <d v="2017-01-24T02:05: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b v="0"/>
    <x v="1"/>
    <s v="musical"/>
    <n v="0"/>
    <n v="0"/>
    <x v="3883"/>
    <d v="2015-08-15T17:50:0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b v="0"/>
    <x v="1"/>
    <s v="musical"/>
    <n v="0"/>
    <n v="0"/>
    <x v="3884"/>
    <d v="2016-03-13T06:38: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b v="0"/>
    <x v="1"/>
    <s v="musical"/>
    <n v="0"/>
    <n v="0"/>
    <x v="3885"/>
    <d v="2017-05-05T04:25:23"/>
  </r>
  <r>
    <n v="3886"/>
    <s v="a (Canceled)"/>
    <n v="1"/>
    <n v="10000"/>
    <n v="0"/>
    <x v="1"/>
    <s v="AU"/>
    <s v="AUD"/>
    <n v="1418275702"/>
    <n v="1415683702"/>
    <n v="0"/>
    <b v="0"/>
    <x v="1"/>
    <s v="musical"/>
    <n v="0"/>
    <n v="0"/>
    <x v="3886"/>
    <d v="2015-11-25T11:43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b v="0"/>
    <x v="1"/>
    <s v="musical"/>
    <n v="2"/>
    <n v="17.5"/>
    <x v="3887"/>
    <d v="2016-04-18T04:35: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b v="0"/>
    <x v="1"/>
    <s v="plays"/>
    <n v="27"/>
    <n v="38.71"/>
    <x v="3888"/>
    <d v="2018-02-28T00:06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b v="0"/>
    <x v="1"/>
    <s v="plays"/>
    <n v="1"/>
    <n v="13.11"/>
    <x v="3889"/>
    <d v="2015-12-20T18:18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b v="0"/>
    <x v="1"/>
    <s v="plays"/>
    <n v="17"/>
    <n v="315.5"/>
    <x v="3890"/>
    <d v="2016-08-04T06:50:5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b v="0"/>
    <x v="1"/>
    <s v="plays"/>
    <n v="33"/>
    <n v="37.14"/>
    <x v="3891"/>
    <d v="2016-03-08T15:18: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b v="0"/>
    <x v="1"/>
    <s v="plays"/>
    <n v="0"/>
    <n v="0"/>
    <x v="3892"/>
    <d v="2015-08-06T05:37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b v="0"/>
    <x v="1"/>
    <s v="plays"/>
    <n v="22"/>
    <n v="128.27000000000001"/>
    <x v="3893"/>
    <d v="2015-06-12T01:01: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b v="0"/>
    <x v="1"/>
    <s v="plays"/>
    <n v="3"/>
    <n v="47.27"/>
    <x v="3894"/>
    <d v="2017-12-05T21:56:2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b v="0"/>
    <x v="1"/>
    <s v="plays"/>
    <n v="5"/>
    <n v="50"/>
    <x v="3895"/>
    <d v="2016-02-14T04:36: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b v="0"/>
    <x v="1"/>
    <s v="plays"/>
    <n v="11"/>
    <n v="42.5"/>
    <x v="3896"/>
    <d v="2015-05-28T16:26: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b v="0"/>
    <x v="1"/>
    <s v="plays"/>
    <n v="18"/>
    <n v="44"/>
    <x v="3897"/>
    <d v="2015-12-24T17:50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b v="0"/>
    <x v="1"/>
    <s v="plays"/>
    <n v="33"/>
    <n v="50.88"/>
    <x v="3898"/>
    <d v="2016-08-06T05:37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b v="0"/>
    <x v="1"/>
    <s v="plays"/>
    <n v="1"/>
    <n v="62.5"/>
    <x v="3899"/>
    <d v="2015-07-25T11:20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b v="0"/>
    <x v="1"/>
    <s v="plays"/>
    <n v="5"/>
    <n v="27"/>
    <x v="3900"/>
    <d v="2016-05-29T05:19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b v="0"/>
    <x v="1"/>
    <s v="plays"/>
    <n v="1"/>
    <n v="25"/>
    <x v="3901"/>
    <d v="2016-12-11T00:51: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b v="0"/>
    <x v="1"/>
    <s v="plays"/>
    <n v="49"/>
    <n v="47.26"/>
    <x v="3902"/>
    <d v="2017-11-13T18:06:4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b v="0"/>
    <x v="1"/>
    <s v="plays"/>
    <n v="0"/>
    <n v="0"/>
    <x v="3903"/>
    <d v="2016-08-03T07:47: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b v="0"/>
    <x v="1"/>
    <s v="plays"/>
    <n v="0"/>
    <n v="1.5"/>
    <x v="3904"/>
    <d v="2016-04-01T03:07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b v="0"/>
    <x v="1"/>
    <s v="plays"/>
    <n v="12"/>
    <n v="24.71"/>
    <x v="3905"/>
    <d v="2016-05-30T02:33: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b v="0"/>
    <x v="1"/>
    <s v="plays"/>
    <n v="67"/>
    <n v="63.13"/>
    <x v="3906"/>
    <d v="2016-06-14T00:25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b v="0"/>
    <x v="1"/>
    <s v="plays"/>
    <n v="15"/>
    <n v="38.25"/>
    <x v="3907"/>
    <d v="2015-10-10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b v="0"/>
    <x v="1"/>
    <s v="plays"/>
    <n v="9"/>
    <n v="16.25"/>
    <x v="3908"/>
    <d v="2015-07-10T12:30: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b v="0"/>
    <x v="1"/>
    <s v="plays"/>
    <n v="0"/>
    <n v="33.75"/>
    <x v="3909"/>
    <d v="2015-08-24T16:27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b v="0"/>
    <x v="1"/>
    <s v="plays"/>
    <n v="3"/>
    <n v="61.67"/>
    <x v="3910"/>
    <d v="2016-08-27T18:33:0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b v="0"/>
    <x v="1"/>
    <s v="plays"/>
    <n v="37"/>
    <n v="83.14"/>
    <x v="3911"/>
    <d v="2015-11-10T19:23:5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b v="0"/>
    <x v="1"/>
    <s v="plays"/>
    <n v="0"/>
    <n v="1"/>
    <x v="3912"/>
    <d v="2016-04-11T07:44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b v="0"/>
    <x v="1"/>
    <s v="plays"/>
    <n v="10"/>
    <n v="142.86000000000001"/>
    <x v="3913"/>
    <d v="2016-11-21T01:05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b v="0"/>
    <x v="1"/>
    <s v="plays"/>
    <n v="36"/>
    <n v="33.67"/>
    <x v="3914"/>
    <d v="2016-04-27T10:11:4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b v="0"/>
    <x v="1"/>
    <s v="plays"/>
    <n v="0"/>
    <n v="5"/>
    <x v="3915"/>
    <d v="2017-05-28T16:59: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b v="0"/>
    <x v="1"/>
    <s v="plays"/>
    <n v="0"/>
    <n v="0"/>
    <x v="3916"/>
    <d v="2017-05-30T05:25:5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b v="0"/>
    <x v="1"/>
    <s v="plays"/>
    <n v="0"/>
    <n v="10"/>
    <x v="3917"/>
    <d v="2015-08-24T20:35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b v="0"/>
    <x v="1"/>
    <s v="plays"/>
    <n v="0"/>
    <n v="40"/>
    <x v="3918"/>
    <d v="2015-07-17T04:35: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b v="0"/>
    <x v="1"/>
    <s v="plays"/>
    <n v="2"/>
    <n v="30"/>
    <x v="3919"/>
    <d v="2017-01-09T19:54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b v="0"/>
    <x v="1"/>
    <s v="plays"/>
    <n v="5"/>
    <n v="45"/>
    <x v="3920"/>
    <d v="2017-11-12T15:37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b v="0"/>
    <x v="1"/>
    <s v="plays"/>
    <n v="0"/>
    <n v="0"/>
    <x v="3921"/>
    <d v="2015-10-10T01:01: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b v="0"/>
    <x v="1"/>
    <s v="plays"/>
    <n v="8"/>
    <n v="10.17"/>
    <x v="3922"/>
    <d v="2016-02-16T22:58:4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b v="0"/>
    <x v="1"/>
    <s v="plays"/>
    <n v="12"/>
    <n v="81.41"/>
    <x v="3923"/>
    <d v="2016-03-26T18:54:5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b v="0"/>
    <x v="1"/>
    <s v="plays"/>
    <n v="15"/>
    <n v="57.25"/>
    <x v="3924"/>
    <d v="2015-06-07T15:51:5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b v="0"/>
    <x v="1"/>
    <s v="plays"/>
    <n v="10"/>
    <n v="5"/>
    <x v="3925"/>
    <d v="2015-07-12T07:02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b v="0"/>
    <x v="1"/>
    <s v="plays"/>
    <n v="0"/>
    <n v="15"/>
    <x v="3926"/>
    <d v="2015-12-11T16:22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b v="0"/>
    <x v="1"/>
    <s v="plays"/>
    <n v="1"/>
    <n v="12.5"/>
    <x v="3927"/>
    <d v="2015-07-21T21:21: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b v="0"/>
    <x v="1"/>
    <s v="plays"/>
    <n v="13"/>
    <n v="93"/>
    <x v="3928"/>
    <d v="2016-10-06T01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b v="0"/>
    <x v="1"/>
    <s v="plays"/>
    <n v="2"/>
    <n v="32.36"/>
    <x v="3929"/>
    <d v="2017-09-16T20:47: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b v="0"/>
    <x v="1"/>
    <s v="plays"/>
    <n v="0"/>
    <n v="0"/>
    <x v="3930"/>
    <d v="2017-03-26T15:49:4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b v="0"/>
    <x v="1"/>
    <s v="plays"/>
    <n v="0"/>
    <n v="0"/>
    <x v="3931"/>
    <d v="2016-08-26T03:1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b v="0"/>
    <x v="1"/>
    <s v="plays"/>
    <n v="0"/>
    <n v="1"/>
    <x v="3932"/>
    <d v="2017-03-10T04:38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b v="0"/>
    <x v="1"/>
    <s v="plays"/>
    <n v="16"/>
    <n v="91.83"/>
    <x v="3933"/>
    <d v="2017-07-13T17:04:2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b v="0"/>
    <x v="1"/>
    <s v="plays"/>
    <n v="11"/>
    <n v="45.83"/>
    <x v="3934"/>
    <d v="2016-09-21T01:31: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b v="0"/>
    <x v="1"/>
    <s v="plays"/>
    <n v="44"/>
    <n v="57.17"/>
    <x v="3935"/>
    <d v="2016-09-24T05:53:0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b v="0"/>
    <x v="1"/>
    <s v="plays"/>
    <n v="0"/>
    <n v="0"/>
    <x v="3936"/>
    <d v="2017-11-30T21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b v="0"/>
    <x v="1"/>
    <s v="plays"/>
    <n v="86"/>
    <n v="248.5"/>
    <x v="3937"/>
    <d v="2017-07-08T04:45: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b v="0"/>
    <x v="1"/>
    <s v="plays"/>
    <n v="12"/>
    <n v="79.400000000000006"/>
    <x v="3938"/>
    <d v="2016-06-15T09:26:0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b v="0"/>
    <x v="1"/>
    <s v="plays"/>
    <n v="0"/>
    <n v="5"/>
    <x v="3939"/>
    <d v="2015-09-20T01:31:5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b v="0"/>
    <x v="1"/>
    <s v="plays"/>
    <n v="0"/>
    <n v="5.5"/>
    <x v="3940"/>
    <d v="2015-12-18T05:25:5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b v="0"/>
    <x v="1"/>
    <s v="plays"/>
    <n v="1"/>
    <n v="25"/>
    <x v="3941"/>
    <d v="2015-11-08T22:58: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b v="0"/>
    <x v="1"/>
    <s v="plays"/>
    <n v="0"/>
    <n v="0"/>
    <x v="3942"/>
    <d v="2016-06-04T03:46: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b v="0"/>
    <x v="1"/>
    <s v="plays"/>
    <n v="36"/>
    <n v="137.08000000000001"/>
    <x v="3943"/>
    <d v="2016-10-23T21:47: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b v="0"/>
    <x v="1"/>
    <s v="plays"/>
    <n v="0"/>
    <n v="0"/>
    <x v="3944"/>
    <d v="2016-08-16T10:37:5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b v="0"/>
    <x v="1"/>
    <s v="plays"/>
    <n v="0"/>
    <n v="5"/>
    <x v="3945"/>
    <d v="2016-05-02T08:55:3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b v="0"/>
    <x v="1"/>
    <s v="plays"/>
    <n v="3"/>
    <n v="39"/>
    <x v="3946"/>
    <d v="2016-02-14T06:38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b v="0"/>
    <x v="1"/>
    <s v="plays"/>
    <n v="3"/>
    <n v="50.5"/>
    <x v="3947"/>
    <d v="2017-09-30T11:09: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b v="0"/>
    <x v="1"/>
    <s v="plays"/>
    <n v="0"/>
    <n v="0"/>
    <x v="3948"/>
    <d v="2015-08-20T13:3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b v="0"/>
    <x v="1"/>
    <s v="plays"/>
    <n v="16"/>
    <n v="49.28"/>
    <x v="3949"/>
    <d v="2016-01-27T16:44: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b v="0"/>
    <x v="1"/>
    <s v="plays"/>
    <n v="1"/>
    <n v="25"/>
    <x v="3950"/>
    <d v="2017-04-03T08:15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b v="0"/>
    <x v="1"/>
    <s v="plays"/>
    <n v="0"/>
    <n v="1"/>
    <x v="3951"/>
    <d v="2017-04-28T21:15: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b v="0"/>
    <x v="1"/>
    <s v="plays"/>
    <n v="0"/>
    <n v="25"/>
    <x v="3952"/>
    <d v="2016-10-16T20:23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b v="0"/>
    <x v="1"/>
    <s v="plays"/>
    <n v="0"/>
    <n v="0"/>
    <x v="3953"/>
    <d v="2017-07-26T22:27: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b v="0"/>
    <x v="1"/>
    <s v="plays"/>
    <n v="0"/>
    <n v="0"/>
    <x v="3954"/>
    <d v="2015-06-25T17:29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b v="0"/>
    <x v="1"/>
    <s v="plays"/>
    <n v="24"/>
    <n v="53.13"/>
    <x v="3955"/>
    <d v="2016-11-19T15:41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b v="0"/>
    <x v="1"/>
    <s v="plays"/>
    <n v="0"/>
    <n v="0"/>
    <x v="3956"/>
    <d v="2017-04-19T22:17:5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b v="0"/>
    <x v="1"/>
    <s v="plays"/>
    <n v="0"/>
    <n v="7"/>
    <x v="3957"/>
    <d v="2017-07-05T11:4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b v="0"/>
    <x v="1"/>
    <s v="plays"/>
    <n v="32"/>
    <n v="40.06"/>
    <x v="3958"/>
    <d v="2015-07-15T01:31: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b v="0"/>
    <x v="1"/>
    <s v="plays"/>
    <n v="24"/>
    <n v="24.33"/>
    <x v="3959"/>
    <d v="2015-09-11T11:4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b v="0"/>
    <x v="1"/>
    <s v="plays"/>
    <n v="2"/>
    <n v="11.25"/>
    <x v="3960"/>
    <d v="2016-12-26T08:58:5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b v="0"/>
    <x v="1"/>
    <s v="plays"/>
    <n v="0"/>
    <n v="10.5"/>
    <x v="3961"/>
    <d v="2015-04-18T13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b v="0"/>
    <x v="1"/>
    <s v="plays"/>
    <n v="3"/>
    <n v="15"/>
    <x v="3962"/>
    <d v="2016-11-19T09:06: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b v="0"/>
    <x v="1"/>
    <s v="plays"/>
    <n v="0"/>
    <n v="0"/>
    <x v="3963"/>
    <d v="2016-11-08T17:33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b v="0"/>
    <x v="1"/>
    <s v="plays"/>
    <n v="6"/>
    <n v="42"/>
    <x v="3964"/>
    <d v="2016-04-05T16:40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b v="0"/>
    <x v="1"/>
    <s v="plays"/>
    <n v="14"/>
    <n v="71.25"/>
    <x v="3965"/>
    <d v="2017-04-08T21:06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b v="0"/>
    <x v="1"/>
    <s v="plays"/>
    <n v="1"/>
    <n v="22.5"/>
    <x v="3966"/>
    <d v="2015-07-05T09:41: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b v="0"/>
    <x v="1"/>
    <s v="plays"/>
    <n v="24"/>
    <n v="41"/>
    <x v="3967"/>
    <d v="2018-03-07T21:55:5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b v="0"/>
    <x v="1"/>
    <s v="plays"/>
    <n v="11"/>
    <n v="47.91"/>
    <x v="3968"/>
    <d v="2017-05-18T07:44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b v="0"/>
    <x v="1"/>
    <s v="plays"/>
    <n v="7"/>
    <n v="35.17"/>
    <x v="3969"/>
    <d v="2017-08-26T18:17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b v="0"/>
    <x v="1"/>
    <s v="plays"/>
    <n v="0"/>
    <n v="5.5"/>
    <x v="3970"/>
    <d v="2017-04-12T15:02: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b v="0"/>
    <x v="1"/>
    <s v="plays"/>
    <n v="1"/>
    <n v="22.67"/>
    <x v="3971"/>
    <d v="2015-07-02T18:14:5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b v="0"/>
    <x v="1"/>
    <s v="plays"/>
    <n v="21"/>
    <n v="26.38"/>
    <x v="3972"/>
    <d v="2016-01-22T12:53: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b v="0"/>
    <x v="1"/>
    <s v="plays"/>
    <n v="78"/>
    <n v="105.54"/>
    <x v="3973"/>
    <d v="2017-05-04T09:11: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b v="0"/>
    <x v="1"/>
    <s v="plays"/>
    <n v="32"/>
    <n v="29.09"/>
    <x v="3974"/>
    <d v="2017-05-29T06:45: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b v="0"/>
    <x v="1"/>
    <s v="plays"/>
    <n v="0"/>
    <n v="0"/>
    <x v="3975"/>
    <d v="2017-07-10T11:32:4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b v="0"/>
    <x v="1"/>
    <s v="plays"/>
    <n v="48"/>
    <n v="62"/>
    <x v="3976"/>
    <d v="2015-07-13T17:52: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b v="0"/>
    <x v="1"/>
    <s v="plays"/>
    <n v="1"/>
    <n v="217.5"/>
    <x v="3977"/>
    <d v="2017-07-19T14:13:1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b v="0"/>
    <x v="1"/>
    <s v="plays"/>
    <n v="11"/>
    <n v="26.75"/>
    <x v="3978"/>
    <d v="2016-01-16T23:55: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b v="0"/>
    <x v="1"/>
    <s v="plays"/>
    <n v="2"/>
    <n v="18.329999999999998"/>
    <x v="3979"/>
    <d v="2016-03-15T09:42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b v="0"/>
    <x v="1"/>
    <s v="plays"/>
    <n v="18"/>
    <n v="64.290000000000006"/>
    <x v="3980"/>
    <d v="2015-06-16T11:36:5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b v="0"/>
    <x v="1"/>
    <s v="plays"/>
    <n v="4"/>
    <n v="175"/>
    <x v="3981"/>
    <d v="2017-07-13T20:45: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b v="0"/>
    <x v="1"/>
    <s v="plays"/>
    <n v="20"/>
    <n v="34"/>
    <x v="3982"/>
    <d v="2016-06-25T12:11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b v="0"/>
    <x v="1"/>
    <s v="plays"/>
    <n v="35"/>
    <n v="84.28"/>
    <x v="3983"/>
    <d v="2015-04-30T04:34: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b v="0"/>
    <x v="1"/>
    <s v="plays"/>
    <n v="6"/>
    <n v="9.5"/>
    <x v="3984"/>
    <d v="2015-10-22T13:16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b v="0"/>
    <x v="1"/>
    <s v="plays"/>
    <n v="32"/>
    <n v="33.74"/>
    <x v="3985"/>
    <d v="2017-02-13T10:17: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b v="0"/>
    <x v="1"/>
    <s v="plays"/>
    <n v="10"/>
    <n v="37.54"/>
    <x v="3986"/>
    <d v="2017-05-01T16:55:0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b v="0"/>
    <x v="1"/>
    <s v="plays"/>
    <n v="38"/>
    <n v="11.62"/>
    <x v="3987"/>
    <d v="2015-04-26T18:04:0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b v="0"/>
    <x v="1"/>
    <s v="plays"/>
    <n v="2"/>
    <n v="8"/>
    <x v="3988"/>
    <d v="2016-08-17T21:23: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b v="0"/>
    <x v="1"/>
    <s v="plays"/>
    <n v="0"/>
    <n v="0"/>
    <x v="3989"/>
    <d v="2016-10-30T03:03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b v="0"/>
    <x v="1"/>
    <s v="plays"/>
    <n v="4"/>
    <n v="23"/>
    <x v="3990"/>
    <d v="2017-02-24T10:51:4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b v="0"/>
    <x v="1"/>
    <s v="plays"/>
    <n v="20"/>
    <n v="100"/>
    <x v="3991"/>
    <d v="2016-05-18T13:14:3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b v="0"/>
    <x v="1"/>
    <s v="plays"/>
    <n v="5"/>
    <n v="60.11"/>
    <x v="3992"/>
    <d v="2016-12-03T00:35: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b v="0"/>
    <x v="1"/>
    <s v="plays"/>
    <n v="0"/>
    <n v="3"/>
    <x v="3993"/>
    <d v="2016-04-30T09:27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b v="0"/>
    <x v="1"/>
    <s v="plays"/>
    <n v="0"/>
    <n v="5"/>
    <x v="3994"/>
    <d v="2015-06-30T13:38: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b v="0"/>
    <x v="1"/>
    <s v="plays"/>
    <n v="35"/>
    <n v="17.5"/>
    <x v="3995"/>
    <d v="2016-01-31T03:00: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b v="0"/>
    <x v="1"/>
    <s v="plays"/>
    <n v="17"/>
    <n v="29.24"/>
    <x v="3996"/>
    <d v="2015-11-04T11:4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b v="0"/>
    <x v="1"/>
    <s v="plays"/>
    <n v="0"/>
    <n v="0"/>
    <x v="3997"/>
    <d v="2016-03-22T01:25:2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b v="0"/>
    <x v="1"/>
    <s v="plays"/>
    <n v="57"/>
    <n v="59.58"/>
    <x v="3998"/>
    <d v="2016-03-14T11:21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b v="0"/>
    <x v="1"/>
    <s v="plays"/>
    <n v="17"/>
    <n v="82.57"/>
    <x v="3999"/>
    <d v="2015-08-13T22:19:44"/>
  </r>
  <r>
    <n v="4000"/>
    <s v="The Escorts"/>
    <s v="An Enticing Trip into the World of Assisted Dying"/>
    <n v="8000"/>
    <n v="10"/>
    <x v="2"/>
    <s v="US"/>
    <s v="USD"/>
    <n v="1462631358"/>
    <n v="1457450958"/>
    <n v="1"/>
    <b v="0"/>
    <x v="1"/>
    <s v="plays"/>
    <n v="0"/>
    <n v="10"/>
    <x v="4000"/>
    <d v="2017-05-02T18:52: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b v="0"/>
    <x v="1"/>
    <s v="plays"/>
    <n v="38"/>
    <n v="32.36"/>
    <x v="4001"/>
    <d v="2018-03-03T07:39:3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b v="0"/>
    <x v="1"/>
    <s v="plays"/>
    <n v="2"/>
    <n v="5.75"/>
    <x v="4002"/>
    <d v="2015-09-09T16:53:4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b v="0"/>
    <x v="1"/>
    <s v="plays"/>
    <n v="10"/>
    <n v="100.5"/>
    <x v="4003"/>
    <d v="2016-02-01T06:13:34"/>
  </r>
  <r>
    <n v="4004"/>
    <s v="South Florida Tours"/>
    <s v="Help Launch The Queen Into South Florida!"/>
    <n v="500"/>
    <n v="1"/>
    <x v="2"/>
    <s v="US"/>
    <s v="USD"/>
    <n v="1412740457"/>
    <n v="1410148457"/>
    <n v="1"/>
    <b v="0"/>
    <x v="1"/>
    <s v="plays"/>
    <n v="0"/>
    <n v="1"/>
    <x v="4004"/>
    <d v="2015-09-21T01:26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b v="0"/>
    <x v="1"/>
    <s v="plays"/>
    <n v="1"/>
    <n v="20"/>
    <x v="4005"/>
    <d v="2015-10-03T23:22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b v="0"/>
    <x v="1"/>
    <s v="plays"/>
    <n v="0"/>
    <n v="2"/>
    <x v="4006"/>
    <d v="2017-02-09T05:40:1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b v="0"/>
    <x v="1"/>
    <s v="plays"/>
    <n v="0"/>
    <n v="5"/>
    <x v="4007"/>
    <d v="2015-08-08T16:18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b v="0"/>
    <x v="1"/>
    <s v="plays"/>
    <n v="6"/>
    <n v="15"/>
    <x v="4008"/>
    <d v="2016-07-10T23:37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b v="0"/>
    <x v="1"/>
    <s v="plays"/>
    <n v="4"/>
    <n v="25"/>
    <x v="4009"/>
    <d v="2015-08-22T23:49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b v="0"/>
    <x v="1"/>
    <s v="plays"/>
    <n v="24"/>
    <n v="45.84"/>
    <x v="4010"/>
    <d v="2015-10-10T01:31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b v="0"/>
    <x v="1"/>
    <s v="plays"/>
    <n v="8"/>
    <n v="4.75"/>
    <x v="4011"/>
    <d v="2016-01-13T19:59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b v="0"/>
    <x v="1"/>
    <s v="plays"/>
    <n v="0"/>
    <n v="0"/>
    <x v="4012"/>
    <d v="2016-04-18T19:59: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b v="0"/>
    <x v="1"/>
    <s v="plays"/>
    <n v="1"/>
    <n v="13"/>
    <x v="4013"/>
    <d v="2016-02-01T23:43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b v="0"/>
    <x v="1"/>
    <s v="plays"/>
    <n v="0"/>
    <n v="0"/>
    <x v="4014"/>
    <d v="2017-02-27T01:56:5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b v="0"/>
    <x v="1"/>
    <s v="plays"/>
    <n v="0"/>
    <n v="1"/>
    <x v="4015"/>
    <d v="2016-07-07T17:3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b v="0"/>
    <x v="1"/>
    <s v="plays"/>
    <n v="14"/>
    <n v="10"/>
    <x v="4016"/>
    <d v="2015-08-31T08:06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b v="0"/>
    <x v="1"/>
    <s v="plays"/>
    <n v="1"/>
    <n v="52.5"/>
    <x v="4017"/>
    <d v="2015-08-17T20:33:3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b v="0"/>
    <x v="1"/>
    <s v="plays"/>
    <n v="9"/>
    <n v="32.5"/>
    <x v="4018"/>
    <d v="2017-10-06T08:32: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b v="0"/>
    <x v="1"/>
    <s v="plays"/>
    <n v="1"/>
    <n v="7.25"/>
    <x v="4019"/>
    <d v="2017-04-10T09:40:0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b v="0"/>
    <x v="1"/>
    <s v="plays"/>
    <n v="17"/>
    <n v="33.33"/>
    <x v="4020"/>
    <d v="2016-03-09T14:22:5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b v="0"/>
    <x v="1"/>
    <s v="plays"/>
    <n v="1"/>
    <n v="62.5"/>
    <x v="4021"/>
    <d v="2015-10-10T04:58:5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b v="0"/>
    <x v="1"/>
    <s v="plays"/>
    <n v="70"/>
    <n v="63.56"/>
    <x v="4022"/>
    <d v="2016-01-17T11:38:3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b v="0"/>
    <x v="1"/>
    <s v="plays"/>
    <n v="0"/>
    <n v="0"/>
    <x v="4023"/>
    <d v="2017-03-19T05:05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b v="0"/>
    <x v="1"/>
    <s v="plays"/>
    <n v="1"/>
    <n v="10"/>
    <x v="4024"/>
    <d v="2016-08-20T12:51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b v="0"/>
    <x v="1"/>
    <s v="plays"/>
    <n v="5"/>
    <n v="62.5"/>
    <x v="4025"/>
    <d v="2016-07-14T07:52:0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b v="0"/>
    <x v="1"/>
    <s v="plays"/>
    <n v="0"/>
    <n v="0"/>
    <x v="4026"/>
    <d v="2016-11-25T14:01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b v="0"/>
    <x v="1"/>
    <s v="plays"/>
    <n v="7"/>
    <n v="30.71"/>
    <x v="4027"/>
    <d v="2018-02-24T10:12: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b v="0"/>
    <x v="1"/>
    <s v="plays"/>
    <n v="28"/>
    <n v="51"/>
    <x v="4028"/>
    <d v="2015-05-17T04:37: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b v="0"/>
    <x v="1"/>
    <s v="plays"/>
    <n v="0"/>
    <n v="0"/>
    <x v="4029"/>
    <d v="2016-12-05T02:39: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b v="0"/>
    <x v="1"/>
    <s v="plays"/>
    <n v="16"/>
    <n v="66.67"/>
    <x v="4030"/>
    <d v="2017-01-26T23:18: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b v="0"/>
    <x v="1"/>
    <s v="plays"/>
    <n v="0"/>
    <n v="0"/>
    <x v="4031"/>
    <d v="2015-12-03T01:04: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b v="0"/>
    <x v="1"/>
    <s v="plays"/>
    <n v="7"/>
    <n v="59"/>
    <x v="4032"/>
    <d v="2016-12-06T23:24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b v="0"/>
    <x v="1"/>
    <s v="plays"/>
    <n v="26"/>
    <n v="65.34"/>
    <x v="4033"/>
    <d v="2017-09-30T16:51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b v="0"/>
    <x v="1"/>
    <s v="plays"/>
    <n v="1"/>
    <n v="100"/>
    <x v="4034"/>
    <d v="2016-03-20T14:01:4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b v="0"/>
    <x v="1"/>
    <s v="plays"/>
    <n v="37"/>
    <n v="147.4"/>
    <x v="4035"/>
    <d v="2015-10-05T01:43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b v="0"/>
    <x v="1"/>
    <s v="plays"/>
    <n v="47"/>
    <n v="166.06"/>
    <x v="4036"/>
    <d v="2015-06-12T17:52: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b v="0"/>
    <x v="1"/>
    <s v="plays"/>
    <n v="11"/>
    <n v="40"/>
    <x v="4037"/>
    <d v="2017-05-20T03:29: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b v="0"/>
    <x v="1"/>
    <s v="plays"/>
    <n v="12"/>
    <n v="75.25"/>
    <x v="4038"/>
    <d v="2015-09-30T21:37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b v="0"/>
    <x v="1"/>
    <s v="plays"/>
    <n v="60"/>
    <n v="60"/>
    <x v="4039"/>
    <d v="2016-11-22T01:30:5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b v="0"/>
    <x v="1"/>
    <s v="plays"/>
    <n v="31"/>
    <n v="1250"/>
    <x v="4040"/>
    <d v="2016-07-06T01:01:1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b v="0"/>
    <x v="1"/>
    <s v="plays"/>
    <n v="0"/>
    <n v="10.5"/>
    <x v="4041"/>
    <d v="2017-09-04T06:00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b v="0"/>
    <x v="1"/>
    <s v="plays"/>
    <n v="0"/>
    <n v="7"/>
    <x v="4042"/>
    <d v="2016-01-05T22:13:4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b v="0"/>
    <x v="1"/>
    <s v="plays"/>
    <n v="0"/>
    <n v="0"/>
    <x v="4043"/>
    <d v="2015-11-04T18:52:2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b v="0"/>
    <x v="1"/>
    <s v="plays"/>
    <n v="38"/>
    <n v="56.25"/>
    <x v="4044"/>
    <d v="2016-03-27T00:30: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b v="0"/>
    <x v="1"/>
    <s v="plays"/>
    <n v="0"/>
    <n v="1"/>
    <x v="4045"/>
    <d v="2015-08-03T01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b v="0"/>
    <x v="1"/>
    <s v="plays"/>
    <n v="8"/>
    <n v="38.33"/>
    <x v="4046"/>
    <d v="2015-10-05T20:32: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b v="0"/>
    <x v="1"/>
    <s v="plays"/>
    <n v="2"/>
    <n v="27.5"/>
    <x v="4047"/>
    <d v="2015-12-26T22:58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b v="0"/>
    <x v="1"/>
    <s v="plays"/>
    <n v="18"/>
    <n v="32.979999999999997"/>
    <x v="4048"/>
    <d v="2017-04-06T02:15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b v="0"/>
    <x v="1"/>
    <s v="plays"/>
    <n v="0"/>
    <n v="16"/>
    <x v="4049"/>
    <d v="2016-07-02T19:24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b v="0"/>
    <x v="1"/>
    <s v="plays"/>
    <n v="0"/>
    <n v="1"/>
    <x v="4050"/>
    <d v="2015-10-06T20:42: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b v="0"/>
    <x v="1"/>
    <s v="plays"/>
    <n v="0"/>
    <n v="0"/>
    <x v="4051"/>
    <d v="2015-04-18T22:51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b v="0"/>
    <x v="1"/>
    <s v="plays"/>
    <n v="38"/>
    <n v="86.62"/>
    <x v="4052"/>
    <d v="2015-09-26T21:32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b v="0"/>
    <x v="1"/>
    <s v="plays"/>
    <n v="22"/>
    <n v="55"/>
    <x v="4053"/>
    <d v="2015-10-30T13:16: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b v="0"/>
    <x v="1"/>
    <s v="plays"/>
    <n v="0"/>
    <n v="0"/>
    <x v="4054"/>
    <d v="2017-09-29T11:14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b v="0"/>
    <x v="1"/>
    <s v="plays"/>
    <n v="18"/>
    <n v="41.95"/>
    <x v="4055"/>
    <d v="2015-05-31T04:39:4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b v="0"/>
    <x v="1"/>
    <s v="plays"/>
    <n v="53"/>
    <n v="88.33"/>
    <x v="4056"/>
    <d v="2017-06-30T05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b v="0"/>
    <x v="1"/>
    <s v="plays"/>
    <n v="22"/>
    <n v="129.16999999999999"/>
    <x v="4057"/>
    <d v="2016-11-16T15:49:4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b v="0"/>
    <x v="1"/>
    <s v="plays"/>
    <n v="3"/>
    <n v="23.75"/>
    <x v="4058"/>
    <d v="2017-03-26T13:46: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b v="0"/>
    <x v="1"/>
    <s v="plays"/>
    <n v="3"/>
    <n v="35.71"/>
    <x v="4059"/>
    <d v="2015-08-29T13:16: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b v="0"/>
    <x v="1"/>
    <s v="plays"/>
    <n v="3"/>
    <n v="57"/>
    <x v="4060"/>
    <d v="2015-06-04T07:08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b v="0"/>
    <x v="1"/>
    <s v="plays"/>
    <n v="0"/>
    <n v="0"/>
    <x v="4061"/>
    <d v="2017-04-15T22:21: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b v="0"/>
    <x v="1"/>
    <s v="plays"/>
    <n v="2"/>
    <n v="163.33000000000001"/>
    <x v="4062"/>
    <d v="2017-06-29T02:4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b v="0"/>
    <x v="1"/>
    <s v="plays"/>
    <n v="1"/>
    <n v="15"/>
    <x v="4063"/>
    <d v="2015-06-08T09:33: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b v="0"/>
    <x v="1"/>
    <s v="plays"/>
    <n v="19"/>
    <n v="64.17"/>
    <x v="4064"/>
    <d v="2016-04-15T19:31: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b v="0"/>
    <x v="1"/>
    <s v="plays"/>
    <n v="1"/>
    <n v="6.75"/>
    <x v="4065"/>
    <d v="2015-07-25T15:39: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b v="0"/>
    <x v="1"/>
    <s v="plays"/>
    <n v="0"/>
    <n v="25"/>
    <x v="4066"/>
    <d v="2017-05-14T11:10: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b v="0"/>
    <x v="1"/>
    <s v="plays"/>
    <n v="61"/>
    <n v="179.12"/>
    <x v="4067"/>
    <d v="2016-09-17T13:36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b v="0"/>
    <x v="1"/>
    <s v="plays"/>
    <n v="1"/>
    <n v="34.950000000000003"/>
    <x v="4068"/>
    <d v="2018-01-14T11:49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b v="0"/>
    <x v="1"/>
    <s v="plays"/>
    <n v="34"/>
    <n v="33.08"/>
    <x v="4069"/>
    <d v="2016-02-14T10:43: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b v="0"/>
    <x v="1"/>
    <s v="plays"/>
    <n v="17"/>
    <n v="27.5"/>
    <x v="4070"/>
    <d v="2016-02-15T02:02: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b v="0"/>
    <x v="1"/>
    <s v="plays"/>
    <n v="0"/>
    <n v="0"/>
    <x v="4071"/>
    <d v="2017-12-26T22:4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b v="0"/>
    <x v="1"/>
    <s v="plays"/>
    <n v="0"/>
    <n v="2"/>
    <x v="4072"/>
    <d v="2015-08-03T15:55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b v="0"/>
    <x v="1"/>
    <s v="plays"/>
    <n v="1"/>
    <n v="18.5"/>
    <x v="4073"/>
    <d v="2016-04-25T14:17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b v="0"/>
    <x v="1"/>
    <s v="plays"/>
    <n v="27"/>
    <n v="35"/>
    <x v="4074"/>
    <d v="2016-10-26T20:4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b v="0"/>
    <x v="1"/>
    <s v="plays"/>
    <n v="29"/>
    <n v="44.31"/>
    <x v="4075"/>
    <d v="2015-06-11T12:13: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b v="0"/>
    <x v="1"/>
    <s v="plays"/>
    <n v="0"/>
    <n v="0"/>
    <x v="4076"/>
    <d v="2015-10-05T00:2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b v="0"/>
    <x v="1"/>
    <s v="plays"/>
    <n v="9"/>
    <n v="222.5"/>
    <x v="4077"/>
    <d v="2017-12-21T17:55:3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b v="0"/>
    <x v="1"/>
    <s v="plays"/>
    <n v="0"/>
    <n v="0"/>
    <x v="4078"/>
    <d v="2018-01-28T14:42: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b v="0"/>
    <x v="1"/>
    <s v="plays"/>
    <n v="0"/>
    <n v="5"/>
    <x v="4079"/>
    <d v="2017-06-16T01:03:2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b v="0"/>
    <x v="1"/>
    <s v="plays"/>
    <n v="0"/>
    <n v="0"/>
    <x v="4080"/>
    <d v="2017-06-10T18:47: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b v="0"/>
    <x v="1"/>
    <s v="plays"/>
    <n v="16"/>
    <n v="29.17"/>
    <x v="4081"/>
    <d v="2016-02-22T15:46:4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b v="0"/>
    <x v="1"/>
    <s v="plays"/>
    <n v="2"/>
    <n v="1.5"/>
    <x v="4082"/>
    <d v="2016-11-05T10:12: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b v="0"/>
    <x v="1"/>
    <s v="plays"/>
    <n v="22"/>
    <n v="126.5"/>
    <x v="4083"/>
    <d v="2017-01-06T12:32:3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b v="0"/>
    <x v="1"/>
    <s v="plays"/>
    <n v="0"/>
    <n v="10"/>
    <x v="4084"/>
    <d v="2017-10-07T21:55:5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b v="0"/>
    <x v="1"/>
    <s v="plays"/>
    <n v="0"/>
    <n v="10"/>
    <x v="4085"/>
    <d v="2016-03-09T14:47: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b v="0"/>
    <x v="1"/>
    <s v="plays"/>
    <n v="5"/>
    <n v="9.4"/>
    <x v="4086"/>
    <d v="2016-11-11T18:22:59"/>
  </r>
  <r>
    <n v="4087"/>
    <s v="Stage Production &quot;The Nail Shop&quot;"/>
    <s v="Comedy Stage Play"/>
    <n v="9600"/>
    <n v="0"/>
    <x v="2"/>
    <s v="US"/>
    <s v="USD"/>
    <n v="1468777786"/>
    <n v="1466185786"/>
    <n v="0"/>
    <b v="0"/>
    <x v="1"/>
    <s v="plays"/>
    <n v="0"/>
    <n v="0"/>
    <x v="4087"/>
    <d v="2017-07-14T10:32:5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b v="0"/>
    <x v="1"/>
    <s v="plays"/>
    <n v="11"/>
    <n v="72"/>
    <x v="4088"/>
    <d v="2016-01-01T11:0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b v="0"/>
    <x v="1"/>
    <s v="plays"/>
    <n v="5"/>
    <n v="30"/>
    <x v="4089"/>
    <d v="2016-05-18T15:24: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b v="0"/>
    <x v="1"/>
    <s v="plays"/>
    <n v="3"/>
    <n v="10.67"/>
    <x v="4090"/>
    <d v="2016-07-26T23:29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b v="0"/>
    <x v="1"/>
    <s v="plays"/>
    <n v="13"/>
    <n v="25.5"/>
    <x v="4091"/>
    <d v="2016-01-01T12:55: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b v="0"/>
    <x v="1"/>
    <s v="plays"/>
    <n v="0"/>
    <n v="20"/>
    <x v="4092"/>
    <d v="2016-03-21T20:36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b v="0"/>
    <x v="1"/>
    <s v="plays"/>
    <n v="2"/>
    <n v="15"/>
    <x v="4093"/>
    <d v="2016-08-11T11:49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b v="0"/>
    <x v="1"/>
    <s v="plays"/>
    <n v="37"/>
    <n v="91.25"/>
    <x v="4094"/>
    <d v="2015-10-05T09:41:0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b v="0"/>
    <x v="1"/>
    <s v="plays"/>
    <n v="3"/>
    <n v="800"/>
    <x v="4095"/>
    <d v="2017-12-19T00:16: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b v="0"/>
    <x v="1"/>
    <s v="plays"/>
    <n v="11"/>
    <n v="80"/>
    <x v="4096"/>
    <d v="2018-03-01T20:46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b v="0"/>
    <x v="1"/>
    <s v="plays"/>
    <n v="0"/>
    <n v="0"/>
    <x v="4097"/>
    <d v="2017-01-24T02:58: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b v="0"/>
    <x v="1"/>
    <s v="plays"/>
    <n v="0"/>
    <n v="0"/>
    <x v="4098"/>
    <d v="2017-05-31T12:05: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b v="0"/>
    <x v="1"/>
    <s v="plays"/>
    <n v="1"/>
    <n v="50"/>
    <x v="4099"/>
    <d v="2017-08-31T13:11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b v="0"/>
    <x v="1"/>
    <s v="plays"/>
    <n v="0"/>
    <n v="0"/>
    <x v="4100"/>
    <d v="2015-10-08T09:11: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b v="0"/>
    <x v="1"/>
    <s v="plays"/>
    <n v="0"/>
    <n v="0"/>
    <x v="4101"/>
    <d v="2018-01-26T16:32:0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b v="0"/>
    <x v="1"/>
    <s v="plays"/>
    <n v="27"/>
    <n v="22.83"/>
    <x v="4102"/>
    <d v="2017-05-11T04:57: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b v="0"/>
    <x v="1"/>
    <s v="plays"/>
    <n v="10"/>
    <n v="16.670000000000002"/>
    <x v="4103"/>
    <d v="2016-08-15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b v="0"/>
    <x v="1"/>
    <s v="plays"/>
    <n v="21"/>
    <n v="45.79"/>
    <x v="4104"/>
    <d v="2017-10-26T03:14:3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b v="0"/>
    <x v="1"/>
    <s v="plays"/>
    <n v="7"/>
    <n v="383.33"/>
    <x v="4105"/>
    <d v="2017-12-26T03:19: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b v="0"/>
    <x v="1"/>
    <s v="plays"/>
    <n v="71"/>
    <n v="106.97"/>
    <x v="4106"/>
    <d v="2016-03-18T16:20:2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b v="0"/>
    <x v="1"/>
    <s v="plays"/>
    <n v="2"/>
    <n v="10.25"/>
    <x v="4107"/>
    <d v="2015-09-07T12:45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b v="0"/>
    <x v="1"/>
    <s v="plays"/>
    <n v="2"/>
    <n v="59"/>
    <x v="4108"/>
    <d v="2018-03-04T18:22: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b v="0"/>
    <x v="1"/>
    <s v="plays"/>
    <n v="0"/>
    <n v="0"/>
    <x v="4109"/>
    <d v="2016-11-20T08:37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b v="0"/>
    <x v="1"/>
    <s v="plays"/>
    <n v="29"/>
    <n v="14.33"/>
    <x v="4110"/>
    <d v="2017-07-18T09:44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b v="0"/>
    <x v="1"/>
    <s v="plays"/>
    <n v="3"/>
    <n v="15.67"/>
    <x v="4111"/>
    <d v="2016-02-09T23:45: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b v="0"/>
    <x v="1"/>
    <s v="plays"/>
    <n v="0"/>
    <n v="1"/>
    <x v="4112"/>
    <d v="2017-02-20T16:51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b v="0"/>
    <x v="1"/>
    <s v="plays"/>
    <n v="0"/>
    <n v="1"/>
    <x v="4113"/>
    <d v="2016-12-30T21:30: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b v="1"/>
    <x v="0"/>
    <s v="television"/>
    <n v="137"/>
    <n v="63.92"/>
    <d v="2016-06-09T08:51:15"/>
    <d v="2016-07-11T03:34:28"/>
    <n v="32"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b v="1"/>
    <x v="0"/>
    <s v="television"/>
    <n v="143"/>
    <n v="185.48"/>
    <d v="2018-02-01T12:09:55"/>
    <d v="2018-03-04T03:29:04"/>
    <n v="31"/>
    <x v="1"/>
    <m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b v="1"/>
    <x v="0"/>
    <s v="television"/>
    <n v="105"/>
    <n v="15"/>
    <d v="2017-01-28T22:19:17"/>
    <d v="2017-02-08T03:25:40"/>
    <n v="11"/>
    <x v="2"/>
    <m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b v="1"/>
    <x v="0"/>
    <s v="television"/>
    <n v="104"/>
    <n v="69.27"/>
    <d v="2015-06-19T11:05:39"/>
    <d v="2015-07-20T02:24:48"/>
    <n v="31"/>
    <x v="3"/>
    <m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b v="1"/>
    <x v="0"/>
    <s v="television"/>
    <n v="123"/>
    <n v="190.55"/>
    <d v="2016-11-10T09:43:28"/>
    <d v="2016-12-11T01:02:37"/>
    <n v="31"/>
    <x v="0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b v="1"/>
    <x v="0"/>
    <s v="television"/>
    <n v="110"/>
    <n v="93.4"/>
    <d v="2017-07-09T12:39:16"/>
    <d v="2017-07-26T04:10:13"/>
    <n v="17"/>
    <x v="2"/>
    <m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b v="1"/>
    <x v="0"/>
    <s v="television"/>
    <n v="106"/>
    <n v="146.88"/>
    <d v="2015-05-15T06:52:46"/>
    <d v="2015-05-25T11:59:09"/>
    <n v="11"/>
    <x v="3"/>
    <m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b v="1"/>
    <x v="0"/>
    <s v="television"/>
    <n v="101"/>
    <n v="159.82"/>
    <d v="2017-05-21T14:56:28"/>
    <d v="2017-07-01T11:21:59"/>
    <n v="41"/>
    <x v="2"/>
    <m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b v="1"/>
    <x v="0"/>
    <s v="television"/>
    <n v="100"/>
    <n v="291.79000000000002"/>
    <d v="2017-04-03T12:25:44"/>
    <d v="2017-04-10T14:17:52"/>
    <n v="8"/>
    <x v="2"/>
    <m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b v="1"/>
    <x v="0"/>
    <s v="television"/>
    <n v="126"/>
    <n v="31.5"/>
    <d v="2017-03-12T05:05:26"/>
    <d v="2017-04-11T20:24:35"/>
    <n v="31"/>
    <x v="2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b v="1"/>
    <x v="0"/>
    <s v="television"/>
    <n v="101"/>
    <n v="158.68"/>
    <d v="2015-04-30T23:37:31"/>
    <d v="2015-06-05T17:29:51"/>
    <n v="36"/>
    <x v="3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b v="1"/>
    <x v="0"/>
    <s v="television"/>
    <n v="121"/>
    <n v="80.33"/>
    <d v="2017-07-18T13:27:52"/>
    <d v="2017-08-19T13:47:14"/>
    <n v="32"/>
    <x v="2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b v="1"/>
    <x v="0"/>
    <s v="television"/>
    <n v="165"/>
    <n v="59.96"/>
    <d v="2015-05-12T21:03:24"/>
    <d v="2015-06-27T05:37:01"/>
    <n v="45"/>
    <x v="3"/>
    <m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b v="1"/>
    <x v="0"/>
    <s v="television"/>
    <n v="160"/>
    <n v="109.78"/>
    <d v="2017-05-14T02:18:02"/>
    <d v="2017-06-20T00:58:13"/>
    <n v="37"/>
    <x v="2"/>
    <m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b v="1"/>
    <x v="0"/>
    <s v="television"/>
    <n v="101"/>
    <n v="147.71"/>
    <d v="2015-05-29T12:54:16"/>
    <d v="2015-06-24T15:18:08"/>
    <n v="27"/>
    <x v="3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b v="1"/>
    <x v="0"/>
    <s v="television"/>
    <n v="107"/>
    <n v="21.76"/>
    <d v="2016-08-29T10:37:35"/>
    <d v="2016-09-17T06:52:36"/>
    <n v="19"/>
    <x v="0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b v="1"/>
    <x v="0"/>
    <s v="television"/>
    <n v="100"/>
    <n v="171.84"/>
    <d v="2015-04-11T07:15:56"/>
    <d v="2015-05-27T16:51:04"/>
    <n v="46"/>
    <x v="3"/>
    <m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b v="1"/>
    <x v="0"/>
    <s v="television"/>
    <n v="101"/>
    <n v="41.94"/>
    <d v="2015-09-18T13:51:01"/>
    <d v="2015-10-19T06:11:26"/>
    <n v="31"/>
    <x v="3"/>
    <m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b v="1"/>
    <x v="0"/>
    <s v="television"/>
    <n v="106"/>
    <n v="93.26"/>
    <d v="2015-07-31T08:41:48"/>
    <d v="2015-08-31T00:00:57"/>
    <n v="31"/>
    <x v="3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b v="1"/>
    <x v="0"/>
    <s v="television"/>
    <n v="145"/>
    <n v="56.14"/>
    <d v="2016-06-08T03:40:09"/>
    <d v="2016-07-08T18:59:18"/>
    <n v="31"/>
    <x v="0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b v="1"/>
    <x v="0"/>
    <s v="television"/>
    <n v="100"/>
    <n v="80.16"/>
    <d v="2016-07-03T15:00:38"/>
    <d v="2016-09-02T21:38:56"/>
    <n v="61"/>
    <x v="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b v="1"/>
    <x v="0"/>
    <s v="television"/>
    <n v="109"/>
    <n v="199.9"/>
    <d v="2015-08-09T15:22:22"/>
    <d v="2015-09-09T06:41:31"/>
    <n v="31"/>
    <x v="3"/>
    <m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b v="1"/>
    <x v="0"/>
    <s v="television"/>
    <n v="117"/>
    <n v="51.25"/>
    <d v="2015-12-01T07:01:06"/>
    <d v="2015-12-17T01:00:15"/>
    <n v="16"/>
    <x v="3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b v="1"/>
    <x v="0"/>
    <s v="television"/>
    <n v="119"/>
    <n v="103.04"/>
    <d v="2016-03-20T10:55:20"/>
    <d v="2016-04-16T21:16:36"/>
    <n v="28"/>
    <x v="0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b v="1"/>
    <x v="0"/>
    <s v="television"/>
    <n v="109"/>
    <n v="66.349999999999994"/>
    <d v="2016-08-02T07:20:13"/>
    <d v="2016-09-05T00:09:11"/>
    <n v="34"/>
    <x v="0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b v="1"/>
    <x v="0"/>
    <s v="television"/>
    <n v="133"/>
    <n v="57.14"/>
    <d v="2016-10-31T09:17:38"/>
    <d v="2016-12-31T15:55:56"/>
    <n v="61"/>
    <x v="0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b v="1"/>
    <x v="0"/>
    <s v="television"/>
    <n v="155"/>
    <n v="102.11"/>
    <d v="2015-06-19T11:06:17"/>
    <d v="2015-07-30T07:31:49"/>
    <n v="41"/>
    <x v="3"/>
    <m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b v="1"/>
    <x v="0"/>
    <s v="television"/>
    <n v="112"/>
    <n v="148.97"/>
    <d v="2015-09-30T06:04:49"/>
    <d v="2015-10-30T22:25:15"/>
    <n v="31"/>
    <x v="3"/>
    <m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b v="1"/>
    <x v="0"/>
    <s v="television"/>
    <n v="100"/>
    <n v="169.61"/>
    <d v="2016-11-07T11:22:17"/>
    <d v="2016-12-08T02:41:26"/>
    <n v="31"/>
    <x v="0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b v="1"/>
    <x v="0"/>
    <s v="television"/>
    <n v="123"/>
    <n v="31.62"/>
    <d v="2015-06-03T06:47:58"/>
    <d v="2015-07-03T22:07:07"/>
    <n v="31"/>
    <x v="3"/>
    <m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b v="1"/>
    <x v="0"/>
    <s v="television"/>
    <n v="101"/>
    <n v="76.45"/>
    <d v="2015-07-03T12:47:55"/>
    <d v="2015-08-03T04:07:04"/>
    <n v="31"/>
    <x v="3"/>
    <m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b v="1"/>
    <x v="0"/>
    <s v="television"/>
    <n v="100"/>
    <n v="13"/>
    <d v="2016-12-30T09:42:42"/>
    <d v="2017-01-17T18:54:12"/>
    <n v="19"/>
    <x v="0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b v="1"/>
    <x v="0"/>
    <s v="television"/>
    <n v="100"/>
    <n v="320.45"/>
    <d v="2017-03-27T01:04:58"/>
    <d v="2017-05-08T11:13:01"/>
    <n v="43"/>
    <x v="2"/>
    <m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b v="1"/>
    <x v="0"/>
    <s v="television"/>
    <n v="102"/>
    <n v="83.75"/>
    <d v="2016-09-29T08:32:21"/>
    <d v="2016-10-30T00:52:47"/>
    <n v="31"/>
    <x v="0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b v="1"/>
    <x v="0"/>
    <s v="television"/>
    <n v="130"/>
    <n v="49.88"/>
    <d v="2015-07-02T12:59:35"/>
    <d v="2015-07-17T20:39:10"/>
    <n v="16"/>
    <x v="3"/>
    <m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b v="1"/>
    <x v="0"/>
    <s v="television"/>
    <n v="167"/>
    <n v="59.46"/>
    <d v="2016-03-20T23:29:36"/>
    <d v="2016-04-14T04:35:45"/>
    <n v="25"/>
    <x v="0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b v="1"/>
    <x v="0"/>
    <s v="television"/>
    <n v="142"/>
    <n v="193.84"/>
    <d v="2016-02-19T08:32:46"/>
    <d v="2016-03-20T22:50:38"/>
    <n v="31"/>
    <x v="0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b v="1"/>
    <x v="0"/>
    <s v="television"/>
    <n v="183"/>
    <n v="159.51"/>
    <d v="2016-01-13T23:37:31"/>
    <d v="2016-02-13T14:56:40"/>
    <n v="31"/>
    <x v="0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b v="1"/>
    <x v="0"/>
    <s v="television"/>
    <n v="110"/>
    <n v="41.68"/>
    <d v="2014-03-13T08:33:05"/>
    <d v="2014-04-12T23:52:14"/>
    <n v="31"/>
    <x v="4"/>
    <m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b v="1"/>
    <x v="0"/>
    <s v="television"/>
    <n v="131"/>
    <n v="150.9"/>
    <d v="2015-04-04T09:50:06"/>
    <d v="2015-05-05T23:28:20"/>
    <n v="32"/>
    <x v="3"/>
    <m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b v="1"/>
    <x v="0"/>
    <s v="television"/>
    <n v="101"/>
    <n v="126.69"/>
    <d v="2015-05-10T07:47:53"/>
    <d v="2015-05-30T16:51:04"/>
    <n v="21"/>
    <x v="3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b v="1"/>
    <x v="0"/>
    <s v="television"/>
    <n v="100"/>
    <n v="105.26"/>
    <d v="2015-08-18T18:32:25"/>
    <d v="2015-09-18T09:51:33"/>
    <n v="31"/>
    <x v="3"/>
    <m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b v="1"/>
    <x v="0"/>
    <s v="television"/>
    <n v="142"/>
    <n v="117.51"/>
    <d v="2015-11-12T15:09:23"/>
    <d v="2015-12-13T06:28:32"/>
    <n v="31"/>
    <x v="3"/>
    <m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b v="1"/>
    <x v="0"/>
    <s v="television"/>
    <n v="309"/>
    <n v="117.36"/>
    <d v="2015-05-24T04:33:48"/>
    <d v="2015-06-24T01:01:17"/>
    <n v="31"/>
    <x v="3"/>
    <m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b v="1"/>
    <x v="0"/>
    <s v="television"/>
    <n v="100"/>
    <n v="133.33000000000001"/>
    <d v="2015-08-05T00:22:45"/>
    <d v="2015-09-19T23:21:29"/>
    <n v="46"/>
    <x v="3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b v="1"/>
    <x v="0"/>
    <s v="television"/>
    <n v="120"/>
    <n v="98.36"/>
    <d v="2017-03-22T22:57:08"/>
    <d v="2017-04-22T14:16:17"/>
    <n v="31"/>
    <x v="2"/>
    <m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b v="1"/>
    <x v="0"/>
    <s v="television"/>
    <n v="104"/>
    <n v="194.44"/>
    <d v="2016-11-06T10:53:10"/>
    <d v="2016-12-07T02:12:19"/>
    <n v="31"/>
    <x v="0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b v="1"/>
    <x v="0"/>
    <s v="television"/>
    <n v="108"/>
    <n v="76.87"/>
    <d v="2015-10-03T23:39:42"/>
    <d v="2015-12-04T07:19:16"/>
    <n v="61"/>
    <x v="3"/>
    <m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b v="1"/>
    <x v="0"/>
    <s v="television"/>
    <n v="108"/>
    <n v="56.82"/>
    <d v="2016-01-14T19:49:06"/>
    <d v="2016-02-15T11:14:03"/>
    <n v="32"/>
    <x v="0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b v="1"/>
    <x v="0"/>
    <s v="television"/>
    <n v="100"/>
    <n v="137.93"/>
    <d v="2016-09-13T13:00:20"/>
    <d v="2016-10-14T04:19:29"/>
    <n v="31"/>
    <x v="0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b v="1"/>
    <x v="0"/>
    <s v="television"/>
    <n v="100"/>
    <n v="27.27"/>
    <d v="2015-12-07T06:12:03"/>
    <d v="2016-01-16T01:01:17"/>
    <n v="40"/>
    <x v="3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b v="1"/>
    <x v="0"/>
    <s v="television"/>
    <n v="128"/>
    <n v="118.34"/>
    <d v="2016-06-29T17:08:43"/>
    <d v="2016-07-30T08:27:52"/>
    <n v="31"/>
    <x v="0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b v="1"/>
    <x v="0"/>
    <s v="television"/>
    <n v="116"/>
    <n v="223.48"/>
    <d v="2015-05-29T04:56:57"/>
    <d v="2015-06-28T20:16:06"/>
    <n v="31"/>
    <x v="3"/>
    <m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b v="1"/>
    <x v="0"/>
    <s v="television"/>
    <n v="110"/>
    <n v="28.11"/>
    <d v="2015-02-28T04:16:05"/>
    <d v="2015-03-14T20:25:32"/>
    <n v="15"/>
    <x v="3"/>
    <m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b v="1"/>
    <x v="0"/>
    <s v="television"/>
    <n v="101"/>
    <n v="194.23"/>
    <d v="2016-11-16T09:49:18"/>
    <d v="2016-12-17T01:08:27"/>
    <n v="31"/>
    <x v="0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b v="1"/>
    <x v="0"/>
    <s v="television"/>
    <n v="129"/>
    <n v="128.94999999999999"/>
    <d v="2017-05-02T03:19:25"/>
    <d v="2017-05-23T14:02:50"/>
    <n v="22"/>
    <x v="2"/>
    <m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b v="1"/>
    <x v="0"/>
    <s v="television"/>
    <n v="107"/>
    <n v="49.32"/>
    <d v="2016-05-12T07:50:12"/>
    <d v="2016-05-26T17:52:20"/>
    <n v="15"/>
    <x v="0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b v="1"/>
    <x v="0"/>
    <s v="television"/>
    <n v="102"/>
    <n v="221.52"/>
    <d v="2016-03-12T08:09:34"/>
    <d v="2016-04-11T23:28:43"/>
    <n v="31"/>
    <x v="0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b v="1"/>
    <x v="0"/>
    <s v="television"/>
    <n v="103"/>
    <n v="137.21"/>
    <d v="2015-10-03T21:50:10"/>
    <d v="2015-11-03T14:10:35"/>
    <n v="31"/>
    <x v="3"/>
    <m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b v="1"/>
    <x v="0"/>
    <s v="television"/>
    <n v="100"/>
    <n v="606.82000000000005"/>
    <d v="2016-08-02T17:31:30"/>
    <d v="2016-09-04T01:01:17"/>
    <n v="33"/>
    <x v="0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b v="1"/>
    <x v="0"/>
    <s v="shorts"/>
    <n v="103"/>
    <n v="43.04"/>
    <d v="2015-02-10T03:43:16"/>
    <d v="2015-03-01T15:49:47"/>
    <n v="20"/>
    <x v="3"/>
    <m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b v="1"/>
    <x v="0"/>
    <s v="shorts"/>
    <n v="148"/>
    <n v="322.39"/>
    <d v="2014-04-17T20:28:12"/>
    <d v="2014-05-10T07:42:15"/>
    <n v="23"/>
    <x v="4"/>
    <m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b v="1"/>
    <x v="0"/>
    <s v="shorts"/>
    <n v="155"/>
    <n v="96.71"/>
    <d v="2014-01-07T18:03:53"/>
    <d v="2014-02-02T06:49:50"/>
    <n v="26"/>
    <x v="4"/>
    <m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b v="1"/>
    <x v="0"/>
    <s v="shorts"/>
    <n v="114"/>
    <n v="35.47"/>
    <d v="2014-11-11T06:31:43"/>
    <d v="2014-12-05T01:30:54"/>
    <n v="24"/>
    <x v="4"/>
    <m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b v="1"/>
    <x v="0"/>
    <s v="shorts"/>
    <n v="173"/>
    <n v="86.67"/>
    <d v="2014-05-11T13:12:52"/>
    <d v="2014-06-11T04:32:01"/>
    <n v="31"/>
    <x v="4"/>
    <m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b v="1"/>
    <x v="0"/>
    <s v="shorts"/>
    <n v="108"/>
    <n v="132.05000000000001"/>
    <d v="2015-06-26T22:10:17"/>
    <d v="2015-07-23T21:56:26"/>
    <n v="27"/>
    <x v="3"/>
    <m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b v="1"/>
    <x v="0"/>
    <s v="shorts"/>
    <n v="119"/>
    <n v="91.23"/>
    <d v="2017-06-14T22:21:37"/>
    <d v="2017-07-15T13:40:46"/>
    <n v="31"/>
    <x v="2"/>
    <m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b v="1"/>
    <x v="0"/>
    <s v="shorts"/>
    <n v="116"/>
    <n v="116.25"/>
    <d v="2013-05-11T12:15:23"/>
    <d v="2013-06-11T03:34:32"/>
    <n v="31"/>
    <x v="5"/>
    <m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b v="1"/>
    <x v="0"/>
    <s v="shorts"/>
    <n v="127"/>
    <n v="21.19"/>
    <d v="2015-01-02T00:10:04"/>
    <d v="2015-02-01T15:29:13"/>
    <n v="31"/>
    <x v="3"/>
    <m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b v="1"/>
    <x v="0"/>
    <s v="shorts"/>
    <n v="111"/>
    <n v="62.33"/>
    <d v="2012-07-19T22:59:09"/>
    <d v="2012-08-21T17:51:19"/>
    <n v="33"/>
    <x v="6"/>
    <m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b v="1"/>
    <x v="0"/>
    <s v="shorts"/>
    <n v="127"/>
    <n v="37.409999999999997"/>
    <d v="2012-05-24T11:45:27"/>
    <d v="2012-07-24T18:23:45"/>
    <n v="61"/>
    <x v="6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b v="1"/>
    <x v="0"/>
    <s v="shorts"/>
    <n v="124"/>
    <n v="69.72"/>
    <d v="2013-02-20T12:46:56"/>
    <d v="2013-04-22T19:25:14"/>
    <n v="61"/>
    <x v="5"/>
    <m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b v="1"/>
    <x v="0"/>
    <s v="shorts"/>
    <n v="108"/>
    <n v="58.17"/>
    <d v="2013-09-23T18:07:20"/>
    <d v="2013-10-14T04:05:06"/>
    <n v="21"/>
    <x v="5"/>
    <m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b v="1"/>
    <x v="0"/>
    <s v="shorts"/>
    <n v="100"/>
    <n v="50"/>
    <d v="2011-12-30T07:18:53"/>
    <d v="2012-03-19T09:10:28"/>
    <n v="79"/>
    <x v="7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b v="1"/>
    <x v="0"/>
    <s v="shorts"/>
    <n v="113"/>
    <n v="19.47"/>
    <d v="2016-12-13T18:04:10"/>
    <d v="2017-01-13T09:23:19"/>
    <n v="31"/>
    <x v="0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b v="1"/>
    <x v="0"/>
    <s v="shorts"/>
    <n v="115"/>
    <n v="85.96"/>
    <d v="2014-02-23T03:05:03"/>
    <d v="2014-03-25T18:24:12"/>
    <n v="31"/>
    <x v="4"/>
    <m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b v="1"/>
    <x v="0"/>
    <s v="shorts"/>
    <n v="153"/>
    <n v="30.67"/>
    <d v="2012-09-17T16:57:09"/>
    <d v="2012-11-18T00:36:44"/>
    <n v="61"/>
    <x v="6"/>
    <m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b v="1"/>
    <x v="0"/>
    <s v="shorts"/>
    <n v="393"/>
    <n v="60.38"/>
    <d v="2013-02-20T09:40:43"/>
    <d v="2013-04-15T12:14:18"/>
    <n v="54"/>
    <x v="5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b v="1"/>
    <x v="0"/>
    <s v="shorts"/>
    <n v="2702"/>
    <n v="38.6"/>
    <d v="2017-08-20T04:37:48"/>
    <d v="2017-08-30T09:44:11"/>
    <n v="11"/>
    <x v="2"/>
    <m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b v="1"/>
    <x v="0"/>
    <s v="shorts"/>
    <n v="127"/>
    <n v="40.270000000000003"/>
    <d v="2015-03-05T12:23:43"/>
    <d v="2015-04-05T03:42:52"/>
    <n v="31"/>
    <x v="3"/>
    <m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b v="1"/>
    <x v="0"/>
    <s v="shorts"/>
    <n v="107"/>
    <n v="273.83"/>
    <d v="2014-10-11T19:25:13"/>
    <d v="2014-11-16T13:17:33"/>
    <n v="36"/>
    <x v="4"/>
    <m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b v="1"/>
    <x v="0"/>
    <s v="shorts"/>
    <n v="198"/>
    <n v="53.04"/>
    <d v="2013-06-05T14:37:03"/>
    <d v="2013-06-09T15:51:50"/>
    <n v="5"/>
    <x v="5"/>
    <m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b v="1"/>
    <x v="0"/>
    <s v="shorts"/>
    <n v="100"/>
    <n v="40.01"/>
    <d v="2012-07-29T19:04:52"/>
    <d v="2012-08-29T10:24:01"/>
    <n v="31"/>
    <x v="6"/>
    <m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b v="1"/>
    <x v="0"/>
    <s v="shorts"/>
    <n v="103"/>
    <n v="15.77"/>
    <d v="2016-01-24T02:50:02"/>
    <d v="2016-02-08T07:08:56"/>
    <n v="16"/>
    <x v="0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b v="1"/>
    <x v="0"/>
    <s v="shorts"/>
    <n v="100"/>
    <n v="71.430000000000007"/>
    <d v="2012-03-01T14:29:33"/>
    <d v="2012-04-01T05:48:42"/>
    <n v="31"/>
    <x v="6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b v="1"/>
    <x v="0"/>
    <s v="shorts"/>
    <n v="126"/>
    <n v="71.709999999999994"/>
    <d v="2012-07-12T17:52:58"/>
    <d v="2012-08-12T09:12:07"/>
    <n v="31"/>
    <x v="6"/>
    <m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b v="1"/>
    <x v="0"/>
    <s v="shorts"/>
    <n v="106"/>
    <n v="375.76"/>
    <d v="2016-10-04T08:31:24"/>
    <d v="2016-12-18T23:19:55"/>
    <n v="75"/>
    <x v="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b v="1"/>
    <x v="0"/>
    <s v="shorts"/>
    <n v="105"/>
    <n v="104.6"/>
    <d v="2011-04-03T10:40:03"/>
    <d v="2011-04-13T04:16:20"/>
    <n v="11"/>
    <x v="7"/>
    <m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b v="1"/>
    <x v="0"/>
    <s v="shorts"/>
    <n v="103"/>
    <n v="60"/>
    <d v="2015-05-07T17:10:19"/>
    <d v="2015-06-03T06:26:55"/>
    <n v="27"/>
    <x v="3"/>
    <m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b v="1"/>
    <x v="0"/>
    <s v="shorts"/>
    <n v="115"/>
    <n v="123.29"/>
    <d v="2014-04-10T15:22:25"/>
    <d v="2014-05-06T04:08:22"/>
    <n v="26"/>
    <x v="4"/>
    <m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b v="1"/>
    <x v="0"/>
    <s v="shorts"/>
    <n v="100"/>
    <n v="31.38"/>
    <d v="2012-04-29T08:49:21"/>
    <d v="2012-05-30T00:08:30"/>
    <n v="31"/>
    <x v="6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b v="1"/>
    <x v="0"/>
    <s v="shorts"/>
    <n v="120"/>
    <n v="78.260000000000005"/>
    <d v="2012-01-31T14:58:07"/>
    <d v="2012-04-02T22:07:03"/>
    <n v="62"/>
    <x v="6"/>
    <m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b v="1"/>
    <x v="0"/>
    <s v="shorts"/>
    <n v="105"/>
    <n v="122.33"/>
    <d v="2017-12-17T03:20:34"/>
    <d v="2018-02-02T06:07:40"/>
    <n v="47"/>
    <x v="2"/>
    <m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b v="1"/>
    <x v="0"/>
    <s v="shorts"/>
    <n v="111"/>
    <n v="73.73"/>
    <d v="2013-05-01T13:52:58"/>
    <d v="2013-05-30T04:35:45"/>
    <n v="29"/>
    <x v="5"/>
    <m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b v="1"/>
    <x v="0"/>
    <s v="shorts"/>
    <n v="104"/>
    <n v="21.67"/>
    <d v="2015-02-25T06:52:17"/>
    <d v="2015-03-17T17:05:03"/>
    <n v="21"/>
    <x v="3"/>
    <m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b v="1"/>
    <x v="0"/>
    <s v="shorts"/>
    <n v="131"/>
    <n v="21.9"/>
    <d v="2012-12-18T22:35:35"/>
    <d v="2013-01-18T13:54:44"/>
    <n v="31"/>
    <x v="6"/>
    <m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b v="1"/>
    <x v="0"/>
    <s v="shorts"/>
    <n v="115"/>
    <n v="50.59"/>
    <d v="2011-04-05T14:42:24"/>
    <d v="2011-06-12T11:44:41"/>
    <n v="67"/>
    <x v="7"/>
    <m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b v="1"/>
    <x v="0"/>
    <s v="shorts"/>
    <n v="106"/>
    <n v="53.13"/>
    <d v="2012-04-29T04:50:45"/>
    <d v="2012-05-29T20:09:54"/>
    <n v="31"/>
    <x v="6"/>
    <m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b v="1"/>
    <x v="0"/>
    <s v="shorts"/>
    <n v="106"/>
    <n v="56.67"/>
    <d v="2013-09-30T16:25:05"/>
    <d v="2013-11-06T15:19:09"/>
    <n v="37"/>
    <x v="5"/>
    <m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b v="1"/>
    <x v="0"/>
    <s v="shorts"/>
    <n v="106"/>
    <n v="40.78"/>
    <d v="2014-11-30T15:59:59"/>
    <d v="2014-12-31T07:19:08"/>
    <n v="31"/>
    <x v="4"/>
    <m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b v="1"/>
    <x v="0"/>
    <s v="shorts"/>
    <n v="100"/>
    <n v="192.31"/>
    <d v="2013-09-13T06:43:10"/>
    <d v="2013-10-03T17:57:13"/>
    <n v="21"/>
    <x v="5"/>
    <m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b v="1"/>
    <x v="0"/>
    <s v="shorts"/>
    <n v="100"/>
    <n v="100"/>
    <d v="2013-11-30T22:36:46"/>
    <d v="2013-12-25T10:52:05"/>
    <n v="25"/>
    <x v="5"/>
    <m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b v="1"/>
    <x v="0"/>
    <s v="shorts"/>
    <n v="128"/>
    <n v="117.92"/>
    <d v="2011-10-06T22:06:31"/>
    <d v="2011-11-06T13:25:40"/>
    <n v="31"/>
    <x v="7"/>
    <m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b v="1"/>
    <x v="0"/>
    <s v="shorts"/>
    <n v="105"/>
    <n v="27.9"/>
    <d v="2015-01-21T15:40:05"/>
    <d v="2015-02-14T03:24:46"/>
    <n v="24"/>
    <x v="3"/>
    <m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b v="1"/>
    <x v="0"/>
    <s v="shorts"/>
    <n v="120"/>
    <n v="60"/>
    <d v="2012-01-24T18:34:19"/>
    <d v="2012-02-17T14:48:31"/>
    <n v="24"/>
    <x v="6"/>
    <m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b v="1"/>
    <x v="0"/>
    <s v="shorts"/>
    <n v="107"/>
    <n v="39.380000000000003"/>
    <d v="2017-04-20T15:43:19"/>
    <d v="2017-05-09T07:39:34"/>
    <n v="19"/>
    <x v="2"/>
    <m/>
    <x v="0"/>
  </r>
  <r>
    <n v="106"/>
    <s v="LOST WEEKEND"/>
    <s v="A Boy. A Girl. A Car. A Serial Killer."/>
    <n v="5000"/>
    <n v="5025"/>
    <x v="0"/>
    <s v="US"/>
    <s v="USD"/>
    <n v="1333391901"/>
    <n v="1332182301"/>
    <n v="27"/>
    <b v="1"/>
    <x v="0"/>
    <s v="shorts"/>
    <n v="101"/>
    <n v="186.11"/>
    <d v="2013-02-10T20:03:25"/>
    <d v="2013-02-25T03:12:21"/>
    <n v="15"/>
    <x v="5"/>
    <m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b v="1"/>
    <x v="0"/>
    <s v="shorts"/>
    <n v="102"/>
    <n v="111.38"/>
    <d v="2012-02-17T13:21:29"/>
    <d v="2012-03-11T00:35:31"/>
    <n v="23"/>
    <x v="6"/>
    <m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b v="1"/>
    <x v="0"/>
    <s v="shorts"/>
    <n v="247"/>
    <n v="78.72"/>
    <d v="2014-03-03T17:04:10"/>
    <d v="2014-05-03T23:42:28"/>
    <n v="61"/>
    <x v="4"/>
    <m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b v="1"/>
    <x v="0"/>
    <s v="shorts"/>
    <n v="220"/>
    <n v="46.7"/>
    <d v="2011-12-12T04:43:04"/>
    <d v="2012-01-11T20:02:13"/>
    <n v="31"/>
    <x v="7"/>
    <m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b v="1"/>
    <x v="0"/>
    <s v="shorts"/>
    <n v="131"/>
    <n v="65.38"/>
    <d v="2014-09-16T03:21:45"/>
    <d v="2014-10-21T04:04:05"/>
    <n v="35"/>
    <x v="4"/>
    <m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b v="1"/>
    <x v="0"/>
    <s v="shorts"/>
    <n v="155"/>
    <n v="102.08"/>
    <d v="2016-04-17T14:17:39"/>
    <d v="2016-05-18T05:36:48"/>
    <n v="31"/>
    <x v="0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b v="1"/>
    <x v="0"/>
    <s v="shorts"/>
    <n v="104"/>
    <n v="64.2"/>
    <d v="2015-02-26T15:21:09"/>
    <d v="2015-03-23T04:35:45"/>
    <n v="25"/>
    <x v="3"/>
    <m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b v="1"/>
    <x v="0"/>
    <s v="shorts"/>
    <n v="141"/>
    <n v="90.38"/>
    <d v="2012-06-16T20:07:17"/>
    <d v="2012-06-24T20:56:10"/>
    <n v="9"/>
    <x v="6"/>
    <m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b v="1"/>
    <x v="0"/>
    <s v="shorts"/>
    <n v="103"/>
    <n v="88.57"/>
    <d v="2012-10-04T15:24:03"/>
    <d v="2012-12-04T22:02:21"/>
    <n v="61"/>
    <x v="6"/>
    <m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b v="1"/>
    <x v="0"/>
    <s v="shorts"/>
    <n v="140"/>
    <n v="28.73"/>
    <d v="2012-12-02T07:53:56"/>
    <d v="2012-12-27T20:39:54"/>
    <n v="26"/>
    <x v="6"/>
    <m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b v="1"/>
    <x v="0"/>
    <s v="shorts"/>
    <n v="114"/>
    <n v="69.790000000000006"/>
    <d v="2012-01-07T05:02:13"/>
    <d v="2012-02-23T03:30:18"/>
    <n v="47"/>
    <x v="6"/>
    <m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b v="1"/>
    <x v="0"/>
    <s v="shorts"/>
    <n v="100"/>
    <n v="167.49"/>
    <d v="2011-01-18T04:07:33"/>
    <d v="2011-04-20T01:01:17"/>
    <n v="91"/>
    <x v="7"/>
    <m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b v="1"/>
    <x v="0"/>
    <s v="shorts"/>
    <n v="113"/>
    <n v="144.91"/>
    <d v="2012-05-16T11:31:41"/>
    <d v="2012-06-16T02:50:50"/>
    <n v="31"/>
    <x v="6"/>
    <m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b v="1"/>
    <x v="0"/>
    <s v="shorts"/>
    <n v="105"/>
    <n v="91.84"/>
    <d v="2012-06-01T20:04:52"/>
    <d v="2012-07-02T08:40:51"/>
    <n v="31"/>
    <x v="6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b v="0"/>
    <x v="0"/>
    <s v="science fiction"/>
    <n v="0"/>
    <n v="10"/>
    <d v="2017-08-31T18:04:22"/>
    <d v="2017-10-01T09:23:31"/>
    <n v="31"/>
    <x v="2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b v="0"/>
    <x v="0"/>
    <s v="science fiction"/>
    <n v="0"/>
    <n v="1"/>
    <d v="2016-03-19T08:35:55"/>
    <d v="2016-04-04T09:58:28"/>
    <n v="17"/>
    <x v="0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b v="0"/>
    <x v="0"/>
    <s v="science fiction"/>
    <n v="0"/>
    <n v="0"/>
    <d v="2017-08-08T15:41:24"/>
    <d v="2017-10-08T22:19:42"/>
    <n v="61"/>
    <x v="2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b v="0"/>
    <x v="0"/>
    <s v="science fiction"/>
    <n v="0"/>
    <n v="25.17"/>
    <d v="2015-09-05T08:26:37"/>
    <d v="2015-10-12T06:07:40"/>
    <n v="37"/>
    <x v="3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b v="0"/>
    <x v="0"/>
    <s v="science fiction"/>
    <n v="0"/>
    <n v="0"/>
    <d v="2016-04-06T23:16:28"/>
    <d v="2016-05-02T12:02:25"/>
    <n v="26"/>
    <x v="0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b v="0"/>
    <x v="0"/>
    <s v="science fiction"/>
    <n v="14"/>
    <n v="11.67"/>
    <d v="2017-12-05T16:42:13"/>
    <d v="2018-02-04T23:20:31"/>
    <n v="61"/>
    <x v="2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b v="0"/>
    <x v="0"/>
    <s v="science fiction"/>
    <n v="6"/>
    <n v="106.69"/>
    <d v="2016-04-28T01:41:03"/>
    <d v="2016-05-29T05:06:23"/>
    <n v="31"/>
    <x v="0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b v="0"/>
    <x v="0"/>
    <s v="science fiction"/>
    <n v="2"/>
    <n v="47.5"/>
    <d v="2016-02-18T15:48:47"/>
    <d v="2016-03-20T06:06:39"/>
    <n v="31"/>
    <x v="0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b v="0"/>
    <x v="0"/>
    <s v="science fiction"/>
    <n v="2"/>
    <n v="311.17"/>
    <d v="2017-09-13T04:33:55"/>
    <d v="2017-10-18T22:26:16"/>
    <n v="36"/>
    <x v="2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b v="0"/>
    <x v="0"/>
    <s v="science fiction"/>
    <n v="0"/>
    <n v="0"/>
    <d v="2015-08-14T01:00:59"/>
    <d v="2015-10-14T07:39:17"/>
    <n v="61"/>
    <x v="3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b v="0"/>
    <x v="0"/>
    <s v="science fiction"/>
    <n v="0"/>
    <n v="0"/>
    <d v="2015-04-29T19:22:25"/>
    <d v="2015-05-28T07:55:55"/>
    <n v="29"/>
    <x v="3"/>
    <m/>
    <x v="0"/>
  </r>
  <r>
    <n v="131"/>
    <s v="I (Canceled)"/>
    <s v="I"/>
    <n v="1200"/>
    <n v="0"/>
    <x v="1"/>
    <s v="US"/>
    <s v="USD"/>
    <n v="1467763200"/>
    <n v="1466453161"/>
    <n v="0"/>
    <b v="0"/>
    <x v="0"/>
    <s v="science fiction"/>
    <n v="0"/>
    <n v="0"/>
    <d v="2017-06-16T23:04:52"/>
    <d v="2017-07-02T10:43:24"/>
    <n v="16"/>
    <x v="2"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b v="0"/>
    <x v="0"/>
    <s v="science fiction"/>
    <n v="10"/>
    <n v="94.51"/>
    <d v="2015-09-06T09:42:15"/>
    <d v="2015-10-22T09:42:15"/>
    <n v="46"/>
    <x v="3"/>
    <m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b v="0"/>
    <x v="0"/>
    <s v="science fiction"/>
    <n v="0"/>
    <n v="0"/>
    <d v="2017-04-26T20:49:05"/>
    <d v="2017-05-27T10:13:47"/>
    <n v="31"/>
    <x v="2"/>
    <m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b v="0"/>
    <x v="0"/>
    <s v="science fiction"/>
    <n v="0"/>
    <n v="0"/>
    <d v="2016-07-25T05:27:07"/>
    <d v="2016-08-24T15:49:47"/>
    <n v="31"/>
    <x v="0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b v="0"/>
    <x v="0"/>
    <s v="science fiction"/>
    <n v="13"/>
    <n v="80.599999999999994"/>
    <d v="2015-05-09T11:24:12"/>
    <d v="2015-06-12T14:17:52"/>
    <n v="34"/>
    <x v="3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b v="0"/>
    <x v="0"/>
    <s v="science fiction"/>
    <n v="0"/>
    <n v="0"/>
    <d v="2016-03-19T01:22:17"/>
    <d v="2016-05-03T00:16:20"/>
    <n v="45"/>
    <x v="0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b v="0"/>
    <x v="0"/>
    <s v="science fiction"/>
    <n v="0"/>
    <n v="0"/>
    <d v="2016-08-12T06:24:34"/>
    <d v="2016-10-02T07:56:29"/>
    <n v="51"/>
    <x v="0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b v="0"/>
    <x v="0"/>
    <s v="science fiction"/>
    <n v="3"/>
    <n v="81.239999999999995"/>
    <d v="2016-06-18T19:35:10"/>
    <d v="2016-07-20T10:11:45"/>
    <n v="32"/>
    <x v="0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b v="0"/>
    <x v="0"/>
    <s v="science fiction"/>
    <n v="100"/>
    <n v="500"/>
    <d v="2016-06-20T12:21:39"/>
    <d v="2016-06-30T17:28:02"/>
    <n v="11"/>
    <x v="0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b v="0"/>
    <x v="0"/>
    <s v="science fiction"/>
    <n v="0"/>
    <n v="0"/>
    <d v="2016-02-03T22:13:19"/>
    <d v="2016-03-05T12:31:11"/>
    <n v="31"/>
    <x v="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b v="0"/>
    <x v="0"/>
    <s v="science fiction"/>
    <n v="11"/>
    <n v="46.18"/>
    <d v="2016-04-02T02:13:09"/>
    <d v="2016-05-18T01:11:53"/>
    <n v="46"/>
    <x v="0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b v="0"/>
    <x v="0"/>
    <s v="science fiction"/>
    <n v="0"/>
    <n v="10"/>
    <d v="2015-10-10T04:31:58"/>
    <d v="2015-10-31T16:16:39"/>
    <n v="22"/>
    <x v="3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b v="0"/>
    <x v="0"/>
    <s v="science fiction"/>
    <n v="0"/>
    <n v="0"/>
    <d v="2017-07-04T13:19:01"/>
    <d v="2017-08-31T22:53:37"/>
    <n v="58"/>
    <x v="2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b v="0"/>
    <x v="0"/>
    <s v="science fiction"/>
    <n v="28"/>
    <n v="55.95"/>
    <d v="2016-01-29T08:59:06"/>
    <d v="2016-03-30T14:36:07"/>
    <n v="61"/>
    <x v="0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b v="0"/>
    <x v="0"/>
    <s v="science fiction"/>
    <n v="8"/>
    <n v="37.56"/>
    <d v="2016-07-03T09:43:01"/>
    <d v="2016-07-30T23:30:15"/>
    <n v="28"/>
    <x v="0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b v="0"/>
    <x v="0"/>
    <s v="science fiction"/>
    <n v="1"/>
    <n v="38.33"/>
    <d v="2017-11-18T08:34:01"/>
    <d v="2018-01-18T15:12:18"/>
    <n v="61"/>
    <x v="2"/>
    <m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b v="0"/>
    <x v="0"/>
    <s v="science fiction"/>
    <n v="0"/>
    <n v="0"/>
    <d v="2015-11-10T17:17:17"/>
    <d v="2015-12-24T15:06:54"/>
    <n v="44"/>
    <x v="3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b v="0"/>
    <x v="0"/>
    <s v="science fiction"/>
    <n v="0"/>
    <n v="20"/>
    <d v="2017-01-20T07:55:30"/>
    <d v="2017-02-19T23:14:39"/>
    <n v="31"/>
    <x v="2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b v="0"/>
    <x v="0"/>
    <s v="science fiction"/>
    <n v="1"/>
    <n v="15.33"/>
    <d v="2015-11-09T02:10:33"/>
    <d v="2015-12-09T21:26:49"/>
    <n v="31"/>
    <x v="3"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b v="0"/>
    <x v="0"/>
    <s v="science fiction"/>
    <n v="23"/>
    <n v="449.43"/>
    <d v="2016-03-12T16:13:19"/>
    <d v="2016-05-12T22:51:37"/>
    <n v="61"/>
    <x v="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b v="0"/>
    <x v="0"/>
    <s v="science fiction"/>
    <n v="0"/>
    <n v="28"/>
    <d v="2016-04-05T13:30:04"/>
    <d v="2016-06-05T20:08:21"/>
    <n v="61"/>
    <x v="0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b v="0"/>
    <x v="0"/>
    <s v="science fiction"/>
    <n v="0"/>
    <n v="15"/>
    <d v="2015-08-06T00:22:08"/>
    <d v="2015-09-05T15:41:17"/>
    <n v="31"/>
    <x v="3"/>
    <m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b v="0"/>
    <x v="0"/>
    <s v="science fiction"/>
    <n v="1"/>
    <n v="35.9"/>
    <d v="2015-10-04T18:27:08"/>
    <d v="2015-11-16T16:55:13"/>
    <n v="43"/>
    <x v="3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b v="0"/>
    <x v="0"/>
    <s v="science fiction"/>
    <n v="3"/>
    <n v="13.33"/>
    <d v="2016-04-07T14:26:18"/>
    <d v="2016-05-21T12:23:45"/>
    <n v="44"/>
    <x v="0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b v="0"/>
    <x v="0"/>
    <s v="science fiction"/>
    <n v="0"/>
    <n v="20.25"/>
    <d v="2016-05-31T17:47:50"/>
    <d v="2016-07-11T14:13:22"/>
    <n v="41"/>
    <x v="0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b v="0"/>
    <x v="0"/>
    <s v="science fiction"/>
    <n v="5"/>
    <n v="119"/>
    <d v="2015-05-15T08:10:09"/>
    <d v="2015-07-15T14:48:27"/>
    <n v="61"/>
    <x v="3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b v="0"/>
    <x v="0"/>
    <s v="science fiction"/>
    <n v="0"/>
    <n v="4"/>
    <d v="2017-01-19T22:51:26"/>
    <d v="2017-02-19T14:10:35"/>
    <n v="31"/>
    <x v="2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b v="0"/>
    <x v="0"/>
    <s v="science fiction"/>
    <n v="0"/>
    <n v="0"/>
    <d v="2015-09-04T15:09:25"/>
    <d v="2015-10-05T06:28:34"/>
    <n v="31"/>
    <x v="3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b v="0"/>
    <x v="0"/>
    <s v="science fiction"/>
    <n v="0"/>
    <n v="10"/>
    <d v="2017-05-19T23:25:01"/>
    <d v="2017-06-29T19:50:33"/>
    <n v="41"/>
    <x v="2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b v="0"/>
    <x v="0"/>
    <s v="drama"/>
    <n v="0"/>
    <n v="0"/>
    <d v="2016-06-04T03:59:51"/>
    <d v="2016-08-04T10:38:09"/>
    <n v="61"/>
    <x v="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b v="0"/>
    <x v="0"/>
    <s v="drama"/>
    <n v="0"/>
    <n v="5"/>
    <d v="2015-05-13T20:56:05"/>
    <d v="2015-06-13T12:15:14"/>
    <n v="31"/>
    <x v="3"/>
    <m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b v="0"/>
    <x v="0"/>
    <s v="drama"/>
    <n v="16"/>
    <n v="43.5"/>
    <d v="2015-06-26T05:09:02"/>
    <d v="2015-07-29T18:35:14"/>
    <n v="34"/>
    <x v="3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b v="0"/>
    <x v="0"/>
    <s v="drama"/>
    <n v="0"/>
    <n v="0"/>
    <d v="2016-08-16T17:56:40"/>
    <d v="2016-09-20T12:15:19"/>
    <n v="35"/>
    <x v="0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b v="0"/>
    <x v="0"/>
    <s v="drama"/>
    <n v="1"/>
    <n v="91.43"/>
    <d v="2015-07-02T23:48:06"/>
    <d v="2015-09-02T06:26:24"/>
    <n v="61"/>
    <x v="3"/>
    <m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b v="0"/>
    <x v="0"/>
    <s v="drama"/>
    <n v="0"/>
    <n v="0"/>
    <d v="2016-12-04T17:40:50"/>
    <d v="2017-01-04T08:59:59"/>
    <n v="31"/>
    <x v="0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b v="0"/>
    <x v="0"/>
    <s v="drama"/>
    <n v="60"/>
    <n v="3000"/>
    <d v="2017-12-17T00:19:47"/>
    <d v="2018-01-16T15:38:56"/>
    <n v="31"/>
    <x v="2"/>
    <m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b v="0"/>
    <x v="0"/>
    <s v="drama"/>
    <n v="0"/>
    <n v="5.5"/>
    <d v="2016-05-23T22:44:00"/>
    <d v="2016-07-24T05:22:18"/>
    <n v="61"/>
    <x v="0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b v="0"/>
    <x v="0"/>
    <s v="drama"/>
    <n v="4"/>
    <n v="108.33"/>
    <d v="2016-02-03T13:19:29"/>
    <d v="2016-03-05T03:37:22"/>
    <n v="31"/>
    <x v="0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b v="0"/>
    <x v="0"/>
    <s v="drama"/>
    <n v="22"/>
    <n v="56"/>
    <d v="2015-08-31T23:37:10"/>
    <d v="2015-10-01T14:56:19"/>
    <n v="31"/>
    <x v="3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b v="0"/>
    <x v="0"/>
    <s v="drama"/>
    <n v="3"/>
    <n v="32.5"/>
    <d v="2016-07-20T04:33:45"/>
    <d v="2016-08-19T01:29:52"/>
    <n v="30"/>
    <x v="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b v="0"/>
    <x v="0"/>
    <s v="drama"/>
    <n v="0"/>
    <n v="1"/>
    <d v="2017-06-09T03:24:30"/>
    <d v="2017-08-09T10:02:47"/>
    <n v="61"/>
    <x v="2"/>
    <m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b v="0"/>
    <x v="0"/>
    <s v="drama"/>
    <n v="0"/>
    <n v="0"/>
    <d v="2016-01-28T23:58:41"/>
    <d v="2016-03-04T16:49:45"/>
    <n v="36"/>
    <x v="0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b v="0"/>
    <x v="0"/>
    <s v="drama"/>
    <n v="0"/>
    <n v="0"/>
    <d v="2016-01-14T21:11:38"/>
    <d v="2016-02-14T12:30:46"/>
    <n v="31"/>
    <x v="0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b v="0"/>
    <x v="0"/>
    <s v="drama"/>
    <n v="0"/>
    <n v="0"/>
    <d v="2016-02-23T21:40:01"/>
    <d v="2016-04-25T04:18:19"/>
    <n v="61"/>
    <x v="0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b v="0"/>
    <x v="0"/>
    <s v="drama"/>
    <n v="6"/>
    <n v="49.88"/>
    <d v="2015-07-17T07:19:20"/>
    <d v="2015-08-11T20:05:18"/>
    <n v="26"/>
    <x v="3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b v="0"/>
    <x v="0"/>
    <s v="drama"/>
    <n v="0"/>
    <n v="0"/>
    <d v="2016-06-24T12:01:41"/>
    <d v="2016-07-25T03:20:50"/>
    <n v="31"/>
    <x v="0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b v="0"/>
    <x v="0"/>
    <s v="drama"/>
    <n v="40"/>
    <n v="25.71"/>
    <d v="2016-02-21T03:12:47"/>
    <d v="2016-03-09T10:52:21"/>
    <n v="18"/>
    <x v="0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b v="0"/>
    <x v="0"/>
    <s v="drama"/>
    <n v="0"/>
    <n v="0"/>
    <d v="2016-10-18T00:56:56"/>
    <d v="2016-11-17T17:17:22"/>
    <n v="31"/>
    <x v="0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b v="0"/>
    <x v="0"/>
    <s v="drama"/>
    <n v="20"/>
    <n v="100"/>
    <d v="2017-01-26T06:03:29"/>
    <d v="2017-02-25T21:22:38"/>
    <n v="31"/>
    <x v="2"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b v="0"/>
    <x v="0"/>
    <s v="drama"/>
    <n v="33"/>
    <n v="30.85"/>
    <d v="2016-02-19T00:48:23"/>
    <d v="2016-03-30T16:20:26"/>
    <n v="41"/>
    <x v="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b v="0"/>
    <x v="0"/>
    <s v="drama"/>
    <n v="21"/>
    <n v="180.5"/>
    <d v="2016-05-10T11:32:41"/>
    <d v="2016-06-10T02:51:50"/>
    <n v="31"/>
    <x v="0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b v="0"/>
    <x v="0"/>
    <s v="drama"/>
    <n v="0"/>
    <n v="0"/>
    <d v="2017-12-07T18:09:54"/>
    <d v="2018-01-07T09:29:03"/>
    <n v="31"/>
    <x v="2"/>
    <m/>
    <x v="0"/>
  </r>
  <r>
    <n v="183"/>
    <s v="Three Little Words"/>
    <s v="Don't kill me until I meet my Dad"/>
    <n v="12500"/>
    <n v="4482"/>
    <x v="2"/>
    <s v="GB"/>
    <s v="GBP"/>
    <n v="1417033610"/>
    <n v="1414438010"/>
    <n v="12"/>
    <b v="0"/>
    <x v="0"/>
    <s v="drama"/>
    <n v="36"/>
    <n v="373.5"/>
    <d v="2015-10-11T03:00:36"/>
    <d v="2015-11-10T19:21:01"/>
    <n v="31"/>
    <x v="3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b v="0"/>
    <x v="0"/>
    <s v="drama"/>
    <n v="3"/>
    <n v="25.5"/>
    <d v="2015-06-16T16:19:47"/>
    <d v="2015-08-14T06:37:17"/>
    <n v="58"/>
    <x v="3"/>
    <m/>
    <x v="0"/>
  </r>
  <r>
    <n v="185"/>
    <s v="BLANK Short Movie"/>
    <s v="Love has no boundaries!"/>
    <n v="40000"/>
    <n v="2200"/>
    <x v="2"/>
    <s v="NO"/>
    <s v="NOK"/>
    <n v="1471557139"/>
    <n v="1468965139"/>
    <n v="10"/>
    <b v="0"/>
    <x v="0"/>
    <s v="drama"/>
    <n v="6"/>
    <n v="220"/>
    <d v="2017-07-16T15:41:56"/>
    <d v="2017-08-16T07:01:05"/>
    <n v="31"/>
    <x v="2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b v="0"/>
    <x v="0"/>
    <s v="drama"/>
    <n v="0"/>
    <n v="0"/>
    <d v="2018-02-02T17:52:55"/>
    <d v="2018-03-05T09:42:08"/>
    <n v="31"/>
    <x v="1"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b v="0"/>
    <x v="0"/>
    <s v="drama"/>
    <n v="16"/>
    <n v="160"/>
    <d v="2016-06-14T16:58:51"/>
    <d v="2016-07-09T06:37:17"/>
    <n v="25"/>
    <x v="0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b v="0"/>
    <x v="0"/>
    <s v="drama"/>
    <n v="0"/>
    <n v="0"/>
    <d v="2015-07-18T17:45:47"/>
    <d v="2015-08-18T09:04:56"/>
    <n v="31"/>
    <x v="3"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b v="0"/>
    <x v="0"/>
    <s v="drama"/>
    <n v="0"/>
    <n v="69"/>
    <d v="2017-07-02T03:08:33"/>
    <d v="2017-09-01T09:46:51"/>
    <n v="61"/>
    <x v="2"/>
    <m/>
    <x v="0"/>
  </r>
  <r>
    <n v="190"/>
    <s v="REGIONRAT, the movie"/>
    <s v="Because hope can be a 4 letter word"/>
    <n v="12000"/>
    <n v="50"/>
    <x v="2"/>
    <s v="US"/>
    <s v="USD"/>
    <n v="1466091446"/>
    <n v="1465227446"/>
    <n v="1"/>
    <b v="0"/>
    <x v="0"/>
    <s v="drama"/>
    <n v="0"/>
    <n v="50"/>
    <d v="2017-06-02T11:21:38"/>
    <d v="2017-06-12T16:28:01"/>
    <n v="11"/>
    <x v="2"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b v="0"/>
    <x v="0"/>
    <s v="drama"/>
    <n v="5"/>
    <n v="83.33"/>
    <d v="2016-08-12T03:09:35"/>
    <d v="2016-09-21T23:35:07"/>
    <n v="41"/>
    <x v="0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b v="0"/>
    <x v="0"/>
    <s v="drama"/>
    <n v="0"/>
    <n v="5.67"/>
    <d v="2015-08-31T06:08:12"/>
    <d v="2015-09-30T21:27:21"/>
    <n v="31"/>
    <x v="3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b v="0"/>
    <x v="0"/>
    <s v="drama"/>
    <n v="0"/>
    <n v="0"/>
    <d v="2015-09-12T15:45:48"/>
    <d v="2015-11-12T23:25:23"/>
    <n v="61"/>
    <x v="3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b v="0"/>
    <x v="0"/>
    <s v="drama"/>
    <n v="0"/>
    <n v="1"/>
    <d v="2016-12-29T14:13:18"/>
    <d v="2017-02-28T20:51:35"/>
    <n v="61"/>
    <x v="0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b v="0"/>
    <x v="0"/>
    <s v="drama"/>
    <n v="0"/>
    <n v="0"/>
    <d v="2016-04-28T03:40:07"/>
    <d v="2016-06-28T10:18:25"/>
    <n v="61"/>
    <x v="0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b v="0"/>
    <x v="0"/>
    <s v="drama"/>
    <n v="42"/>
    <n v="77.11"/>
    <d v="2016-09-01T15:51:27"/>
    <d v="2016-09-30T14:17:52"/>
    <n v="29"/>
    <x v="0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b v="0"/>
    <x v="0"/>
    <s v="drama"/>
    <n v="10"/>
    <n v="32.75"/>
    <d v="2018-01-07T05:28:31"/>
    <d v="2018-02-19T03:34:28"/>
    <n v="43"/>
    <x v="1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b v="0"/>
    <x v="0"/>
    <s v="drama"/>
    <n v="1"/>
    <n v="46.5"/>
    <d v="2015-08-18T13:59:31"/>
    <d v="2015-09-18T05:18:40"/>
    <n v="31"/>
    <x v="3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b v="0"/>
    <x v="0"/>
    <s v="drama"/>
    <n v="0"/>
    <n v="0"/>
    <d v="2017-07-30T03:32:48"/>
    <d v="2017-08-29T18:51:57"/>
    <n v="31"/>
    <x v="2"/>
    <m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b v="0"/>
    <x v="0"/>
    <s v="drama"/>
    <n v="26"/>
    <n v="87.31"/>
    <d v="2015-07-28T20:25:35"/>
    <d v="2015-08-28T11:44:44"/>
    <n v="31"/>
    <x v="3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b v="0"/>
    <x v="0"/>
    <s v="drama"/>
    <n v="58"/>
    <n v="54.29"/>
    <d v="2016-01-04T22:06:27"/>
    <d v="2016-01-25T08:19:13"/>
    <n v="21"/>
    <x v="0"/>
    <m/>
    <x v="0"/>
  </r>
  <r>
    <n v="202"/>
    <s v="Modern Gangsters"/>
    <s v="new web series created by jonney terry"/>
    <n v="6000"/>
    <n v="0"/>
    <x v="2"/>
    <s v="US"/>
    <s v="USD"/>
    <n v="1444337940"/>
    <n v="1441750564"/>
    <n v="0"/>
    <b v="0"/>
    <x v="0"/>
    <s v="drama"/>
    <n v="0"/>
    <n v="0"/>
    <d v="2016-08-28T23:15:08"/>
    <d v="2016-09-28T13:15:34"/>
    <n v="31"/>
    <x v="0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b v="0"/>
    <x v="0"/>
    <s v="drama"/>
    <n v="30"/>
    <n v="93.25"/>
    <d v="2015-11-14T21:17:41"/>
    <d v="2016-01-15T03:55:59"/>
    <n v="61"/>
    <x v="3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b v="0"/>
    <x v="0"/>
    <s v="drama"/>
    <n v="51"/>
    <n v="117.68"/>
    <d v="2017-07-02T00:30:41"/>
    <d v="2017-08-01T15:49:50"/>
    <n v="31"/>
    <x v="2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b v="0"/>
    <x v="0"/>
    <s v="drama"/>
    <n v="16"/>
    <n v="76.47"/>
    <d v="2016-08-21T12:25:54"/>
    <d v="2016-09-26T06:18:15"/>
    <n v="36"/>
    <x v="0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b v="0"/>
    <x v="0"/>
    <s v="drama"/>
    <n v="0"/>
    <n v="0"/>
    <d v="2017-07-12T15:56:18"/>
    <d v="2017-08-03T02:39:43"/>
    <n v="22"/>
    <x v="2"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b v="0"/>
    <x v="0"/>
    <s v="drama"/>
    <n v="15"/>
    <n v="163.85"/>
    <d v="2015-11-19T07:53:50"/>
    <d v="2015-12-19T23:12:59"/>
    <n v="31"/>
    <x v="3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b v="0"/>
    <x v="0"/>
    <s v="drama"/>
    <n v="0"/>
    <n v="0"/>
    <d v="2015-10-31T02:25:49"/>
    <d v="2015-11-30T17:44:58"/>
    <n v="31"/>
    <x v="3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b v="0"/>
    <x v="0"/>
    <s v="drama"/>
    <n v="0"/>
    <n v="0"/>
    <d v="2016-05-29T01:10:23"/>
    <d v="2016-06-28T16:29:32"/>
    <n v="31"/>
    <x v="0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b v="0"/>
    <x v="0"/>
    <s v="drama"/>
    <n v="25"/>
    <n v="91.82"/>
    <d v="2016-08-21T23:01:59"/>
    <d v="2016-09-20T17:21:42"/>
    <n v="30"/>
    <x v="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b v="0"/>
    <x v="0"/>
    <s v="drama"/>
    <n v="45"/>
    <n v="185.83"/>
    <d v="2016-08-08T18:43:42"/>
    <d v="2016-09-08T10:02:51"/>
    <n v="31"/>
    <x v="0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b v="0"/>
    <x v="0"/>
    <s v="drama"/>
    <n v="0"/>
    <n v="1"/>
    <d v="2017-02-09T08:19:04"/>
    <d v="2017-04-11T13:56:05"/>
    <n v="61"/>
    <x v="2"/>
    <m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b v="0"/>
    <x v="0"/>
    <s v="drama"/>
    <n v="0"/>
    <n v="20"/>
    <d v="2016-07-05T12:00:48"/>
    <d v="2016-08-05T03:10:39"/>
    <n v="31"/>
    <x v="0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b v="0"/>
    <x v="0"/>
    <s v="drama"/>
    <n v="0"/>
    <n v="1"/>
    <d v="2015-12-21T10:35:44"/>
    <d v="2016-02-20T17:14:02"/>
    <n v="61"/>
    <x v="3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b v="0"/>
    <x v="0"/>
    <s v="drama"/>
    <n v="0"/>
    <n v="10"/>
    <d v="2016-12-28T19:25:39"/>
    <d v="2017-02-10T11:43:40"/>
    <n v="44"/>
    <x v="0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b v="0"/>
    <x v="0"/>
    <s v="drama"/>
    <n v="56"/>
    <n v="331.54"/>
    <d v="2016-02-17T23:29:59"/>
    <d v="2016-04-09T00:00:38"/>
    <n v="51"/>
    <x v="0"/>
    <m/>
    <x v="0"/>
  </r>
  <r>
    <n v="217"/>
    <s v="Bitch"/>
    <s v="A roadmovie by paw"/>
    <n v="100000"/>
    <n v="11943"/>
    <x v="2"/>
    <s v="SE"/>
    <s v="SEK"/>
    <n v="1419780149"/>
    <n v="1417101749"/>
    <n v="38"/>
    <b v="0"/>
    <x v="0"/>
    <s v="drama"/>
    <n v="12"/>
    <n v="314.29000000000002"/>
    <d v="2015-11-11T14:40:50"/>
    <d v="2015-12-13T06:30:37"/>
    <n v="32"/>
    <x v="3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b v="0"/>
    <x v="0"/>
    <s v="drama"/>
    <n v="2"/>
    <n v="100"/>
    <d v="2016-03-01T22:02:22"/>
    <d v="2016-05-02T04:40:40"/>
    <n v="61"/>
    <x v="0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b v="0"/>
    <x v="0"/>
    <s v="drama"/>
    <n v="18"/>
    <n v="115.99"/>
    <d v="2017-02-22T01:22:08"/>
    <d v="2017-03-26T16:50:03"/>
    <n v="33"/>
    <x v="2"/>
    <m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b v="0"/>
    <x v="0"/>
    <s v="drama"/>
    <n v="1"/>
    <n v="120"/>
    <d v="2016-06-28T09:39:14"/>
    <d v="2016-08-09T11:20:10"/>
    <n v="42"/>
    <x v="0"/>
    <m/>
    <x v="0"/>
  </r>
  <r>
    <n v="221"/>
    <s v="Archetypes"/>
    <s v="Film about Schizophrenia with Surreal Twists!"/>
    <n v="50000"/>
    <n v="0"/>
    <x v="2"/>
    <s v="US"/>
    <s v="USD"/>
    <n v="1427569564"/>
    <n v="1422389164"/>
    <n v="0"/>
    <b v="0"/>
    <x v="0"/>
    <s v="drama"/>
    <n v="0"/>
    <n v="0"/>
    <d v="2016-01-13T02:39:23"/>
    <d v="2016-03-14T08:16:25"/>
    <n v="61"/>
    <x v="0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b v="0"/>
    <x v="0"/>
    <s v="drama"/>
    <n v="13"/>
    <n v="65"/>
    <d v="2016-01-13T00:59:53"/>
    <d v="2016-03-12T14:57:42"/>
    <n v="59"/>
    <x v="0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b v="0"/>
    <x v="0"/>
    <s v="drama"/>
    <n v="0"/>
    <n v="0"/>
    <d v="2017-04-16T21:36:10"/>
    <d v="2017-05-17T12:51:04"/>
    <n v="31"/>
    <x v="2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b v="0"/>
    <x v="0"/>
    <s v="drama"/>
    <n v="0"/>
    <n v="0"/>
    <d v="2016-04-27T17:00:01"/>
    <d v="2016-06-27T23:38:19"/>
    <n v="61"/>
    <x v="0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b v="0"/>
    <x v="0"/>
    <s v="drama"/>
    <n v="0"/>
    <n v="0"/>
    <d v="2017-03-03T21:31:08"/>
    <d v="2017-04-03T11:49:00"/>
    <n v="31"/>
    <x v="2"/>
    <m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b v="0"/>
    <x v="0"/>
    <s v="drama"/>
    <n v="1"/>
    <n v="125"/>
    <d v="2016-03-29T12:45:00"/>
    <d v="2016-05-18T07:07:55"/>
    <n v="50"/>
    <x v="0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b v="0"/>
    <x v="0"/>
    <s v="drama"/>
    <n v="0"/>
    <n v="0"/>
    <d v="2016-05-27T23:57:18"/>
    <d v="2016-06-27T15:16:27"/>
    <n v="31"/>
    <x v="0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b v="0"/>
    <x v="0"/>
    <s v="drama"/>
    <n v="0"/>
    <n v="0"/>
    <d v="2016-03-19T08:08:36"/>
    <d v="2016-05-19T14:46:54"/>
    <n v="61"/>
    <x v="0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b v="0"/>
    <x v="0"/>
    <s v="drama"/>
    <n v="0"/>
    <n v="0"/>
    <d v="2017-01-06T16:45:54"/>
    <d v="2017-02-06T08:05:03"/>
    <n v="31"/>
    <x v="2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b v="0"/>
    <x v="0"/>
    <s v="drama"/>
    <n v="0"/>
    <n v="30"/>
    <d v="2016-04-22T03:13:13"/>
    <d v="2016-05-22T18:32:21"/>
    <n v="31"/>
    <x v="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b v="0"/>
    <x v="0"/>
    <s v="drama"/>
    <n v="0"/>
    <n v="0"/>
    <d v="2016-11-24T19:55:46"/>
    <d v="2016-12-25T11:14:55"/>
    <n v="31"/>
    <x v="0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b v="0"/>
    <x v="0"/>
    <s v="drama"/>
    <n v="3"/>
    <n v="15.71"/>
    <d v="2016-01-14T02:52:42"/>
    <d v="2016-02-13T18:11:51"/>
    <n v="31"/>
    <x v="0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b v="0"/>
    <x v="0"/>
    <s v="drama"/>
    <n v="0"/>
    <n v="0"/>
    <d v="2017-08-28T13:09:19"/>
    <d v="2017-09-28T04:28:28"/>
    <n v="31"/>
    <x v="2"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b v="0"/>
    <x v="0"/>
    <s v="drama"/>
    <n v="40"/>
    <n v="80.2"/>
    <d v="2016-04-28T12:36:45"/>
    <d v="2016-06-08T09:02:17"/>
    <n v="41"/>
    <x v="0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b v="0"/>
    <x v="0"/>
    <s v="drama"/>
    <n v="0"/>
    <n v="0"/>
    <d v="2016-05-28T00:18:40"/>
    <d v="2016-06-27T15:37:49"/>
    <n v="31"/>
    <x v="0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b v="0"/>
    <x v="0"/>
    <s v="drama"/>
    <n v="0"/>
    <n v="0"/>
    <d v="2016-11-03T12:17:00"/>
    <d v="2016-12-27T13:16:36"/>
    <n v="54"/>
    <x v="0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b v="0"/>
    <x v="0"/>
    <s v="drama"/>
    <n v="0"/>
    <n v="50"/>
    <d v="2016-12-31T04:57:21"/>
    <d v="2017-03-02T11:35:39"/>
    <n v="61"/>
    <x v="0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b v="0"/>
    <x v="0"/>
    <s v="drama"/>
    <n v="0"/>
    <n v="0"/>
    <d v="2017-12-09T17:58:28"/>
    <d v="2017-12-30T14:17:52"/>
    <n v="21"/>
    <x v="2"/>
    <m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b v="0"/>
    <x v="0"/>
    <s v="drama"/>
    <n v="25"/>
    <n v="50"/>
    <d v="2016-10-10T00:39:40"/>
    <d v="2016-10-29T19:54:54"/>
    <n v="20"/>
    <x v="0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b v="1"/>
    <x v="0"/>
    <s v="documentary"/>
    <n v="108"/>
    <n v="117.85"/>
    <d v="2014-02-20T13:47:25"/>
    <d v="2014-04-07T12:46:09"/>
    <n v="46"/>
    <x v="4"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b v="1"/>
    <x v="0"/>
    <s v="documentary"/>
    <n v="113"/>
    <n v="109.04"/>
    <d v="2015-10-21T05:21:46"/>
    <d v="2015-12-06T04:20:30"/>
    <n v="46"/>
    <x v="3"/>
    <m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b v="1"/>
    <x v="0"/>
    <s v="documentary"/>
    <n v="113"/>
    <n v="73.02"/>
    <d v="2012-10-05T21:16:26"/>
    <d v="2012-11-10T15:08:46"/>
    <n v="36"/>
    <x v="6"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b v="1"/>
    <x v="0"/>
    <s v="documentary"/>
    <n v="103"/>
    <n v="78.2"/>
    <d v="2014-12-31T10:51:59"/>
    <d v="2015-01-31T02:11:08"/>
    <n v="31"/>
    <x v="4"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b v="1"/>
    <x v="0"/>
    <s v="documentary"/>
    <n v="114"/>
    <n v="47.4"/>
    <d v="2010-12-12T21:43:08"/>
    <d v="2011-01-22T17:27:50"/>
    <n v="41"/>
    <x v="8"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b v="1"/>
    <x v="0"/>
    <s v="documentary"/>
    <n v="104"/>
    <n v="54.02"/>
    <d v="2013-06-12T15:35:55"/>
    <d v="2013-07-13T06:55:04"/>
    <n v="31"/>
    <x v="5"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b v="1"/>
    <x v="0"/>
    <s v="documentary"/>
    <n v="305"/>
    <n v="68.489999999999995"/>
    <d v="2011-09-11T15:02:13"/>
    <d v="2011-11-01T17:35:24"/>
    <n v="51"/>
    <x v="7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b v="1"/>
    <x v="0"/>
    <s v="documentary"/>
    <n v="134"/>
    <n v="108.15"/>
    <d v="2011-07-22T19:24:30"/>
    <d v="2011-08-29T03:13:01"/>
    <n v="38"/>
    <x v="7"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b v="1"/>
    <x v="0"/>
    <s v="documentary"/>
    <n v="101"/>
    <n v="589.95000000000005"/>
    <d v="2012-10-14T08:15:28"/>
    <d v="2012-11-29T07:14:12"/>
    <n v="46"/>
    <x v="6"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b v="1"/>
    <x v="0"/>
    <s v="documentary"/>
    <n v="113"/>
    <n v="48.05"/>
    <d v="2011-04-14T01:11:50"/>
    <d v="2011-07-04T13:26:49"/>
    <n v="81"/>
    <x v="7"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b v="1"/>
    <x v="0"/>
    <s v="documentary"/>
    <n v="106"/>
    <n v="72.48"/>
    <d v="2014-04-09T10:17:43"/>
    <d v="2014-05-10T01:36:52"/>
    <n v="31"/>
    <x v="4"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b v="1"/>
    <x v="0"/>
    <s v="documentary"/>
    <n v="126"/>
    <n v="57.08"/>
    <d v="2013-03-09T09:36:06"/>
    <d v="2013-04-11T02:02:33"/>
    <n v="33"/>
    <x v="5"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b v="1"/>
    <x v="0"/>
    <s v="documentary"/>
    <n v="185"/>
    <n v="85.44"/>
    <d v="2011-02-05T09:05:40"/>
    <d v="2011-04-11T05:36:00"/>
    <n v="65"/>
    <x v="7"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b v="1"/>
    <x v="0"/>
    <s v="documentary"/>
    <n v="101"/>
    <n v="215.86"/>
    <d v="2012-12-08T08:48:15"/>
    <d v="2013-01-08T00:07:24"/>
    <n v="31"/>
    <x v="6"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b v="1"/>
    <x v="0"/>
    <s v="documentary"/>
    <n v="117"/>
    <n v="89.39"/>
    <d v="2016-09-06T03:56:46"/>
    <d v="2016-10-06T22:28:05"/>
    <n v="31"/>
    <x v="0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b v="1"/>
    <x v="0"/>
    <s v="documentary"/>
    <n v="107"/>
    <n v="45.42"/>
    <d v="2011-12-31T02:10:45"/>
    <d v="2012-01-30T16:28:38"/>
    <n v="31"/>
    <x v="7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b v="1"/>
    <x v="0"/>
    <s v="documentary"/>
    <n v="139"/>
    <n v="65.760000000000005"/>
    <d v="2014-01-15T21:24:33"/>
    <d v="2014-02-15T12:43:42"/>
    <n v="31"/>
    <x v="4"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b v="1"/>
    <x v="0"/>
    <s v="documentary"/>
    <n v="107"/>
    <n v="66.7"/>
    <d v="2017-04-14T10:15:31"/>
    <d v="2017-05-15T01:34:40"/>
    <n v="31"/>
    <x v="2"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b v="1"/>
    <x v="0"/>
    <s v="documentary"/>
    <n v="191"/>
    <n v="83.35"/>
    <d v="2012-04-04T14:32:37"/>
    <d v="2012-05-05T05:51:46"/>
    <n v="31"/>
    <x v="6"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b v="1"/>
    <x v="0"/>
    <s v="documentary"/>
    <n v="132"/>
    <n v="105.05"/>
    <d v="2016-02-23T21:09:16"/>
    <d v="2016-03-25T12:28:25"/>
    <n v="31"/>
    <x v="0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b v="1"/>
    <x v="0"/>
    <s v="documentary"/>
    <n v="106"/>
    <n v="120.91"/>
    <d v="2011-04-11T20:03:03"/>
    <d v="2011-05-28T11:13:01"/>
    <n v="47"/>
    <x v="7"/>
    <m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b v="1"/>
    <x v="0"/>
    <s v="documentary"/>
    <n v="107"/>
    <n v="97.64"/>
    <d v="2013-03-13T14:02:37"/>
    <d v="2013-05-03T09:06:23"/>
    <n v="51"/>
    <x v="5"/>
    <m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b v="1"/>
    <x v="0"/>
    <s v="documentary"/>
    <n v="240"/>
    <n v="41.38"/>
    <d v="2011-11-27T02:30:16"/>
    <d v="2012-01-12T01:28:59"/>
    <n v="46"/>
    <x v="7"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b v="1"/>
    <x v="0"/>
    <s v="documentary"/>
    <n v="118"/>
    <n v="30.65"/>
    <d v="2013-07-26T11:08:50"/>
    <d v="2013-08-26T02:27:59"/>
    <n v="31"/>
    <x v="5"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b v="1"/>
    <x v="0"/>
    <s v="documentary"/>
    <n v="118"/>
    <n v="64.95"/>
    <d v="2013-03-06T03:58:13"/>
    <d v="2013-04-05T19:17:22"/>
    <n v="31"/>
    <x v="5"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b v="1"/>
    <x v="0"/>
    <s v="documentary"/>
    <n v="111"/>
    <n v="95.78"/>
    <d v="2011-02-05T23:23:04"/>
    <d v="2011-03-20T10:59:45"/>
    <n v="43"/>
    <x v="7"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b v="1"/>
    <x v="0"/>
    <s v="documentary"/>
    <n v="146"/>
    <n v="40.42"/>
    <d v="2010-12-04T13:59:16"/>
    <d v="2011-03-02T09:32:56"/>
    <n v="87"/>
    <x v="8"/>
    <m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b v="1"/>
    <x v="0"/>
    <s v="documentary"/>
    <n v="132"/>
    <n v="78.58"/>
    <d v="2015-05-06T11:36:09"/>
    <d v="2015-06-06T02:55:18"/>
    <n v="31"/>
    <x v="3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b v="1"/>
    <x v="0"/>
    <s v="documentary"/>
    <n v="111"/>
    <n v="50.18"/>
    <d v="2012-08-12T09:51:58"/>
    <d v="2012-09-27T09:51:58"/>
    <n v="46"/>
    <x v="6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b v="1"/>
    <x v="0"/>
    <s v="documentary"/>
    <n v="147"/>
    <n v="92.25"/>
    <d v="2018-01-23T22:11:26"/>
    <d v="2018-02-23T13:30:35"/>
    <n v="31"/>
    <x v="1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b v="1"/>
    <x v="0"/>
    <s v="documentary"/>
    <n v="153"/>
    <n v="57.54"/>
    <d v="2012-02-19T11:32:15"/>
    <d v="2012-04-10T20:25:32"/>
    <n v="51"/>
    <x v="6"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b v="1"/>
    <x v="0"/>
    <s v="documentary"/>
    <n v="105"/>
    <n v="109.42"/>
    <d v="2014-11-10T10:37:38"/>
    <d v="2014-12-10T07:08:56"/>
    <n v="30"/>
    <x v="4"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b v="1"/>
    <x v="0"/>
    <s v="documentary"/>
    <n v="177"/>
    <n v="81.89"/>
    <d v="2011-01-04T23:05:23"/>
    <d v="2011-03-08T03:23:14"/>
    <n v="62"/>
    <x v="7"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b v="1"/>
    <x v="0"/>
    <s v="documentary"/>
    <n v="108"/>
    <n v="45.67"/>
    <d v="2012-04-20T09:09:13"/>
    <d v="2012-05-21T00:28:21"/>
    <n v="31"/>
    <x v="6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b v="1"/>
    <x v="0"/>
    <s v="documentary"/>
    <n v="156"/>
    <n v="55.22"/>
    <d v="2013-01-23T14:11:33"/>
    <d v="2013-02-27T16:50:03"/>
    <n v="35"/>
    <x v="5"/>
    <m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b v="1"/>
    <x v="0"/>
    <s v="documentary"/>
    <n v="108"/>
    <n v="65.3"/>
    <d v="2013-09-08T10:59:51"/>
    <d v="2013-10-09T03:20:16"/>
    <n v="31"/>
    <x v="5"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b v="1"/>
    <x v="0"/>
    <s v="documentary"/>
    <n v="148"/>
    <n v="95.23"/>
    <d v="2013-01-20T16:48:55"/>
    <d v="2013-03-22T22:25:56"/>
    <n v="61"/>
    <x v="5"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b v="1"/>
    <x v="0"/>
    <s v="documentary"/>
    <n v="110"/>
    <n v="75.44"/>
    <d v="2016-04-09T23:53:31"/>
    <d v="2016-05-10T15:12:40"/>
    <n v="31"/>
    <x v="0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b v="1"/>
    <x v="0"/>
    <s v="documentary"/>
    <n v="150"/>
    <n v="97.82"/>
    <d v="2013-08-09T20:24:30"/>
    <d v="2013-09-09T11:43:39"/>
    <n v="31"/>
    <x v="5"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b v="1"/>
    <x v="0"/>
    <s v="documentary"/>
    <n v="157"/>
    <n v="87.69"/>
    <d v="2018-01-24T23:51:25"/>
    <d v="2018-02-28T13:17:37"/>
    <n v="35"/>
    <x v="1"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b v="1"/>
    <x v="0"/>
    <s v="documentary"/>
    <n v="156"/>
    <n v="54.75"/>
    <d v="2015-03-25T18:03:09"/>
    <d v="2015-05-10T17:01:52"/>
    <n v="46"/>
    <x v="3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b v="1"/>
    <x v="0"/>
    <s v="documentary"/>
    <n v="121"/>
    <n v="83.95"/>
    <d v="2010-03-19T03:29:35"/>
    <d v="2010-06-14T14:44:26"/>
    <n v="87"/>
    <x v="8"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b v="1"/>
    <x v="0"/>
    <s v="documentary"/>
    <n v="101"/>
    <n v="254.39"/>
    <d v="2010-11-24T02:38:10"/>
    <d v="2010-12-31T21:26:49"/>
    <n v="38"/>
    <x v="8"/>
    <m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b v="1"/>
    <x v="0"/>
    <s v="documentary"/>
    <n v="114"/>
    <n v="101.83"/>
    <d v="2012-03-29T03:06:17"/>
    <d v="2012-04-18T01:00:15"/>
    <n v="20"/>
    <x v="6"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b v="1"/>
    <x v="0"/>
    <s v="documentary"/>
    <n v="105"/>
    <n v="55.07"/>
    <d v="2012-11-18T00:43:55"/>
    <d v="2012-12-13T13:29:52"/>
    <n v="26"/>
    <x v="6"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b v="1"/>
    <x v="0"/>
    <s v="documentary"/>
    <n v="229"/>
    <n v="56.9"/>
    <d v="2014-07-25T20:34:31"/>
    <d v="2014-08-25T11:53:40"/>
    <n v="31"/>
    <x v="4"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b v="1"/>
    <x v="0"/>
    <s v="documentary"/>
    <n v="109"/>
    <n v="121.28"/>
    <d v="2014-01-09T19:29:46"/>
    <d v="2014-02-24T17:27:13"/>
    <n v="46"/>
    <x v="4"/>
    <m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b v="1"/>
    <x v="0"/>
    <s v="documentary"/>
    <n v="176"/>
    <n v="91.19"/>
    <d v="2013-08-30T12:25:50"/>
    <d v="2013-10-01T01:31:55"/>
    <n v="32"/>
    <x v="5"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b v="1"/>
    <x v="0"/>
    <s v="documentary"/>
    <n v="103"/>
    <n v="115.45"/>
    <d v="2013-04-16T13:50:31"/>
    <d v="2013-05-22T07:42:52"/>
    <n v="36"/>
    <x v="5"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b v="1"/>
    <x v="0"/>
    <s v="documentary"/>
    <n v="105"/>
    <n v="67.77"/>
    <d v="2014-09-08T11:41:51"/>
    <d v="2014-10-09T03:01:00"/>
    <n v="31"/>
    <x v="4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b v="1"/>
    <x v="0"/>
    <s v="documentary"/>
    <n v="107"/>
    <n v="28.58"/>
    <d v="2011-10-28T14:39:57"/>
    <d v="2011-12-18T15:18:08"/>
    <n v="51"/>
    <x v="7"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b v="1"/>
    <x v="0"/>
    <s v="documentary"/>
    <n v="120"/>
    <n v="46.88"/>
    <d v="2014-03-15T02:30:34"/>
    <d v="2014-04-02T17:22:43"/>
    <n v="19"/>
    <x v="4"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b v="1"/>
    <x v="0"/>
    <s v="documentary"/>
    <n v="102"/>
    <n v="154.41999999999999"/>
    <d v="2012-08-16T03:20:50"/>
    <d v="2012-09-18T04:34:43"/>
    <n v="33"/>
    <x v="6"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b v="1"/>
    <x v="0"/>
    <s v="documentary"/>
    <n v="101"/>
    <n v="201.22"/>
    <d v="2015-02-28T07:10:53"/>
    <d v="2015-03-30T22:30:02"/>
    <n v="31"/>
    <x v="3"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b v="1"/>
    <x v="0"/>
    <s v="documentary"/>
    <n v="100"/>
    <n v="100"/>
    <d v="2011-04-24T10:14:22"/>
    <d v="2011-05-30T18:22:59"/>
    <n v="37"/>
    <x v="7"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b v="1"/>
    <x v="0"/>
    <s v="documentary"/>
    <n v="133"/>
    <n v="100.08"/>
    <d v="2014-08-07T08:47:49"/>
    <d v="2014-10-07T15:19:09"/>
    <n v="61"/>
    <x v="4"/>
    <m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b v="1"/>
    <x v="0"/>
    <s v="documentary"/>
    <n v="119"/>
    <n v="230.09"/>
    <d v="2013-07-10T15:44:23"/>
    <d v="2013-08-05T04:30:21"/>
    <n v="26"/>
    <x v="5"/>
    <m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b v="1"/>
    <x v="0"/>
    <s v="documentary"/>
    <n v="101"/>
    <n v="141.75"/>
    <d v="2016-03-12T05:35:20"/>
    <d v="2016-04-17T10:11:45"/>
    <n v="36"/>
    <x v="0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b v="1"/>
    <x v="0"/>
    <s v="documentary"/>
    <n v="109"/>
    <n v="56.34"/>
    <d v="2015-02-17T21:03:48"/>
    <d v="2015-04-19T13:16:36"/>
    <n v="60"/>
    <x v="3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b v="1"/>
    <x v="0"/>
    <s v="documentary"/>
    <n v="179"/>
    <n v="73.34"/>
    <d v="2011-08-31T06:01:52"/>
    <d v="2011-09-30T22:22:18"/>
    <n v="31"/>
    <x v="7"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b v="1"/>
    <x v="0"/>
    <s v="documentary"/>
    <n v="102"/>
    <n v="85.34"/>
    <d v="2012-02-08T08:12:34"/>
    <d v="2012-03-11T00:02:21"/>
    <n v="32"/>
    <x v="6"/>
    <m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b v="1"/>
    <x v="0"/>
    <s v="documentary"/>
    <n v="119"/>
    <n v="61.5"/>
    <d v="2014-01-08T17:03:34"/>
    <d v="2014-02-18T12:27:50"/>
    <n v="41"/>
    <x v="4"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b v="1"/>
    <x v="0"/>
    <s v="documentary"/>
    <n v="100"/>
    <n v="93.02"/>
    <d v="2012-12-17T18:27:02"/>
    <d v="2013-01-17T09:46:11"/>
    <n v="31"/>
    <x v="6"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b v="1"/>
    <x v="0"/>
    <s v="documentary"/>
    <n v="137"/>
    <n v="50.29"/>
    <d v="2013-03-28T01:44:37"/>
    <d v="2013-04-27T17:03:46"/>
    <n v="31"/>
    <x v="5"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b v="1"/>
    <x v="0"/>
    <s v="documentary"/>
    <n v="232"/>
    <n v="106.43"/>
    <d v="2013-06-19T20:11:52"/>
    <d v="2013-07-29T15:49:47"/>
    <n v="40"/>
    <x v="5"/>
    <m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b v="1"/>
    <x v="0"/>
    <s v="documentary"/>
    <n v="130"/>
    <n v="51.72"/>
    <d v="2013-01-01T20:33:10"/>
    <d v="2013-02-01T11:52:19"/>
    <n v="31"/>
    <x v="5"/>
    <m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b v="1"/>
    <x v="0"/>
    <s v="documentary"/>
    <n v="293"/>
    <n v="36.61"/>
    <d v="2014-01-30T06:13:20"/>
    <d v="2014-02-19T15:24:49"/>
    <n v="21"/>
    <x v="4"/>
    <m/>
    <x v="0"/>
  </r>
  <r>
    <n v="307"/>
    <s v="Grammar Revolution"/>
    <s v="Why is grammar important?"/>
    <n v="22000"/>
    <n v="24490"/>
    <x v="0"/>
    <s v="US"/>
    <s v="USD"/>
    <n v="1360276801"/>
    <n v="1357684801"/>
    <n v="576"/>
    <b v="1"/>
    <x v="0"/>
    <s v="documentary"/>
    <n v="111"/>
    <n v="42.52"/>
    <d v="2013-12-09T06:48:32"/>
    <d v="2014-01-08T22:07:41"/>
    <n v="31"/>
    <x v="5"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b v="1"/>
    <x v="0"/>
    <s v="documentary"/>
    <n v="106"/>
    <n v="62.71"/>
    <d v="2011-12-09T19:34:38"/>
    <d v="2012-01-24T18:33:22"/>
    <n v="46"/>
    <x v="7"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b v="1"/>
    <x v="0"/>
    <s v="documentary"/>
    <n v="119"/>
    <n v="89.96"/>
    <d v="2013-07-10T22:30:22"/>
    <d v="2013-08-01T09:13:46"/>
    <n v="22"/>
    <x v="5"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b v="1"/>
    <x v="0"/>
    <s v="documentary"/>
    <n v="104"/>
    <n v="28.92"/>
    <d v="2012-08-24T16:44:39"/>
    <d v="2012-09-08T21:57:27"/>
    <n v="16"/>
    <x v="6"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b v="1"/>
    <x v="0"/>
    <s v="documentary"/>
    <n v="104"/>
    <n v="138.80000000000001"/>
    <d v="2012-10-11T17:38:35"/>
    <d v="2012-11-22T17:20:41"/>
    <n v="42"/>
    <x v="6"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b v="1"/>
    <x v="0"/>
    <s v="documentary"/>
    <n v="112"/>
    <n v="61.3"/>
    <d v="2014-02-14T14:52:28"/>
    <d v="2014-03-17T06:11:37"/>
    <n v="31"/>
    <x v="4"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b v="1"/>
    <x v="0"/>
    <s v="documentary"/>
    <n v="105"/>
    <n v="80.2"/>
    <d v="2011-05-08T20:54:22"/>
    <d v="2011-06-23T06:06:38"/>
    <n v="45"/>
    <x v="7"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b v="1"/>
    <x v="0"/>
    <s v="documentary"/>
    <n v="385"/>
    <n v="32.1"/>
    <d v="2013-12-31T15:18:57"/>
    <d v="2014-01-31T06:38:06"/>
    <n v="31"/>
    <x v="5"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b v="1"/>
    <x v="0"/>
    <s v="documentary"/>
    <n v="101"/>
    <n v="200.89"/>
    <d v="2013-06-19T12:17:36"/>
    <d v="2013-07-20T03:36:45"/>
    <n v="31"/>
    <x v="5"/>
    <m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b v="1"/>
    <x v="0"/>
    <s v="documentary"/>
    <n v="114"/>
    <n v="108.01"/>
    <d v="2015-10-22T11:24:12"/>
    <d v="2015-11-25T11:13:01"/>
    <n v="34"/>
    <x v="3"/>
    <m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b v="1"/>
    <x v="0"/>
    <s v="documentary"/>
    <n v="101"/>
    <n v="95.7"/>
    <d v="2014-10-18T13:00:59"/>
    <d v="2014-11-18T04:20:08"/>
    <n v="31"/>
    <x v="4"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b v="1"/>
    <x v="0"/>
    <s v="documentary"/>
    <n v="283"/>
    <n v="49.88"/>
    <d v="2014-01-26T09:07:15"/>
    <d v="2014-02-25T23:25:07"/>
    <n v="31"/>
    <x v="4"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b v="1"/>
    <x v="0"/>
    <s v="documentary"/>
    <n v="113"/>
    <n v="110.47"/>
    <d v="2010-09-12T12:22:37"/>
    <d v="2010-12-10T20:55:09"/>
    <n v="88"/>
    <x v="8"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b v="1"/>
    <x v="0"/>
    <s v="documentary"/>
    <n v="107"/>
    <n v="134.91"/>
    <d v="2016-11-14T04:49:55"/>
    <d v="2016-12-14T05:37:01"/>
    <n v="30"/>
    <x v="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b v="1"/>
    <x v="0"/>
    <s v="documentary"/>
    <n v="103"/>
    <n v="106.62"/>
    <d v="2017-10-02T19:37:38"/>
    <d v="2017-11-07T14:31:15"/>
    <n v="36"/>
    <x v="2"/>
    <m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b v="1"/>
    <x v="0"/>
    <s v="documentary"/>
    <n v="108"/>
    <n v="145.04"/>
    <d v="2017-04-08T05:48:03"/>
    <d v="2017-05-08T21:07:12"/>
    <n v="31"/>
    <x v="2"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b v="1"/>
    <x v="0"/>
    <s v="documentary"/>
    <n v="123"/>
    <n v="114.59"/>
    <d v="2017-11-22T18:05:23"/>
    <d v="2017-12-21T08:39:50"/>
    <n v="29"/>
    <x v="2"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b v="1"/>
    <x v="0"/>
    <s v="documentary"/>
    <n v="102"/>
    <n v="105.32"/>
    <d v="2016-06-17T03:36:18"/>
    <d v="2016-07-20T20:27:22"/>
    <n v="34"/>
    <x v="0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b v="1"/>
    <x v="0"/>
    <s v="documentary"/>
    <n v="104"/>
    <n v="70.92"/>
    <d v="2017-11-14T10:43:58"/>
    <d v="2017-12-20T04:36:18"/>
    <n v="36"/>
    <x v="2"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b v="1"/>
    <x v="0"/>
    <s v="documentary"/>
    <n v="113"/>
    <n v="147.16999999999999"/>
    <d v="2018-02-10T09:45:38"/>
    <d v="2018-03-16T18:19:55"/>
    <n v="35"/>
    <x v="1"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b v="1"/>
    <x v="0"/>
    <s v="documentary"/>
    <n v="136"/>
    <n v="160.47"/>
    <d v="2016-02-09T01:40:55"/>
    <d v="2016-03-07T17:52:20"/>
    <n v="28"/>
    <x v="0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b v="1"/>
    <x v="0"/>
    <s v="documentary"/>
    <n v="104"/>
    <n v="156.05000000000001"/>
    <d v="2016-09-21T11:27:27"/>
    <d v="2016-10-22T08:10:13"/>
    <n v="31"/>
    <x v="0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b v="1"/>
    <x v="0"/>
    <s v="documentary"/>
    <n v="106"/>
    <n v="63.17"/>
    <d v="2016-10-04T06:20:02"/>
    <d v="2016-10-28T11:14:03"/>
    <n v="25"/>
    <x v="0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b v="1"/>
    <x v="0"/>
    <s v="documentary"/>
    <n v="102"/>
    <n v="104.82"/>
    <d v="2014-03-17T21:50:01"/>
    <d v="2014-04-19T05:36:00"/>
    <n v="33"/>
    <x v="4"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b v="1"/>
    <x v="0"/>
    <s v="documentary"/>
    <n v="107"/>
    <n v="97.36"/>
    <d v="2017-05-12T23:26:32"/>
    <d v="2017-06-13T15:16:19"/>
    <n v="32"/>
    <x v="2"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b v="1"/>
    <x v="0"/>
    <s v="documentary"/>
    <n v="113"/>
    <n v="203.63"/>
    <d v="2016-09-05T21:16:12"/>
    <d v="2016-10-18T10:12:46"/>
    <n v="43"/>
    <x v="0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b v="1"/>
    <x v="0"/>
    <s v="documentary"/>
    <n v="125"/>
    <n v="188.31"/>
    <d v="2017-03-02T13:02:50"/>
    <d v="2017-04-02T03:20:42"/>
    <n v="31"/>
    <x v="2"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b v="1"/>
    <x v="0"/>
    <s v="documentary"/>
    <n v="101"/>
    <n v="146.65"/>
    <d v="2016-03-24T10:35:52"/>
    <d v="2016-05-02T08:40:51"/>
    <n v="39"/>
    <x v="0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b v="1"/>
    <x v="0"/>
    <s v="documentary"/>
    <n v="103"/>
    <n v="109.19"/>
    <d v="2016-03-24T11:56:51"/>
    <d v="2016-04-25T08:10:13"/>
    <n v="32"/>
    <x v="0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b v="1"/>
    <x v="0"/>
    <s v="documentary"/>
    <n v="117"/>
    <n v="59.25"/>
    <d v="2016-10-04T09:30:31"/>
    <d v="2016-11-04T01:50:57"/>
    <n v="31"/>
    <x v="0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b v="1"/>
    <x v="0"/>
    <s v="documentary"/>
    <n v="101"/>
    <n v="97.9"/>
    <d v="2016-01-28T17:26:57"/>
    <d v="2016-02-28T07:44:49"/>
    <n v="31"/>
    <x v="0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b v="1"/>
    <x v="0"/>
    <s v="documentary"/>
    <n v="110"/>
    <n v="70"/>
    <d v="2017-07-05T06:16:00"/>
    <d v="2017-08-31T17:52:20"/>
    <n v="57"/>
    <x v="2"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b v="1"/>
    <x v="0"/>
    <s v="documentary"/>
    <n v="108"/>
    <n v="72.87"/>
    <d v="2016-03-16T08:24:59"/>
    <d v="2016-04-15T23:44:08"/>
    <n v="31"/>
    <x v="0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b v="1"/>
    <x v="0"/>
    <s v="documentary"/>
    <n v="125"/>
    <n v="146.35"/>
    <d v="2018-02-07T16:54:35"/>
    <d v="2018-03-10T13:16:36"/>
    <n v="31"/>
    <x v="1"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b v="1"/>
    <x v="0"/>
    <s v="documentary"/>
    <n v="107"/>
    <n v="67.91"/>
    <d v="2015-08-26T05:43:48"/>
    <d v="2015-09-13T21:56:26"/>
    <n v="19"/>
    <x v="3"/>
    <m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b v="1"/>
    <x v="0"/>
    <s v="documentary"/>
    <n v="100"/>
    <n v="169.85"/>
    <d v="2017-03-25T03:49:11"/>
    <d v="2017-04-24T19:08:20"/>
    <n v="31"/>
    <x v="2"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b v="1"/>
    <x v="0"/>
    <s v="documentary"/>
    <n v="102"/>
    <n v="58.41"/>
    <d v="2015-09-27T18:35:40"/>
    <d v="2015-10-28T19:24:15"/>
    <n v="31"/>
    <x v="3"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b v="1"/>
    <x v="0"/>
    <s v="documentary"/>
    <n v="102"/>
    <n v="119.99"/>
    <d v="2016-04-03T22:46:42"/>
    <d v="2016-05-19T00:20:26"/>
    <n v="45"/>
    <x v="0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b v="1"/>
    <x v="0"/>
    <s v="documentary"/>
    <n v="123"/>
    <n v="99.86"/>
    <d v="2016-04-06T23:39:24"/>
    <d v="2016-05-07T14:58:33"/>
    <n v="31"/>
    <x v="0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b v="1"/>
    <x v="0"/>
    <s v="documentary"/>
    <n v="170"/>
    <n v="90.58"/>
    <d v="2016-09-03T15:50:09"/>
    <d v="2016-10-04T07:09:18"/>
    <n v="31"/>
    <x v="0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b v="1"/>
    <x v="0"/>
    <s v="documentary"/>
    <n v="112"/>
    <n v="117.77"/>
    <d v="2016-10-05T07:32:55"/>
    <d v="2016-11-04T23:53:21"/>
    <n v="31"/>
    <x v="0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b v="1"/>
    <x v="0"/>
    <s v="documentary"/>
    <n v="103"/>
    <n v="86.55"/>
    <d v="2016-07-10T14:23:15"/>
    <d v="2016-08-10T05:42:24"/>
    <n v="31"/>
    <x v="0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b v="1"/>
    <x v="0"/>
    <s v="documentary"/>
    <n v="107"/>
    <n v="71.900000000000006"/>
    <d v="2018-01-26T06:36:44"/>
    <d v="2018-02-25T21:55:53"/>
    <n v="31"/>
    <x v="1"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b v="1"/>
    <x v="0"/>
    <s v="documentary"/>
    <n v="115"/>
    <n v="129.82"/>
    <d v="2017-08-01T03:09:05"/>
    <d v="2017-09-09T01:00:15"/>
    <n v="39"/>
    <x v="2"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b v="1"/>
    <x v="0"/>
    <s v="documentary"/>
    <n v="127"/>
    <n v="44.91"/>
    <d v="2017-02-20T15:59:13"/>
    <d v="2017-04-02T11:23:28"/>
    <n v="41"/>
    <x v="2"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b v="1"/>
    <x v="0"/>
    <s v="documentary"/>
    <n v="117"/>
    <n v="40.76"/>
    <d v="2015-08-21T10:13:55"/>
    <d v="2015-09-21T01:33:04"/>
    <n v="31"/>
    <x v="3"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b v="1"/>
    <x v="0"/>
    <s v="documentary"/>
    <n v="109"/>
    <n v="103.52"/>
    <d v="2016-10-10T17:22:02"/>
    <d v="2016-11-10T09:42:27"/>
    <n v="31"/>
    <x v="0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b v="1"/>
    <x v="0"/>
    <s v="documentary"/>
    <n v="104"/>
    <n v="125.45"/>
    <d v="2017-03-03T18:14:50"/>
    <d v="2017-04-03T08:32:42"/>
    <n v="31"/>
    <x v="2"/>
    <m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b v="1"/>
    <x v="0"/>
    <s v="documentary"/>
    <n v="116"/>
    <n v="246.61"/>
    <d v="2015-10-14T16:23:44"/>
    <d v="2015-11-15T09:14:47"/>
    <n v="32"/>
    <x v="3"/>
    <m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b v="1"/>
    <x v="0"/>
    <s v="documentary"/>
    <n v="103"/>
    <n v="79.400000000000006"/>
    <d v="2017-02-08T05:53:55"/>
    <d v="2017-03-10T20:11:48"/>
    <n v="31"/>
    <x v="2"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b v="1"/>
    <x v="0"/>
    <s v="documentary"/>
    <n v="174"/>
    <n v="86.14"/>
    <d v="2016-02-29T11:34:25"/>
    <d v="2016-04-10T07:59:57"/>
    <n v="41"/>
    <x v="0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b v="1"/>
    <x v="0"/>
    <s v="documentary"/>
    <n v="103"/>
    <n v="193.05"/>
    <d v="2017-05-13T06:16:32"/>
    <d v="2017-06-11T15:19:09"/>
    <n v="30"/>
    <x v="2"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b v="1"/>
    <x v="0"/>
    <s v="documentary"/>
    <n v="105"/>
    <n v="84.02"/>
    <d v="2015-10-06T06:50:03"/>
    <d v="2015-10-28T21:39:04"/>
    <n v="23"/>
    <x v="3"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b v="1"/>
    <x v="0"/>
    <s v="documentary"/>
    <n v="101"/>
    <n v="139.83000000000001"/>
    <d v="2016-05-26T23:32:26"/>
    <d v="2016-07-11T03:45:42"/>
    <n v="45"/>
    <x v="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b v="1"/>
    <x v="0"/>
    <s v="documentary"/>
    <n v="111"/>
    <n v="109.82"/>
    <d v="2015-10-07T05:38:50"/>
    <d v="2015-11-06T21:59:15"/>
    <n v="31"/>
    <x v="3"/>
    <m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b v="1"/>
    <x v="0"/>
    <s v="documentary"/>
    <n v="124"/>
    <n v="139.53"/>
    <d v="2015-06-28T08:13:28"/>
    <d v="2015-07-20T14:17:52"/>
    <n v="23"/>
    <x v="3"/>
    <m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b v="1"/>
    <x v="0"/>
    <s v="documentary"/>
    <n v="101"/>
    <n v="347.85"/>
    <d v="2011-01-25T05:29:07"/>
    <d v="2011-03-12T05:59:29"/>
    <n v="46"/>
    <x v="7"/>
    <m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b v="1"/>
    <x v="0"/>
    <s v="documentary"/>
    <n v="110"/>
    <n v="68.239999999999995"/>
    <d v="2015-05-01T19:01:39"/>
    <d v="2015-06-01T17:51:19"/>
    <n v="31"/>
    <x v="3"/>
    <m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b v="1"/>
    <x v="0"/>
    <s v="documentary"/>
    <n v="104"/>
    <n v="239.94"/>
    <d v="2015-01-07T03:37:51"/>
    <d v="2015-02-06T18:57:00"/>
    <n v="31"/>
    <x v="3"/>
    <m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b v="1"/>
    <x v="0"/>
    <s v="documentary"/>
    <n v="101"/>
    <n v="287.31"/>
    <d v="2013-03-15T12:47:58"/>
    <d v="2013-04-15T04:07:07"/>
    <n v="31"/>
    <x v="5"/>
    <m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b v="1"/>
    <x v="0"/>
    <s v="documentary"/>
    <n v="103"/>
    <n v="86.85"/>
    <d v="2014-02-21T11:05:09"/>
    <d v="2014-04-02T22:27:04"/>
    <n v="41"/>
    <x v="4"/>
    <m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b v="1"/>
    <x v="0"/>
    <s v="documentary"/>
    <n v="104"/>
    <n v="81.849999999999994"/>
    <d v="2016-01-25T03:05:54"/>
    <d v="2016-02-29T19:56:58"/>
    <n v="36"/>
    <x v="0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b v="1"/>
    <x v="0"/>
    <s v="documentary"/>
    <n v="110"/>
    <n v="42.87"/>
    <d v="2012-11-06T14:32:40"/>
    <d v="2012-12-07T05:51:49"/>
    <n v="31"/>
    <x v="6"/>
    <m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b v="1"/>
    <x v="0"/>
    <s v="documentary"/>
    <n v="122"/>
    <n v="709.42"/>
    <d v="2017-12-07T12:51:04"/>
    <d v="2018-01-07T04:10:13"/>
    <n v="31"/>
    <x v="2"/>
    <m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b v="1"/>
    <x v="0"/>
    <s v="documentary"/>
    <n v="114"/>
    <n v="161.26"/>
    <d v="2013-11-17T15:45:21"/>
    <d v="2014-01-02T14:44:04"/>
    <n v="46"/>
    <x v="5"/>
    <m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b v="1"/>
    <x v="0"/>
    <s v="documentary"/>
    <n v="125"/>
    <n v="41.78"/>
    <d v="2017-02-18T05:27:33"/>
    <d v="2017-03-31T04:05:06"/>
    <n v="41"/>
    <x v="2"/>
    <m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b v="1"/>
    <x v="0"/>
    <s v="documentary"/>
    <n v="107"/>
    <n v="89.89"/>
    <d v="2013-05-14T21:50:36"/>
    <d v="2013-06-14T13:09:45"/>
    <n v="31"/>
    <x v="5"/>
    <m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b v="1"/>
    <x v="0"/>
    <s v="documentary"/>
    <n v="131"/>
    <n v="45.05"/>
    <d v="2012-06-21T01:22:14"/>
    <d v="2012-08-06T00:20:57"/>
    <n v="46"/>
    <x v="6"/>
    <m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b v="1"/>
    <x v="0"/>
    <s v="documentary"/>
    <n v="120"/>
    <n v="42.86"/>
    <d v="2014-12-27T07:17:38"/>
    <d v="2015-02-07T22:15:50"/>
    <n v="43"/>
    <x v="4"/>
    <m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b v="1"/>
    <x v="0"/>
    <s v="documentary"/>
    <n v="106"/>
    <n v="54.08"/>
    <d v="2017-07-22T07:31:20"/>
    <d v="2017-08-22T23:21:07"/>
    <n v="32"/>
    <x v="2"/>
    <m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b v="1"/>
    <x v="0"/>
    <s v="documentary"/>
    <n v="114"/>
    <n v="103.22"/>
    <d v="2016-10-05T01:33:04"/>
    <d v="2016-11-04T17:53:22"/>
    <n v="31"/>
    <x v="0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b v="1"/>
    <x v="0"/>
    <s v="documentary"/>
    <n v="112"/>
    <n v="40.4"/>
    <d v="2016-12-24T01:15:02"/>
    <d v="2017-01-17T23:51:50"/>
    <n v="25"/>
    <x v="0"/>
    <m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b v="1"/>
    <x v="0"/>
    <s v="documentary"/>
    <n v="116"/>
    <n v="116.86"/>
    <d v="2013-02-10T17:53:34"/>
    <d v="2013-03-28T16:52:17"/>
    <n v="46"/>
    <x v="5"/>
    <m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b v="1"/>
    <x v="0"/>
    <s v="documentary"/>
    <n v="142"/>
    <n v="115.51"/>
    <d v="2016-12-21T03:20:43"/>
    <d v="2017-01-15T16:06:40"/>
    <n v="26"/>
    <x v="0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b v="1"/>
    <x v="0"/>
    <s v="documentary"/>
    <n v="105"/>
    <n v="104.31"/>
    <d v="2013-05-21T20:10:30"/>
    <d v="2013-06-26T02:02:33"/>
    <n v="36"/>
    <x v="5"/>
    <m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b v="1"/>
    <x v="0"/>
    <s v="documentary"/>
    <n v="256"/>
    <n v="69.77"/>
    <d v="2013-07-21T02:34:54"/>
    <d v="2013-08-04T09:43:50"/>
    <n v="15"/>
    <x v="5"/>
    <m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b v="1"/>
    <x v="0"/>
    <s v="documentary"/>
    <n v="207"/>
    <n v="43.02"/>
    <d v="2015-04-05T12:04:25"/>
    <d v="2015-04-28T23:49:05"/>
    <n v="24"/>
    <x v="3"/>
    <m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b v="1"/>
    <x v="0"/>
    <s v="documentary"/>
    <n v="112"/>
    <n v="58.54"/>
    <d v="2015-11-21T23:14:51"/>
    <d v="2015-12-22T14:33:59"/>
    <n v="31"/>
    <x v="3"/>
    <m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b v="1"/>
    <x v="0"/>
    <s v="documentary"/>
    <n v="106"/>
    <n v="111.8"/>
    <d v="2015-10-05T18:55:20"/>
    <d v="2015-11-05T11:15:46"/>
    <n v="31"/>
    <x v="3"/>
    <m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b v="1"/>
    <x v="0"/>
    <s v="documentary"/>
    <n v="100"/>
    <n v="46.23"/>
    <d v="2016-07-15T01:21:33"/>
    <d v="2016-07-30T09:01:07"/>
    <n v="16"/>
    <x v="0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b v="1"/>
    <x v="0"/>
    <s v="documentary"/>
    <n v="214"/>
    <n v="144.69"/>
    <d v="2016-07-03T13:00:34"/>
    <d v="2016-08-03T18:22:59"/>
    <n v="32"/>
    <x v="0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b v="1"/>
    <x v="0"/>
    <s v="documentary"/>
    <n v="126"/>
    <n v="88.85"/>
    <d v="2017-06-24T08:30:18"/>
    <d v="2017-07-24T23:49:27"/>
    <n v="31"/>
    <x v="2"/>
    <m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b v="1"/>
    <x v="0"/>
    <s v="documentary"/>
    <n v="182"/>
    <n v="81.75"/>
    <d v="2015-01-12T17:22:33"/>
    <d v="2015-02-14T07:07:55"/>
    <n v="33"/>
    <x v="3"/>
    <m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b v="1"/>
    <x v="0"/>
    <s v="documentary"/>
    <n v="100"/>
    <n v="71.430000000000007"/>
    <d v="2016-04-04T00:23:21"/>
    <d v="2016-04-24T10:36:07"/>
    <n v="21"/>
    <x v="0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b v="1"/>
    <x v="0"/>
    <s v="documentary"/>
    <n v="101"/>
    <n v="104.26"/>
    <d v="2012-10-08T11:45:33"/>
    <d v="2012-11-08T03:02:49"/>
    <n v="31"/>
    <x v="6"/>
    <m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b v="1"/>
    <x v="0"/>
    <s v="documentary"/>
    <n v="101"/>
    <n v="90.62"/>
    <d v="2012-06-27T00:13:07"/>
    <d v="2012-07-28T01:31:55"/>
    <n v="31"/>
    <x v="6"/>
    <m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b v="1"/>
    <x v="0"/>
    <s v="documentary"/>
    <n v="110"/>
    <n v="157.33000000000001"/>
    <d v="2014-08-15T05:37:54"/>
    <d v="2014-09-15T21:27:42"/>
    <n v="32"/>
    <x v="4"/>
    <m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b v="1"/>
    <x v="0"/>
    <s v="documentary"/>
    <n v="112"/>
    <n v="105.18"/>
    <d v="2017-02-10T07:17:08"/>
    <d v="2017-04-12T12:54:10"/>
    <n v="61"/>
    <x v="2"/>
    <m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b v="1"/>
    <x v="0"/>
    <s v="documentary"/>
    <n v="108"/>
    <n v="58.72"/>
    <d v="2013-02-14T00:50:23"/>
    <d v="2013-03-22T18:55:40"/>
    <n v="37"/>
    <x v="5"/>
    <m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b v="1"/>
    <x v="0"/>
    <s v="documentary"/>
    <n v="107"/>
    <n v="81.63"/>
    <d v="2013-05-18T15:22:39"/>
    <d v="2013-06-02T23:02:14"/>
    <n v="16"/>
    <x v="5"/>
    <m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b v="1"/>
    <x v="0"/>
    <s v="documentary"/>
    <n v="104"/>
    <n v="56.46"/>
    <d v="2011-05-31T21:35:03"/>
    <d v="2011-07-14T04:19:24"/>
    <n v="43"/>
    <x v="7"/>
    <m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b v="1"/>
    <x v="0"/>
    <s v="documentary"/>
    <n v="125"/>
    <n v="140.1"/>
    <d v="2016-03-01T01:34:04"/>
    <d v="2016-04-16T00:32:47"/>
    <n v="46"/>
    <x v="0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b v="1"/>
    <x v="0"/>
    <s v="documentary"/>
    <n v="107"/>
    <n v="224.85"/>
    <d v="2017-11-13T02:34:20"/>
    <d v="2017-12-14T09:11:29"/>
    <n v="32"/>
    <x v="2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b v="1"/>
    <x v="0"/>
    <s v="documentary"/>
    <n v="112"/>
    <n v="181.13"/>
    <d v="2015-03-26T19:40:22"/>
    <d v="2015-04-26T23:29:22"/>
    <n v="32"/>
    <x v="3"/>
    <m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b v="1"/>
    <x v="0"/>
    <s v="documentary"/>
    <n v="104"/>
    <n v="711.04"/>
    <d v="2012-05-26T11:27:09"/>
    <d v="2012-06-26T02:46:18"/>
    <n v="31"/>
    <x v="6"/>
    <m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b v="1"/>
    <x v="0"/>
    <s v="documentary"/>
    <n v="142"/>
    <n v="65.88"/>
    <d v="2016-10-05T08:37:44"/>
    <d v="2016-10-26T20:22:25"/>
    <n v="22"/>
    <x v="0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b v="1"/>
    <x v="0"/>
    <s v="documentary"/>
    <n v="105"/>
    <n v="75.19"/>
    <d v="2012-05-11T15:16:27"/>
    <d v="2012-06-28T14:56:41"/>
    <n v="48"/>
    <x v="6"/>
    <m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b v="1"/>
    <x v="0"/>
    <s v="documentary"/>
    <n v="103"/>
    <n v="133.13999999999999"/>
    <d v="2014-12-15T16:55:31"/>
    <d v="2015-01-14T15:53:52"/>
    <n v="30"/>
    <x v="4"/>
    <m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b v="1"/>
    <x v="0"/>
    <s v="documentary"/>
    <n v="108"/>
    <n v="55.2"/>
    <d v="2015-01-12T17:54:42"/>
    <d v="2015-02-12T09:13:51"/>
    <n v="31"/>
    <x v="3"/>
    <m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b v="1"/>
    <x v="0"/>
    <s v="documentary"/>
    <n v="108"/>
    <n v="86.16"/>
    <d v="2012-02-19T18:47:26"/>
    <d v="2012-03-25T14:16:51"/>
    <n v="35"/>
    <x v="6"/>
    <m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b v="1"/>
    <x v="0"/>
    <s v="documentary"/>
    <n v="102"/>
    <n v="92.32"/>
    <d v="2012-08-10T01:56:36"/>
    <d v="2012-10-10T09:36:10"/>
    <n v="61"/>
    <x v="6"/>
    <m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b v="1"/>
    <x v="0"/>
    <s v="documentary"/>
    <n v="101"/>
    <n v="160.16"/>
    <d v="2014-09-01T14:58:33"/>
    <d v="2014-10-12T12:25:22"/>
    <n v="41"/>
    <x v="4"/>
    <m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b v="1"/>
    <x v="0"/>
    <s v="documentary"/>
    <n v="137"/>
    <n v="45.6"/>
    <d v="2017-06-19T00:43:18"/>
    <d v="2017-07-19T16:02:27"/>
    <n v="31"/>
    <x v="2"/>
    <m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b v="1"/>
    <x v="0"/>
    <s v="documentary"/>
    <n v="128"/>
    <n v="183.29"/>
    <d v="2016-04-06T00:03:21"/>
    <d v="2016-06-06T06:41:39"/>
    <n v="61"/>
    <x v="0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b v="1"/>
    <x v="0"/>
    <s v="documentary"/>
    <n v="101"/>
    <n v="125.79"/>
    <d v="2014-10-27T05:20:04"/>
    <d v="2014-11-28T22:28:05"/>
    <n v="33"/>
    <x v="4"/>
    <m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b v="1"/>
    <x v="0"/>
    <s v="documentary"/>
    <n v="127"/>
    <n v="57.65"/>
    <d v="2013-06-05T04:25:09"/>
    <d v="2013-06-21T12:35:22"/>
    <n v="17"/>
    <x v="5"/>
    <m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b v="1"/>
    <x v="0"/>
    <s v="documentary"/>
    <n v="105"/>
    <n v="78.66"/>
    <d v="2013-05-15T21:30:24"/>
    <d v="2013-06-15T12:49:33"/>
    <n v="31"/>
    <x v="5"/>
    <m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b v="1"/>
    <x v="0"/>
    <s v="documentary"/>
    <n v="103"/>
    <n v="91.48"/>
    <d v="2014-08-17T15:20:15"/>
    <d v="2014-09-17T06:39:24"/>
    <n v="31"/>
    <x v="4"/>
    <m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b v="1"/>
    <x v="0"/>
    <s v="documentary"/>
    <n v="102"/>
    <n v="68.099999999999994"/>
    <d v="2015-09-05T10:09:24"/>
    <d v="2015-09-30T14:17:52"/>
    <n v="26"/>
    <x v="3"/>
    <m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b v="1"/>
    <x v="0"/>
    <s v="documentary"/>
    <n v="120"/>
    <n v="48.09"/>
    <d v="2014-12-17T12:15:51"/>
    <d v="2015-01-17T03:35:00"/>
    <n v="31"/>
    <x v="4"/>
    <m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b v="1"/>
    <x v="0"/>
    <s v="documentary"/>
    <n v="100"/>
    <n v="202.42"/>
    <d v="2014-02-26T23:16:46"/>
    <d v="2014-03-10T10:15:50"/>
    <n v="12"/>
    <x v="4"/>
    <m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b v="1"/>
    <x v="0"/>
    <s v="documentary"/>
    <n v="101"/>
    <n v="216.75"/>
    <d v="2016-06-10T16:06:45"/>
    <d v="2016-07-11T07:25:54"/>
    <n v="31"/>
    <x v="0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b v="1"/>
    <x v="0"/>
    <s v="documentary"/>
    <n v="100"/>
    <n v="110.07"/>
    <d v="2014-04-02T13:29:59"/>
    <d v="2014-06-02T20:08:17"/>
    <n v="61"/>
    <x v="4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b v="0"/>
    <x v="0"/>
    <s v="animation"/>
    <n v="0"/>
    <n v="4.83"/>
    <d v="2015-01-21T01:42:39"/>
    <d v="2015-02-20T16:00:32"/>
    <n v="31"/>
    <x v="3"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b v="0"/>
    <x v="0"/>
    <s v="animation"/>
    <n v="2"/>
    <n v="50.17"/>
    <d v="2016-06-09T20:43:30"/>
    <d v="2016-08-10T03:21:48"/>
    <n v="61"/>
    <x v="0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b v="0"/>
    <x v="0"/>
    <s v="animation"/>
    <n v="1"/>
    <n v="35.83"/>
    <d v="2015-07-24T22:43:21"/>
    <d v="2015-08-24T14:02:30"/>
    <n v="31"/>
    <x v="3"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b v="0"/>
    <x v="0"/>
    <s v="animation"/>
    <n v="1"/>
    <n v="11.77"/>
    <d v="2014-04-08T18:37:06"/>
    <d v="2014-05-09T09:56:15"/>
    <n v="31"/>
    <x v="4"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b v="0"/>
    <x v="0"/>
    <s v="animation"/>
    <n v="7"/>
    <n v="40.78"/>
    <d v="2012-12-18T07:10:37"/>
    <d v="2013-02-17T12:47:39"/>
    <n v="61"/>
    <x v="6"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b v="0"/>
    <x v="0"/>
    <s v="animation"/>
    <n v="0"/>
    <n v="3"/>
    <d v="2016-09-18T07:49:51"/>
    <d v="2016-11-18T15:29:26"/>
    <n v="61"/>
    <x v="0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b v="0"/>
    <x v="0"/>
    <s v="animation"/>
    <n v="1"/>
    <n v="16.63"/>
    <d v="2017-01-23T20:00:14"/>
    <d v="2017-02-23T11:19:23"/>
    <n v="31"/>
    <x v="2"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b v="0"/>
    <x v="0"/>
    <s v="animation"/>
    <n v="0"/>
    <n v="0"/>
    <d v="2016-09-28T14:06:38"/>
    <d v="2016-10-12T18:21:57"/>
    <n v="15"/>
    <x v="0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b v="0"/>
    <x v="0"/>
    <s v="animation"/>
    <n v="6"/>
    <n v="52"/>
    <d v="2015-04-29T15:43:45"/>
    <d v="2015-05-28T09:42:08"/>
    <n v="29"/>
    <x v="3"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b v="0"/>
    <x v="0"/>
    <s v="animation"/>
    <n v="0"/>
    <n v="0"/>
    <d v="2010-07-20T10:51:37"/>
    <d v="2010-10-03T07:38:33"/>
    <n v="74"/>
    <x v="8"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b v="0"/>
    <x v="0"/>
    <s v="animation"/>
    <n v="2"/>
    <n v="4.8"/>
    <d v="2014-08-01T08:14:45"/>
    <d v="2014-08-16T15:54:20"/>
    <n v="16"/>
    <x v="4"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b v="0"/>
    <x v="0"/>
    <s v="animation"/>
    <n v="14"/>
    <n v="51.88"/>
    <d v="2017-06-01T16:15:02"/>
    <d v="2017-07-02T07:34:11"/>
    <n v="31"/>
    <x v="2"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b v="0"/>
    <x v="0"/>
    <s v="animation"/>
    <n v="10"/>
    <n v="71.25"/>
    <d v="2016-08-11T09:38:24"/>
    <d v="2016-10-11T16:16:42"/>
    <n v="61"/>
    <x v="0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b v="0"/>
    <x v="0"/>
    <s v="animation"/>
    <n v="0"/>
    <n v="0"/>
    <d v="2016-08-01T02:09:44"/>
    <d v="2016-10-01T08:48:02"/>
    <n v="61"/>
    <x v="0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b v="0"/>
    <x v="0"/>
    <s v="animation"/>
    <n v="5"/>
    <n v="62.5"/>
    <d v="2014-10-05T10:14:30"/>
    <d v="2014-11-08T04:06:51"/>
    <n v="34"/>
    <x v="4"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b v="0"/>
    <x v="0"/>
    <s v="animation"/>
    <n v="0"/>
    <n v="1"/>
    <d v="2014-07-19T17:17:57"/>
    <d v="2014-08-19T08:37:06"/>
    <n v="31"/>
    <x v="4"/>
    <m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b v="0"/>
    <x v="0"/>
    <s v="animation"/>
    <n v="0"/>
    <n v="0"/>
    <d v="2014-06-04T09:23:38"/>
    <d v="2014-07-05T00:42:46"/>
    <n v="31"/>
    <x v="4"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b v="0"/>
    <x v="0"/>
    <s v="animation"/>
    <n v="0"/>
    <n v="0"/>
    <d v="2017-08-06T11:53:38"/>
    <d v="2017-10-06T18:31:56"/>
    <n v="61"/>
    <x v="2"/>
    <m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b v="0"/>
    <x v="0"/>
    <s v="animation"/>
    <n v="9"/>
    <n v="170.55"/>
    <d v="2016-10-09T03:50:46"/>
    <d v="2016-11-08T20:11:12"/>
    <n v="31"/>
    <x v="0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b v="0"/>
    <x v="0"/>
    <s v="animation"/>
    <n v="0"/>
    <n v="0"/>
    <d v="2015-09-20T15:36:29"/>
    <d v="2015-09-30T20:42:52"/>
    <n v="11"/>
    <x v="3"/>
    <m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b v="0"/>
    <x v="0"/>
    <s v="animation"/>
    <n v="0"/>
    <n v="5"/>
    <d v="2017-02-16T14:27:17"/>
    <d v="2017-03-19T04:45:09"/>
    <n v="31"/>
    <x v="2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b v="0"/>
    <x v="0"/>
    <s v="animation"/>
    <n v="0"/>
    <n v="0"/>
    <d v="2014-09-08T19:58:14"/>
    <d v="2014-10-09T11:17:23"/>
    <n v="31"/>
    <x v="4"/>
    <m/>
    <x v="0"/>
  </r>
  <r>
    <n v="442"/>
    <s v="The Paranormal Idiot"/>
    <s v="Doomsday is here"/>
    <n v="17000"/>
    <n v="6691"/>
    <x v="2"/>
    <s v="US"/>
    <s v="USD"/>
    <n v="1424380783"/>
    <n v="1421788783"/>
    <n v="17"/>
    <b v="0"/>
    <x v="0"/>
    <s v="animation"/>
    <n v="39"/>
    <n v="393.59"/>
    <d v="2016-01-06T00:20:08"/>
    <d v="2016-02-05T15:39:17"/>
    <n v="31"/>
    <x v="0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b v="0"/>
    <x v="0"/>
    <s v="animation"/>
    <n v="0"/>
    <n v="5"/>
    <d v="2014-12-19T03:56:37"/>
    <d v="2015-01-18T19:15:46"/>
    <n v="31"/>
    <x v="4"/>
    <m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b v="0"/>
    <x v="0"/>
    <s v="animation"/>
    <n v="5"/>
    <n v="50"/>
    <d v="2012-11-07T23:45:43"/>
    <d v="2013-01-08T06:24:01"/>
    <n v="61"/>
    <x v="6"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b v="0"/>
    <x v="0"/>
    <s v="animation"/>
    <n v="0"/>
    <n v="1"/>
    <d v="2016-04-22T16:54:03"/>
    <d v="2016-05-08T00:33:37"/>
    <n v="16"/>
    <x v="0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b v="0"/>
    <x v="0"/>
    <s v="animation"/>
    <n v="7"/>
    <n v="47.88"/>
    <d v="2016-01-18T11:14:23"/>
    <d v="2016-02-18T02:33:32"/>
    <n v="31"/>
    <x v="0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b v="0"/>
    <x v="0"/>
    <s v="animation"/>
    <n v="0"/>
    <n v="5"/>
    <d v="2014-01-27T22:17:15"/>
    <d v="2014-02-22T10:01:55"/>
    <n v="26"/>
    <x v="4"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b v="0"/>
    <x v="0"/>
    <s v="animation"/>
    <n v="3"/>
    <n v="20.5"/>
    <d v="2015-04-04T02:45:01"/>
    <d v="2015-04-24T12:57:47"/>
    <n v="21"/>
    <x v="3"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b v="0"/>
    <x v="0"/>
    <s v="animation"/>
    <n v="2"/>
    <n v="9"/>
    <d v="2014-08-23T06:15:55"/>
    <d v="2014-09-22T21:35:04"/>
    <n v="31"/>
    <x v="4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b v="0"/>
    <x v="0"/>
    <s v="animation"/>
    <n v="1"/>
    <n v="56.57"/>
    <d v="2014-12-24T04:49:22"/>
    <d v="2015-01-23T20:08:31"/>
    <n v="31"/>
    <x v="4"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b v="0"/>
    <x v="0"/>
    <s v="animation"/>
    <n v="0"/>
    <n v="0"/>
    <d v="2014-12-03T12:56:01"/>
    <d v="2015-01-03T04:15:10"/>
    <n v="31"/>
    <x v="4"/>
    <m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b v="0"/>
    <x v="0"/>
    <s v="animation"/>
    <n v="64"/>
    <n v="40"/>
    <d v="2016-03-30T14:11:19"/>
    <d v="2016-04-30T05:30:28"/>
    <n v="31"/>
    <x v="0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b v="0"/>
    <x v="0"/>
    <s v="animation"/>
    <n v="0"/>
    <n v="13"/>
    <d v="2016-01-20T05:55:23"/>
    <d v="2016-02-05T14:05:36"/>
    <n v="17"/>
    <x v="0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b v="0"/>
    <x v="0"/>
    <s v="animation"/>
    <n v="1"/>
    <n v="16.399999999999999"/>
    <d v="2015-10-10T00:13:07"/>
    <d v="2015-11-10T11:58:59"/>
    <n v="32"/>
    <x v="3"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b v="0"/>
    <x v="0"/>
    <s v="animation"/>
    <n v="0"/>
    <n v="22.5"/>
    <d v="2013-01-24T16:54:51"/>
    <d v="2013-03-11T16:21:27"/>
    <n v="46"/>
    <x v="5"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b v="0"/>
    <x v="0"/>
    <s v="animation"/>
    <n v="1"/>
    <n v="20.329999999999998"/>
    <d v="2014-09-05T16:00:01"/>
    <d v="2014-09-27T14:16:51"/>
    <n v="22"/>
    <x v="4"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b v="0"/>
    <x v="0"/>
    <s v="animation"/>
    <n v="0"/>
    <n v="0"/>
    <d v="2015-06-28T21:52:33"/>
    <d v="2015-07-29T13:11:42"/>
    <n v="31"/>
    <x v="3"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b v="0"/>
    <x v="0"/>
    <s v="animation"/>
    <n v="8"/>
    <n v="16.760000000000002"/>
    <d v="2014-03-17T01:49:57"/>
    <d v="2014-04-16T17:09:06"/>
    <n v="31"/>
    <x v="4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b v="0"/>
    <x v="0"/>
    <s v="animation"/>
    <n v="0"/>
    <n v="25"/>
    <d v="2012-08-03T17:13:39"/>
    <d v="2012-10-04T00:53:14"/>
    <n v="61"/>
    <x v="6"/>
    <m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b v="0"/>
    <x v="0"/>
    <s v="animation"/>
    <n v="0"/>
    <n v="12.5"/>
    <d v="2015-04-10T00:31:55"/>
    <d v="2015-05-12T07:39:34"/>
    <n v="33"/>
    <x v="3"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b v="0"/>
    <x v="0"/>
    <s v="animation"/>
    <n v="0"/>
    <n v="0"/>
    <d v="2014-04-15T20:14:45"/>
    <d v="2014-05-06T06:27:31"/>
    <n v="21"/>
    <x v="4"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b v="0"/>
    <x v="0"/>
    <s v="animation"/>
    <n v="0"/>
    <n v="0"/>
    <d v="2012-04-28T04:07:30"/>
    <d v="2012-06-28T10:45:48"/>
    <n v="61"/>
    <x v="6"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b v="0"/>
    <x v="0"/>
    <s v="animation"/>
    <n v="2"/>
    <n v="113.64"/>
    <d v="2012-06-13T17:24:18"/>
    <d v="2012-08-14T00:02:36"/>
    <n v="61"/>
    <x v="6"/>
    <m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b v="0"/>
    <x v="0"/>
    <s v="animation"/>
    <n v="0"/>
    <n v="1"/>
    <d v="2017-04-23T20:17:37"/>
    <d v="2017-05-14T06:30:23"/>
    <n v="21"/>
    <x v="2"/>
    <m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b v="0"/>
    <x v="0"/>
    <s v="animation"/>
    <n v="27"/>
    <n v="17.25"/>
    <d v="2015-05-22T11:37:26"/>
    <d v="2015-06-07T19:47:39"/>
    <n v="17"/>
    <x v="3"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b v="0"/>
    <x v="0"/>
    <s v="animation"/>
    <n v="1"/>
    <n v="15.2"/>
    <d v="2013-07-06T00:38:32"/>
    <d v="2013-08-05T15:57:41"/>
    <n v="31"/>
    <x v="5"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b v="0"/>
    <x v="0"/>
    <s v="animation"/>
    <n v="22"/>
    <n v="110.64"/>
    <d v="2013-07-11T21:15:28"/>
    <d v="2013-08-26T20:14:12"/>
    <n v="46"/>
    <x v="5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b v="0"/>
    <x v="0"/>
    <s v="animation"/>
    <n v="0"/>
    <n v="0"/>
    <d v="2013-04-06T08:42:16"/>
    <d v="2013-06-06T15:10:03"/>
    <n v="61"/>
    <x v="5"/>
    <m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b v="0"/>
    <x v="0"/>
    <s v="animation"/>
    <n v="0"/>
    <n v="0"/>
    <d v="2015-06-18T22:13:10"/>
    <d v="2015-08-19T04:51:28"/>
    <n v="61"/>
    <x v="3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b v="0"/>
    <x v="0"/>
    <s v="animation"/>
    <n v="1"/>
    <n v="25.5"/>
    <d v="2014-11-03T08:42:22"/>
    <d v="2014-12-24T10:12:46"/>
    <n v="51"/>
    <x v="4"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b v="0"/>
    <x v="0"/>
    <s v="animation"/>
    <n v="12"/>
    <n v="38.479999999999997"/>
    <d v="2015-02-12T00:20:04"/>
    <d v="2015-03-29T22:17:31"/>
    <n v="46"/>
    <x v="3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b v="0"/>
    <x v="0"/>
    <s v="animation"/>
    <n v="18"/>
    <n v="28.2"/>
    <d v="2015-07-06T05:15:12"/>
    <d v="2015-08-05T20:34:21"/>
    <n v="31"/>
    <x v="3"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b v="0"/>
    <x v="0"/>
    <s v="animation"/>
    <n v="3"/>
    <n v="61.5"/>
    <d v="2015-07-31T12:30:58"/>
    <d v="2015-08-31T03:50:07"/>
    <n v="31"/>
    <x v="3"/>
    <m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b v="0"/>
    <x v="0"/>
    <s v="animation"/>
    <n v="0"/>
    <n v="1"/>
    <d v="2018-01-18T22:52:25"/>
    <d v="2018-02-18T14:11:33"/>
    <n v="31"/>
    <x v="1"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b v="0"/>
    <x v="0"/>
    <s v="animation"/>
    <n v="0"/>
    <n v="0"/>
    <d v="2016-03-22T19:28:23"/>
    <d v="2016-04-22T10:47:32"/>
    <n v="31"/>
    <x v="0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b v="0"/>
    <x v="0"/>
    <s v="animation"/>
    <n v="2"/>
    <n v="39.57"/>
    <d v="2015-04-08T10:06:39"/>
    <d v="2015-05-14T08:39:50"/>
    <n v="36"/>
    <x v="3"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b v="0"/>
    <x v="0"/>
    <s v="animation"/>
    <n v="0"/>
    <n v="0"/>
    <d v="2013-02-10T21:29:05"/>
    <d v="2013-04-13T04:07:23"/>
    <n v="61"/>
    <x v="5"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b v="0"/>
    <x v="0"/>
    <s v="animation"/>
    <n v="0"/>
    <n v="0"/>
    <d v="2016-02-16T21:49:05"/>
    <d v="2016-03-18T12:06:58"/>
    <n v="31"/>
    <x v="0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b v="0"/>
    <x v="0"/>
    <s v="animation"/>
    <n v="33"/>
    <n v="88.8"/>
    <d v="2015-09-04T23:16:20"/>
    <d v="2015-11-05T06:55:55"/>
    <n v="61"/>
    <x v="3"/>
    <m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b v="0"/>
    <x v="0"/>
    <s v="animation"/>
    <n v="19"/>
    <n v="55.46"/>
    <d v="2014-06-13T17:21:57"/>
    <d v="2014-07-14T08:41:06"/>
    <n v="31"/>
    <x v="4"/>
    <m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b v="0"/>
    <x v="0"/>
    <s v="animation"/>
    <n v="6"/>
    <n v="87.14"/>
    <d v="2013-08-08T10:51:44"/>
    <d v="2013-09-08T02:10:53"/>
    <n v="31"/>
    <x v="5"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b v="0"/>
    <x v="0"/>
    <s v="animation"/>
    <n v="0"/>
    <n v="10"/>
    <d v="2017-03-13T00:32:10"/>
    <d v="2017-04-09T07:13:01"/>
    <n v="28"/>
    <x v="2"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b v="0"/>
    <x v="0"/>
    <s v="animation"/>
    <n v="50"/>
    <n v="51.22"/>
    <d v="2013-10-29T16:35:16"/>
    <d v="2013-12-29T23:13:34"/>
    <n v="61"/>
    <x v="5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b v="0"/>
    <x v="0"/>
    <s v="animation"/>
    <n v="0"/>
    <n v="13.55"/>
    <d v="2016-09-15T08:13:08"/>
    <d v="2016-10-27T06:10:35"/>
    <n v="42"/>
    <x v="0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b v="0"/>
    <x v="0"/>
    <s v="animation"/>
    <n v="22"/>
    <n v="66.52"/>
    <d v="2014-03-19T22:36:35"/>
    <d v="2014-04-19T13:55:44"/>
    <n v="31"/>
    <x v="4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b v="0"/>
    <x v="0"/>
    <s v="animation"/>
    <n v="0"/>
    <n v="50"/>
    <d v="2015-04-12T11:21:31"/>
    <d v="2015-05-13T02:40:40"/>
    <n v="31"/>
    <x v="3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b v="0"/>
    <x v="0"/>
    <s v="animation"/>
    <n v="0"/>
    <n v="0"/>
    <d v="2017-10-25T10:29:41"/>
    <d v="2017-12-25T18:09:16"/>
    <n v="61"/>
    <x v="2"/>
    <m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b v="0"/>
    <x v="0"/>
    <s v="animation"/>
    <n v="0"/>
    <n v="0"/>
    <d v="2017-12-09T20:13:37"/>
    <d v="2018-01-09T11:32:46"/>
    <n v="31"/>
    <x v="2"/>
    <m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b v="0"/>
    <x v="0"/>
    <s v="animation"/>
    <n v="0"/>
    <n v="71.67"/>
    <d v="2012-10-26T07:12:37"/>
    <d v="2012-11-26T23:01:47"/>
    <n v="32"/>
    <x v="6"/>
    <m/>
    <x v="0"/>
  </r>
  <r>
    <n v="490"/>
    <s v="PROJECT IS CANCELLED"/>
    <s v="Cancelled"/>
    <n v="1000"/>
    <n v="0"/>
    <x v="2"/>
    <s v="US"/>
    <s v="USD"/>
    <n v="1345677285"/>
    <n v="1343085285"/>
    <n v="0"/>
    <b v="0"/>
    <x v="0"/>
    <s v="animation"/>
    <n v="0"/>
    <n v="0"/>
    <d v="2013-06-19T17:06:08"/>
    <d v="2013-07-20T08:25:17"/>
    <n v="31"/>
    <x v="5"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b v="0"/>
    <x v="0"/>
    <s v="animation"/>
    <n v="0"/>
    <n v="0"/>
    <d v="2016-12-20T09:16:35"/>
    <d v="2017-01-20T00:35:44"/>
    <n v="31"/>
    <x v="0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b v="0"/>
    <x v="0"/>
    <s v="animation"/>
    <n v="0"/>
    <n v="0"/>
    <d v="2017-08-11T07:29:52"/>
    <d v="2017-10-11T14:08:10"/>
    <n v="61"/>
    <x v="2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b v="0"/>
    <x v="0"/>
    <s v="animation"/>
    <n v="0"/>
    <n v="0"/>
    <d v="2016-04-06T18:18:31"/>
    <d v="2016-05-07T09:37:40"/>
    <n v="31"/>
    <x v="0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b v="0"/>
    <x v="0"/>
    <s v="animation"/>
    <n v="0"/>
    <n v="10.33"/>
    <d v="2015-05-21T04:01:06"/>
    <d v="2015-06-13T22:58:43"/>
    <n v="24"/>
    <x v="3"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b v="0"/>
    <x v="0"/>
    <s v="animation"/>
    <n v="0"/>
    <n v="0"/>
    <d v="2016-06-04T01:54:08"/>
    <d v="2016-07-04T17:13:17"/>
    <n v="31"/>
    <x v="0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b v="0"/>
    <x v="0"/>
    <s v="animation"/>
    <n v="0"/>
    <n v="1"/>
    <d v="2014-11-19T11:05:05"/>
    <d v="2015-01-19T17:43:23"/>
    <n v="61"/>
    <x v="4"/>
    <m/>
    <x v="0"/>
  </r>
  <r>
    <n v="497"/>
    <s v="Galaxy Probe Kids"/>
    <s v="live-action/animated series pilot."/>
    <n v="4480"/>
    <n v="30"/>
    <x v="2"/>
    <s v="US"/>
    <s v="USD"/>
    <n v="1419483600"/>
    <n v="1414889665"/>
    <n v="3"/>
    <b v="0"/>
    <x v="0"/>
    <s v="animation"/>
    <n v="1"/>
    <n v="10"/>
    <d v="2015-10-16T11:08:20"/>
    <d v="2015-12-09T18:22:59"/>
    <n v="54"/>
    <x v="3"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b v="0"/>
    <x v="0"/>
    <s v="animation"/>
    <n v="5"/>
    <n v="136.09"/>
    <d v="2012-10-02T01:49:46"/>
    <d v="2012-11-13T23:16:35"/>
    <n v="43"/>
    <x v="6"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b v="0"/>
    <x v="0"/>
    <s v="animation"/>
    <n v="10"/>
    <n v="73.459999999999994"/>
    <d v="2010-06-22T20:55:38"/>
    <d v="2010-08-18T00:29:37"/>
    <n v="56"/>
    <x v="8"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b v="0"/>
    <x v="0"/>
    <s v="animation"/>
    <n v="3"/>
    <n v="53.75"/>
    <d v="2011-01-17T04:51:56"/>
    <d v="2011-03-18T12:01:01"/>
    <n v="60"/>
    <x v="7"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b v="0"/>
    <x v="0"/>
    <s v="animation"/>
    <n v="0"/>
    <n v="0"/>
    <d v="2012-04-26T05:44:42"/>
    <d v="2012-05-26T21:03:51"/>
    <n v="31"/>
    <x v="6"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b v="0"/>
    <x v="0"/>
    <s v="animation"/>
    <n v="1"/>
    <n v="57.5"/>
    <d v="2013-01-09T22:45:32"/>
    <d v="2013-02-09T13:03:24"/>
    <n v="31"/>
    <x v="5"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b v="0"/>
    <x v="0"/>
    <s v="animation"/>
    <n v="2"/>
    <n v="12.67"/>
    <d v="2015-12-02T22:36:39"/>
    <d v="2016-01-02T13:55:48"/>
    <n v="31"/>
    <x v="3"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b v="0"/>
    <x v="0"/>
    <s v="animation"/>
    <n v="1"/>
    <n v="67"/>
    <d v="2013-01-03T05:43:37"/>
    <d v="2013-03-05T11:20:38"/>
    <n v="61"/>
    <x v="5"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b v="0"/>
    <x v="0"/>
    <s v="animation"/>
    <n v="0"/>
    <n v="3.71"/>
    <d v="2016-10-31T11:05:18"/>
    <d v="2016-12-16T10:04:01"/>
    <n v="46"/>
    <x v="0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b v="0"/>
    <x v="0"/>
    <s v="animation"/>
    <n v="0"/>
    <n v="250"/>
    <d v="2014-06-14T19:09:17"/>
    <d v="2014-07-15T10:28:26"/>
    <n v="31"/>
    <x v="4"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b v="0"/>
    <x v="0"/>
    <s v="animation"/>
    <n v="3"/>
    <n v="64"/>
    <d v="2013-08-02T14:49:29"/>
    <d v="2013-09-17T13:48:12"/>
    <n v="46"/>
    <x v="5"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b v="0"/>
    <x v="0"/>
    <s v="animation"/>
    <n v="1"/>
    <n v="133.33000000000001"/>
    <d v="2013-02-18T05:42:09"/>
    <d v="2013-04-20T01:46:13"/>
    <n v="61"/>
    <x v="5"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b v="0"/>
    <x v="0"/>
    <s v="animation"/>
    <n v="0"/>
    <n v="10"/>
    <d v="2016-05-16T11:54:23"/>
    <d v="2016-06-16T03:13:32"/>
    <n v="31"/>
    <x v="0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b v="0"/>
    <x v="0"/>
    <s v="animation"/>
    <n v="0"/>
    <n v="0"/>
    <d v="2017-01-23T06:52:35"/>
    <d v="2017-02-22T22:11:44"/>
    <n v="31"/>
    <x v="2"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b v="0"/>
    <x v="0"/>
    <s v="animation"/>
    <n v="3"/>
    <n v="30"/>
    <d v="2014-02-05T20:42:15"/>
    <d v="2014-03-08T11:00:07"/>
    <n v="31"/>
    <x v="4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b v="0"/>
    <x v="0"/>
    <s v="animation"/>
    <n v="0"/>
    <n v="5.5"/>
    <d v="2017-10-05T03:53:39"/>
    <d v="2017-11-20T03:53:39"/>
    <n v="46"/>
    <x v="2"/>
    <m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b v="0"/>
    <x v="0"/>
    <s v="animation"/>
    <n v="14"/>
    <n v="102.38"/>
    <d v="2017-06-28T00:12:00"/>
    <d v="2017-08-12T14:17:52"/>
    <n v="46"/>
    <x v="2"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b v="0"/>
    <x v="0"/>
    <s v="animation"/>
    <n v="3"/>
    <n v="16.670000000000002"/>
    <d v="2015-06-21T14:32:17"/>
    <d v="2015-07-22T05:51:26"/>
    <n v="31"/>
    <x v="3"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b v="0"/>
    <x v="0"/>
    <s v="animation"/>
    <n v="25"/>
    <n v="725.03"/>
    <d v="2016-11-10T01:18:19"/>
    <d v="2016-12-20T21:43:51"/>
    <n v="41"/>
    <x v="0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b v="0"/>
    <x v="0"/>
    <s v="animation"/>
    <n v="0"/>
    <n v="0"/>
    <d v="2016-03-14T07:51:09"/>
    <d v="2016-05-14T14:29:27"/>
    <n v="61"/>
    <x v="0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b v="0"/>
    <x v="0"/>
    <s v="animation"/>
    <n v="1"/>
    <n v="68.33"/>
    <d v="2018-01-03T22:13:48"/>
    <d v="2018-02-03T13:32:57"/>
    <n v="31"/>
    <x v="1"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b v="0"/>
    <x v="0"/>
    <s v="animation"/>
    <n v="0"/>
    <n v="0"/>
    <d v="2016-07-26T23:16:09"/>
    <d v="2016-08-26T14:34:13"/>
    <n v="31"/>
    <x v="0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b v="0"/>
    <x v="0"/>
    <s v="animation"/>
    <n v="23"/>
    <n v="39.229999999999997"/>
    <d v="2013-10-04T08:34:24"/>
    <d v="2013-11-03T23:53:33"/>
    <n v="31"/>
    <x v="5"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b v="1"/>
    <x v="1"/>
    <s v="plays"/>
    <n v="102"/>
    <n v="150.15"/>
    <d v="2016-11-01T01:53:23"/>
    <d v="2016-12-01T17:12:32"/>
    <n v="31"/>
    <x v="0"/>
    <s v="Dec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b v="1"/>
    <x v="1"/>
    <s v="plays"/>
    <n v="105"/>
    <n v="93.43"/>
    <d v="2017-10-01T10:26:42"/>
    <d v="2017-10-31T04:04:05"/>
    <n v="30"/>
    <x v="2"/>
    <s v="Oct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b v="1"/>
    <x v="1"/>
    <s v="plays"/>
    <n v="115"/>
    <n v="110.97"/>
    <d v="2017-02-22T18:52:20"/>
    <d v="2017-03-15T04:03:50"/>
    <n v="21"/>
    <x v="2"/>
    <s v="Mar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b v="1"/>
    <x v="1"/>
    <s v="plays"/>
    <n v="121"/>
    <n v="71.790000000000006"/>
    <d v="2016-08-10T19:05:07"/>
    <d v="2016-09-10T10:24:16"/>
    <n v="31"/>
    <x v="0"/>
    <s v="Sep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b v="1"/>
    <x v="1"/>
    <s v="plays"/>
    <n v="109"/>
    <n v="29.26"/>
    <d v="2017-04-27T19:06:42"/>
    <d v="2017-05-28T10:25:51"/>
    <n v="31"/>
    <x v="2"/>
    <s v="May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b v="1"/>
    <x v="1"/>
    <s v="plays"/>
    <n v="100"/>
    <n v="1000"/>
    <d v="2015-07-11T19:31:46"/>
    <d v="2015-08-26T18:30:29"/>
    <n v="46"/>
    <x v="3"/>
    <s v="Aug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b v="1"/>
    <x v="1"/>
    <s v="plays"/>
    <n v="114"/>
    <n v="74.349999999999994"/>
    <d v="2016-06-25T06:50:58"/>
    <d v="2016-07-27T01:31:55"/>
    <n v="32"/>
    <x v="0"/>
    <s v="Jul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b v="1"/>
    <x v="1"/>
    <s v="plays"/>
    <n v="101"/>
    <n v="63.83"/>
    <d v="2018-01-18T19:50:55"/>
    <d v="2018-02-18T22:33:11"/>
    <n v="31"/>
    <x v="1"/>
    <s v="Feb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b v="1"/>
    <x v="1"/>
    <s v="plays"/>
    <n v="116"/>
    <n v="44.33"/>
    <d v="2016-05-18T20:00:07"/>
    <d v="2016-06-09T05:57:27"/>
    <n v="22"/>
    <x v="0"/>
    <s v="Jun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b v="1"/>
    <x v="1"/>
    <s v="plays"/>
    <n v="130"/>
    <n v="86.94"/>
    <d v="2017-12-21T01:16:30"/>
    <d v="2018-01-11T16:20:26"/>
    <n v="22"/>
    <x v="2"/>
    <s v="Jan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b v="1"/>
    <x v="1"/>
    <s v="plays"/>
    <n v="108"/>
    <n v="126.55"/>
    <d v="2016-05-20T12:57:20"/>
    <d v="2016-06-11T11:44:41"/>
    <n v="22"/>
    <x v="0"/>
    <s v="Jun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b v="1"/>
    <x v="1"/>
    <s v="plays"/>
    <n v="100"/>
    <n v="129.03"/>
    <d v="2017-11-01T01:05:10"/>
    <d v="2017-12-17T05:36:00"/>
    <n v="46"/>
    <x v="2"/>
    <s v="Dec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b v="1"/>
    <x v="1"/>
    <s v="plays"/>
    <n v="123"/>
    <n v="71.239999999999995"/>
    <d v="2017-04-07T16:00:08"/>
    <d v="2017-05-08T07:19:17"/>
    <n v="31"/>
    <x v="2"/>
    <s v="May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b v="1"/>
    <x v="1"/>
    <s v="plays"/>
    <n v="100"/>
    <n v="117.88"/>
    <d v="2017-04-17T07:04:56"/>
    <d v="2017-05-11T19:20:15"/>
    <n v="25"/>
    <x v="2"/>
    <s v="May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b v="1"/>
    <x v="1"/>
    <s v="plays"/>
    <n v="105"/>
    <n v="327.08"/>
    <d v="2016-09-13T04:02:54"/>
    <d v="2016-10-23T03:34:28"/>
    <n v="40"/>
    <x v="0"/>
    <s v="Oct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b v="1"/>
    <x v="1"/>
    <s v="plays"/>
    <n v="103"/>
    <n v="34.75"/>
    <d v="2017-12-07T06:43:29"/>
    <d v="2018-01-06T22:02:38"/>
    <n v="31"/>
    <x v="2"/>
    <s v="Jan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b v="1"/>
    <x v="1"/>
    <s v="plays"/>
    <n v="118"/>
    <n v="100.06"/>
    <d v="2016-06-11T18:09:29"/>
    <d v="2016-07-23T00:30:38"/>
    <n v="41"/>
    <x v="0"/>
    <s v="Jul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b v="1"/>
    <x v="1"/>
    <s v="plays"/>
    <n v="121"/>
    <n v="40.85"/>
    <d v="2016-09-25T09:07:56"/>
    <d v="2016-10-26T01:28:21"/>
    <n v="31"/>
    <x v="0"/>
    <s v="Oct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b v="1"/>
    <x v="1"/>
    <s v="plays"/>
    <n v="302"/>
    <n v="252.02"/>
    <d v="2017-04-08T11:18:31"/>
    <d v="2017-05-09T02:37:40"/>
    <n v="31"/>
    <x v="2"/>
    <s v="May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b v="1"/>
    <x v="1"/>
    <s v="plays"/>
    <n v="101"/>
    <n v="25.16"/>
    <d v="2017-06-10T00:42:40"/>
    <d v="2017-07-01T11:26:05"/>
    <n v="22"/>
    <x v="2"/>
    <s v="Jul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b v="0"/>
    <x v="2"/>
    <s v="web"/>
    <n v="0"/>
    <n v="1"/>
    <d v="2015-12-21T14:55:25"/>
    <d v="2016-01-21T06:14:34"/>
    <n v="31"/>
    <x v="3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b v="0"/>
    <x v="2"/>
    <s v="web"/>
    <n v="1"/>
    <n v="25"/>
    <d v="2016-09-18T12:22:42"/>
    <d v="2016-10-19T03:41:51"/>
    <n v="31"/>
    <x v="0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b v="0"/>
    <x v="2"/>
    <s v="web"/>
    <n v="0"/>
    <n v="1"/>
    <d v="2017-02-26T13:28:47"/>
    <d v="2017-04-28T19:05:48"/>
    <n v="61"/>
    <x v="2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b v="0"/>
    <x v="2"/>
    <s v="web"/>
    <n v="0"/>
    <n v="35"/>
    <d v="2015-09-14T20:38:30"/>
    <d v="2015-10-15T11:57:39"/>
    <n v="31"/>
    <x v="3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b v="0"/>
    <x v="2"/>
    <s v="web"/>
    <n v="1"/>
    <n v="3"/>
    <d v="2017-05-31T10:29:06"/>
    <d v="2017-07-01T01:48:15"/>
    <n v="31"/>
    <x v="2"/>
    <m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b v="0"/>
    <x v="2"/>
    <s v="web"/>
    <n v="27"/>
    <n v="402.71"/>
    <d v="2016-09-26T05:19:49"/>
    <d v="2016-11-06T02:46:37"/>
    <n v="41"/>
    <x v="0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b v="0"/>
    <x v="2"/>
    <s v="web"/>
    <n v="0"/>
    <n v="26"/>
    <d v="2016-08-22T13:49:11"/>
    <d v="2016-10-07T12:47:55"/>
    <n v="46"/>
    <x v="0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b v="0"/>
    <x v="2"/>
    <s v="web"/>
    <n v="0"/>
    <n v="0"/>
    <d v="2017-01-03T09:24:30"/>
    <d v="2017-02-03T00:43:39"/>
    <n v="31"/>
    <x v="2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b v="0"/>
    <x v="2"/>
    <s v="web"/>
    <n v="0"/>
    <n v="9"/>
    <d v="2016-09-19T09:22:31"/>
    <d v="2016-10-20T00:41:40"/>
    <n v="31"/>
    <x v="0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b v="0"/>
    <x v="2"/>
    <s v="web"/>
    <n v="3"/>
    <n v="8.5"/>
    <d v="2016-05-26T17:08:28"/>
    <d v="2016-06-26T08:27:37"/>
    <n v="31"/>
    <x v="0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b v="0"/>
    <x v="2"/>
    <s v="web"/>
    <n v="1"/>
    <n v="8.75"/>
    <d v="2018-01-19T07:26:43"/>
    <d v="2018-02-01T02:33:11"/>
    <n v="14"/>
    <x v="1"/>
    <m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b v="0"/>
    <x v="2"/>
    <s v="web"/>
    <n v="5"/>
    <n v="135.04"/>
    <d v="2016-06-05T13:23:49"/>
    <d v="2016-07-20T23:22:13"/>
    <n v="45"/>
    <x v="0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b v="0"/>
    <x v="2"/>
    <s v="web"/>
    <n v="0"/>
    <n v="0"/>
    <d v="2016-10-31T23:48:01"/>
    <d v="2017-01-01T06:26:19"/>
    <n v="61"/>
    <x v="0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b v="0"/>
    <x v="2"/>
    <s v="web"/>
    <n v="0"/>
    <n v="20.5"/>
    <d v="2015-09-28T18:39:51"/>
    <d v="2015-10-29T11:00:16"/>
    <n v="31"/>
    <x v="3"/>
    <m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b v="0"/>
    <x v="2"/>
    <s v="web"/>
    <n v="37"/>
    <n v="64.36"/>
    <d v="2015-09-02T04:31:52"/>
    <d v="2015-10-02T19:51:01"/>
    <n v="31"/>
    <x v="3"/>
    <m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b v="0"/>
    <x v="2"/>
    <s v="web"/>
    <n v="0"/>
    <n v="0"/>
    <d v="2017-05-08T15:48:49"/>
    <d v="2017-06-08T07:07:58"/>
    <n v="31"/>
    <x v="2"/>
    <m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b v="0"/>
    <x v="2"/>
    <s v="web"/>
    <n v="3"/>
    <n v="200"/>
    <d v="2016-11-28T19:33:03"/>
    <d v="2016-12-29T10:52:12"/>
    <n v="31"/>
    <x v="0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b v="0"/>
    <x v="2"/>
    <s v="web"/>
    <n v="1"/>
    <n v="68.3"/>
    <d v="2017-11-01T22:34:57"/>
    <d v="2017-12-02T14:55:22"/>
    <n v="31"/>
    <x v="2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b v="0"/>
    <x v="2"/>
    <s v="web"/>
    <n v="0"/>
    <n v="0"/>
    <d v="2016-02-08T17:03:04"/>
    <d v="2016-03-10T07:20:56"/>
    <n v="31"/>
    <x v="0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b v="0"/>
    <x v="2"/>
    <s v="web"/>
    <n v="0"/>
    <n v="50"/>
    <d v="2016-11-03T17:09:06"/>
    <d v="2016-12-04T08:28:15"/>
    <n v="31"/>
    <x v="0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b v="0"/>
    <x v="2"/>
    <s v="web"/>
    <n v="0"/>
    <n v="4"/>
    <d v="2015-11-01T12:46:43"/>
    <d v="2015-12-02T04:05:52"/>
    <n v="31"/>
    <x v="3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b v="0"/>
    <x v="2"/>
    <s v="web"/>
    <n v="0"/>
    <n v="27.5"/>
    <d v="2016-09-10T23:17:40"/>
    <d v="2016-10-16T17:10:01"/>
    <n v="36"/>
    <x v="0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b v="0"/>
    <x v="2"/>
    <s v="web"/>
    <n v="0"/>
    <n v="0"/>
    <d v="2017-11-17T17:11:45"/>
    <d v="2017-12-18T08:30:54"/>
    <n v="31"/>
    <x v="2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b v="0"/>
    <x v="2"/>
    <s v="web"/>
    <n v="0"/>
    <n v="34"/>
    <d v="2016-01-03T03:14:51"/>
    <d v="2016-02-02T18:33:59"/>
    <n v="31"/>
    <x v="0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b v="0"/>
    <x v="2"/>
    <s v="web"/>
    <n v="0"/>
    <n v="1"/>
    <d v="2017-02-04T07:17:01"/>
    <d v="2017-03-06T22:36:10"/>
    <n v="31"/>
    <x v="2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b v="0"/>
    <x v="2"/>
    <s v="web"/>
    <n v="0"/>
    <n v="0"/>
    <d v="2016-05-28T21:48:04"/>
    <d v="2016-06-28T13:07:13"/>
    <n v="31"/>
    <x v="0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b v="0"/>
    <x v="2"/>
    <s v="web"/>
    <n v="0"/>
    <n v="1"/>
    <d v="2017-06-10T16:15:53"/>
    <d v="2017-07-11T07:35:02"/>
    <n v="31"/>
    <x v="2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b v="0"/>
    <x v="2"/>
    <s v="web"/>
    <n v="0"/>
    <n v="0"/>
    <d v="2015-11-16T22:10:58"/>
    <d v="2015-12-17T13:30:07"/>
    <n v="31"/>
    <x v="3"/>
    <m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b v="0"/>
    <x v="2"/>
    <s v="web"/>
    <n v="1"/>
    <n v="49"/>
    <d v="2016-12-01T22:35:17"/>
    <d v="2017-01-08T06:07:40"/>
    <n v="38"/>
    <x v="0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b v="0"/>
    <x v="2"/>
    <s v="web"/>
    <n v="1"/>
    <n v="20"/>
    <d v="2016-11-23T16:41:03"/>
    <d v="2016-12-24T08:00:12"/>
    <n v="31"/>
    <x v="0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b v="0"/>
    <x v="2"/>
    <s v="web"/>
    <n v="0"/>
    <n v="142"/>
    <d v="2017-01-11T15:59:28"/>
    <d v="2017-02-11T07:18:37"/>
    <n v="31"/>
    <x v="2"/>
    <m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b v="0"/>
    <x v="2"/>
    <s v="web"/>
    <n v="0"/>
    <n v="53"/>
    <d v="2016-06-25T12:20:49"/>
    <d v="2016-07-15T06:37:17"/>
    <n v="20"/>
    <x v="0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b v="0"/>
    <x v="2"/>
    <s v="web"/>
    <n v="0"/>
    <n v="0"/>
    <d v="2016-09-25T07:51:17"/>
    <d v="2016-10-26T00:11:43"/>
    <n v="31"/>
    <x v="0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b v="0"/>
    <x v="2"/>
    <s v="web"/>
    <n v="0"/>
    <n v="38.44"/>
    <d v="2015-11-03T20:37:58"/>
    <d v="2016-01-03T02:45:27"/>
    <n v="60"/>
    <x v="3"/>
    <m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b v="0"/>
    <x v="2"/>
    <s v="web"/>
    <n v="1"/>
    <n v="20"/>
    <d v="2017-09-17T11:53:19"/>
    <d v="2017-10-18T03:12:28"/>
    <n v="31"/>
    <x v="2"/>
    <m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b v="0"/>
    <x v="2"/>
    <s v="web"/>
    <n v="0"/>
    <n v="64.75"/>
    <d v="2016-05-01T05:44:34"/>
    <d v="2016-05-31T21:03:43"/>
    <n v="31"/>
    <x v="0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b v="0"/>
    <x v="2"/>
    <s v="web"/>
    <n v="0"/>
    <n v="1"/>
    <d v="2016-01-12T17:41:19"/>
    <d v="2016-03-13T23:18:20"/>
    <n v="61"/>
    <x v="0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b v="0"/>
    <x v="2"/>
    <s v="web"/>
    <n v="0"/>
    <n v="10"/>
    <d v="2017-03-15T18:31:31"/>
    <d v="2017-05-16T01:09:49"/>
    <n v="61"/>
    <x v="2"/>
    <m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b v="0"/>
    <x v="2"/>
    <s v="web"/>
    <n v="0"/>
    <n v="2"/>
    <d v="2016-08-03T01:55:38"/>
    <d v="2016-08-27T14:10:57"/>
    <n v="25"/>
    <x v="0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b v="0"/>
    <x v="2"/>
    <s v="web"/>
    <n v="1"/>
    <n v="35"/>
    <d v="2015-11-09T18:50:36"/>
    <d v="2015-12-10T10:09:45"/>
    <n v="31"/>
    <x v="3"/>
    <m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b v="0"/>
    <x v="2"/>
    <s v="web"/>
    <n v="0"/>
    <n v="1"/>
    <d v="2017-08-21T09:29:39"/>
    <d v="2017-09-21T00:48:48"/>
    <n v="31"/>
    <x v="2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b v="0"/>
    <x v="2"/>
    <s v="web"/>
    <n v="0"/>
    <n v="0"/>
    <d v="2016-06-20T14:36:40"/>
    <d v="2016-07-21T05:55:49"/>
    <n v="31"/>
    <x v="0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b v="0"/>
    <x v="2"/>
    <s v="web"/>
    <n v="0"/>
    <n v="0"/>
    <d v="2016-02-06T12:30:58"/>
    <d v="2016-03-01T00:30:38"/>
    <n v="24"/>
    <x v="0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b v="0"/>
    <x v="2"/>
    <s v="web"/>
    <n v="0"/>
    <n v="1"/>
    <d v="2016-02-03T15:51:16"/>
    <d v="2016-03-05T06:09:08"/>
    <n v="31"/>
    <x v="0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b v="0"/>
    <x v="2"/>
    <s v="web"/>
    <n v="1"/>
    <n v="5"/>
    <d v="2016-01-31T08:53:02"/>
    <d v="2016-03-01T23:10:55"/>
    <n v="31"/>
    <x v="0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b v="0"/>
    <x v="2"/>
    <s v="web"/>
    <n v="0"/>
    <n v="0"/>
    <d v="2016-09-26T00:23:26"/>
    <d v="2016-11-21T19:24:15"/>
    <n v="57"/>
    <x v="0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b v="0"/>
    <x v="2"/>
    <s v="web"/>
    <n v="1"/>
    <n v="14"/>
    <d v="2016-01-01T21:26:56"/>
    <d v="2016-02-01T12:46:05"/>
    <n v="31"/>
    <x v="0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b v="0"/>
    <x v="2"/>
    <s v="web"/>
    <n v="9"/>
    <n v="389.29"/>
    <d v="2016-03-03T01:42:41"/>
    <d v="2016-04-02T17:01:50"/>
    <n v="31"/>
    <x v="0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b v="0"/>
    <x v="2"/>
    <s v="web"/>
    <n v="3"/>
    <n v="150.5"/>
    <d v="2017-09-16T19:22:19"/>
    <d v="2017-11-17T03:01:53"/>
    <n v="61"/>
    <x v="2"/>
    <m/>
    <x v="0"/>
  </r>
  <r>
    <n v="589"/>
    <s v="Get Neighborly"/>
    <s v="Services closer than you think..."/>
    <n v="7500"/>
    <n v="1"/>
    <x v="2"/>
    <s v="US"/>
    <s v="USD"/>
    <n v="1436366699"/>
    <n v="1435070699"/>
    <n v="1"/>
    <b v="0"/>
    <x v="2"/>
    <s v="web"/>
    <n v="0"/>
    <n v="1"/>
    <d v="2016-06-11T00:15:18"/>
    <d v="2016-06-26T07:54:53"/>
    <n v="16"/>
    <x v="0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b v="0"/>
    <x v="2"/>
    <s v="web"/>
    <n v="4"/>
    <n v="24.78"/>
    <d v="2016-12-31T04:24:21"/>
    <d v="2017-01-31T19:55:55"/>
    <n v="32"/>
    <x v="0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b v="0"/>
    <x v="2"/>
    <s v="web"/>
    <n v="0"/>
    <n v="30.5"/>
    <d v="2016-06-09T21:59:40"/>
    <d v="2016-07-10T13:18:49"/>
    <n v="31"/>
    <x v="0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b v="0"/>
    <x v="2"/>
    <s v="web"/>
    <n v="3"/>
    <n v="250"/>
    <d v="2015-10-17T16:24:51"/>
    <d v="2015-11-17T07:44:00"/>
    <n v="31"/>
    <x v="3"/>
    <m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b v="0"/>
    <x v="2"/>
    <s v="web"/>
    <n v="23"/>
    <n v="16.43"/>
    <d v="2016-02-21T18:39:04"/>
    <d v="2016-03-23T08:56:56"/>
    <n v="31"/>
    <x v="0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b v="0"/>
    <x v="2"/>
    <s v="web"/>
    <n v="0"/>
    <n v="13"/>
    <d v="2017-03-11T21:09:53"/>
    <d v="2017-04-11T12:29:02"/>
    <n v="31"/>
    <x v="2"/>
    <m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b v="0"/>
    <x v="2"/>
    <s v="web"/>
    <n v="0"/>
    <n v="53.25"/>
    <d v="2016-03-05T10:23:38"/>
    <d v="2016-04-20T09:22:21"/>
    <n v="46"/>
    <x v="0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b v="0"/>
    <x v="2"/>
    <s v="web"/>
    <n v="0"/>
    <n v="3"/>
    <d v="2017-10-02T06:09:14"/>
    <d v="2017-11-01T21:28:22"/>
    <n v="31"/>
    <x v="2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b v="0"/>
    <x v="2"/>
    <s v="web"/>
    <n v="0"/>
    <n v="10"/>
    <d v="2017-06-20T21:52:56"/>
    <d v="2017-07-28T15:49:47"/>
    <n v="38"/>
    <x v="2"/>
    <m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b v="0"/>
    <x v="2"/>
    <s v="web"/>
    <n v="34"/>
    <n v="121.43"/>
    <d v="2015-10-19T11:47:46"/>
    <d v="2015-11-19T03:06:55"/>
    <n v="31"/>
    <x v="3"/>
    <m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b v="0"/>
    <x v="2"/>
    <s v="web"/>
    <n v="0"/>
    <n v="15.5"/>
    <d v="2016-01-29T10:12:48"/>
    <d v="2016-02-22T18:08:41"/>
    <n v="25"/>
    <x v="0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b v="0"/>
    <x v="2"/>
    <s v="web"/>
    <n v="2"/>
    <n v="100"/>
    <d v="2016-02-24T23:08:17"/>
    <d v="2016-04-26T05:46:35"/>
    <n v="61"/>
    <x v="0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b v="0"/>
    <x v="2"/>
    <s v="web"/>
    <n v="1"/>
    <n v="23.33"/>
    <d v="2015-11-10T19:30:02"/>
    <d v="2015-12-11T10:49:10"/>
    <n v="31"/>
    <x v="3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b v="0"/>
    <x v="2"/>
    <s v="web"/>
    <n v="0"/>
    <n v="0"/>
    <d v="2016-05-06T10:47:04"/>
    <d v="2016-06-06T02:06:13"/>
    <n v="31"/>
    <x v="0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b v="0"/>
    <x v="2"/>
    <s v="web"/>
    <n v="4"/>
    <n v="45.39"/>
    <d v="2015-06-26T17:42:31"/>
    <d v="2015-07-27T09:01:40"/>
    <n v="31"/>
    <x v="3"/>
    <m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b v="0"/>
    <x v="2"/>
    <s v="web"/>
    <n v="0"/>
    <n v="0"/>
    <d v="2015-07-10T10:03:30"/>
    <d v="2015-08-10T01:22:39"/>
    <n v="31"/>
    <x v="3"/>
    <m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b v="0"/>
    <x v="2"/>
    <s v="web"/>
    <n v="3"/>
    <n v="16.38"/>
    <d v="2016-06-27T02:07:48"/>
    <d v="2016-08-12T01:06:31"/>
    <n v="46"/>
    <x v="0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b v="0"/>
    <x v="2"/>
    <s v="web"/>
    <n v="0"/>
    <n v="10"/>
    <d v="2016-03-25T10:19:44"/>
    <d v="2016-05-11T09:11:29"/>
    <n v="47"/>
    <x v="0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b v="0"/>
    <x v="2"/>
    <s v="web"/>
    <n v="0"/>
    <n v="0"/>
    <d v="2016-10-13T19:43:35"/>
    <d v="2016-11-13T12:04:01"/>
    <n v="31"/>
    <x v="0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b v="0"/>
    <x v="2"/>
    <s v="web"/>
    <n v="1"/>
    <n v="292.2"/>
    <d v="2016-05-03T12:21:47"/>
    <d v="2016-06-03T03:40:56"/>
    <n v="31"/>
    <x v="0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b v="0"/>
    <x v="2"/>
    <s v="web"/>
    <n v="1"/>
    <n v="5"/>
    <d v="2016-10-20T03:53:56"/>
    <d v="2016-11-19T20:14:22"/>
    <n v="31"/>
    <x v="0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b v="0"/>
    <x v="2"/>
    <s v="web"/>
    <n v="0"/>
    <n v="0"/>
    <d v="2016-03-09T06:34:39"/>
    <d v="2016-04-08T21:53:48"/>
    <n v="31"/>
    <x v="0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b v="0"/>
    <x v="2"/>
    <s v="web"/>
    <n v="0"/>
    <n v="0"/>
    <d v="2016-11-11T03:31:42"/>
    <d v="2017-01-11T10:09:59"/>
    <n v="61"/>
    <x v="0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b v="0"/>
    <x v="2"/>
    <s v="web"/>
    <n v="0"/>
    <n v="0"/>
    <d v="2017-07-31T01:48:01"/>
    <d v="2017-08-30T17:07:10"/>
    <n v="31"/>
    <x v="2"/>
    <m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b v="0"/>
    <x v="2"/>
    <s v="web"/>
    <n v="21"/>
    <n v="105.93"/>
    <d v="2016-08-20T08:36:05"/>
    <d v="2016-09-20T17:20:41"/>
    <n v="32"/>
    <x v="0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b v="0"/>
    <x v="2"/>
    <s v="web"/>
    <n v="0"/>
    <n v="0"/>
    <d v="2017-05-20T14:47:29"/>
    <d v="2017-06-20T06:06:38"/>
    <n v="31"/>
    <x v="2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b v="0"/>
    <x v="2"/>
    <s v="web"/>
    <n v="0"/>
    <n v="0"/>
    <d v="2016-08-14T20:52:04"/>
    <d v="2016-09-14T12:11:13"/>
    <n v="31"/>
    <x v="0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b v="0"/>
    <x v="2"/>
    <s v="web"/>
    <n v="0"/>
    <n v="0"/>
    <d v="2018-01-27T04:06:56"/>
    <d v="2018-02-26T19:26:05"/>
    <n v="31"/>
    <x v="1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b v="0"/>
    <x v="2"/>
    <s v="web"/>
    <n v="3"/>
    <n v="20"/>
    <d v="2016-03-09T19:07:58"/>
    <d v="2016-04-24T18:06:41"/>
    <n v="46"/>
    <x v="0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b v="0"/>
    <x v="2"/>
    <s v="web"/>
    <n v="0"/>
    <n v="0"/>
    <d v="2016-10-31T04:01:45"/>
    <d v="2016-11-30T19:20:54"/>
    <n v="31"/>
    <x v="0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b v="0"/>
    <x v="2"/>
    <s v="web"/>
    <n v="0"/>
    <n v="1"/>
    <d v="2015-09-09T07:15:34"/>
    <d v="2015-11-09T14:55:09"/>
    <n v="61"/>
    <x v="3"/>
    <m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b v="0"/>
    <x v="2"/>
    <s v="web"/>
    <n v="1"/>
    <n v="300"/>
    <d v="2015-06-22T17:34:16"/>
    <d v="2015-08-07T16:32:59"/>
    <n v="46"/>
    <x v="3"/>
    <m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b v="0"/>
    <x v="2"/>
    <s v="web"/>
    <n v="1"/>
    <n v="87"/>
    <d v="2017-06-03T20:07:26"/>
    <d v="2017-07-04T11:26:35"/>
    <n v="31"/>
    <x v="2"/>
    <m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b v="0"/>
    <x v="2"/>
    <s v="web"/>
    <n v="6"/>
    <n v="37.89"/>
    <d v="2017-06-07T16:56:49"/>
    <d v="2017-06-28T03:09:35"/>
    <n v="21"/>
    <x v="2"/>
    <m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b v="0"/>
    <x v="2"/>
    <s v="web"/>
    <n v="0"/>
    <n v="0"/>
    <d v="2016-04-14T04:49:19"/>
    <d v="2016-05-14T20:08:28"/>
    <n v="31"/>
    <x v="0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b v="0"/>
    <x v="2"/>
    <s v="web"/>
    <n v="0"/>
    <n v="0"/>
    <d v="2016-03-31T21:41:07"/>
    <d v="2016-05-01T13:00:16"/>
    <n v="31"/>
    <x v="0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b v="0"/>
    <x v="2"/>
    <s v="web"/>
    <n v="0"/>
    <n v="0"/>
    <d v="2018-02-26T07:39:11"/>
    <d v="2018-03-28T21:57:03"/>
    <n v="31"/>
    <x v="1"/>
    <m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b v="0"/>
    <x v="2"/>
    <s v="web"/>
    <n v="17"/>
    <n v="111.41"/>
    <d v="2016-07-01T09:07:03"/>
    <d v="2016-08-04T01:54:23"/>
    <n v="34"/>
    <x v="0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b v="0"/>
    <x v="2"/>
    <s v="web"/>
    <n v="0"/>
    <n v="90"/>
    <d v="2017-01-07T01:54:14"/>
    <d v="2017-03-09T00:00:00"/>
    <n v="61"/>
    <x v="2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b v="0"/>
    <x v="2"/>
    <s v="web"/>
    <n v="0"/>
    <n v="0"/>
    <d v="2015-05-25T02:40:58"/>
    <d v="2015-06-24T18:00:07"/>
    <n v="31"/>
    <x v="3"/>
    <m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b v="0"/>
    <x v="2"/>
    <s v="web"/>
    <n v="0"/>
    <n v="116.67"/>
    <d v="2017-04-09T07:58:26"/>
    <d v="2017-05-09T23:17:35"/>
    <n v="31"/>
    <x v="2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b v="0"/>
    <x v="2"/>
    <s v="web"/>
    <n v="0"/>
    <n v="10"/>
    <d v="2016-07-26T23:21:13"/>
    <d v="2016-08-26T04:45:57"/>
    <n v="31"/>
    <x v="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b v="0"/>
    <x v="2"/>
    <s v="web"/>
    <n v="1"/>
    <n v="76.67"/>
    <d v="2017-04-24T18:55:49"/>
    <d v="2017-05-24T09:44:19"/>
    <n v="30"/>
    <x v="2"/>
    <m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b v="0"/>
    <x v="2"/>
    <s v="web"/>
    <n v="0"/>
    <n v="0"/>
    <d v="2016-10-16T17:10:54"/>
    <d v="2016-11-16T09:31:19"/>
    <n v="31"/>
    <x v="0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b v="0"/>
    <x v="2"/>
    <s v="web"/>
    <n v="12"/>
    <n v="49.8"/>
    <d v="2017-05-12T16:31:42"/>
    <d v="2017-06-14T00:30:38"/>
    <n v="33"/>
    <x v="2"/>
    <m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b v="0"/>
    <x v="2"/>
    <s v="web"/>
    <n v="0"/>
    <n v="1"/>
    <d v="2016-01-13T04:53:16"/>
    <d v="2016-02-12T20:12:25"/>
    <n v="31"/>
    <x v="0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b v="0"/>
    <x v="2"/>
    <s v="web"/>
    <n v="0"/>
    <n v="2"/>
    <d v="2016-02-27T07:21:54"/>
    <d v="2016-03-28T22:41:03"/>
    <n v="31"/>
    <x v="0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b v="0"/>
    <x v="2"/>
    <s v="web"/>
    <n v="0"/>
    <n v="4"/>
    <d v="2016-04-23T20:21:17"/>
    <d v="2016-05-24T11:31:24"/>
    <n v="31"/>
    <x v="0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b v="0"/>
    <x v="2"/>
    <s v="web"/>
    <n v="0"/>
    <n v="0"/>
    <d v="2018-01-28T18:59:02"/>
    <d v="2018-02-27T09:46:13"/>
    <n v="30"/>
    <x v="1"/>
    <m/>
    <x v="0"/>
  </r>
  <r>
    <n v="638"/>
    <s v="W (Canceled)"/>
    <s v="O0"/>
    <n v="200000"/>
    <n v="18"/>
    <x v="1"/>
    <s v="DE"/>
    <s v="EUR"/>
    <n v="1490447662"/>
    <n v="1485267262"/>
    <n v="6"/>
    <b v="0"/>
    <x v="2"/>
    <s v="web"/>
    <n v="0"/>
    <n v="3"/>
    <d v="2018-01-25T08:24:53"/>
    <d v="2018-03-27T14:01:54"/>
    <n v="61"/>
    <x v="1"/>
    <m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b v="0"/>
    <x v="2"/>
    <s v="web"/>
    <n v="0"/>
    <n v="1"/>
    <d v="2015-07-27T07:39:29"/>
    <d v="2015-09-26T14:17:47"/>
    <n v="61"/>
    <x v="3"/>
    <m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b v="1"/>
    <x v="2"/>
    <s v="wearables"/>
    <n v="144"/>
    <n v="50.5"/>
    <d v="2017-11-08T13:21:57"/>
    <d v="2017-11-24T10:12:46"/>
    <n v="17"/>
    <x v="2"/>
    <m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b v="1"/>
    <x v="2"/>
    <s v="wearables"/>
    <n v="119"/>
    <n v="151.32"/>
    <d v="2016-07-02T09:53:09"/>
    <d v="2016-08-02T01:12:18"/>
    <n v="31"/>
    <x v="0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b v="1"/>
    <x v="2"/>
    <s v="wearables"/>
    <n v="1460"/>
    <n v="134.36000000000001"/>
    <d v="2016-07-02T11:52:45"/>
    <d v="2016-08-08T06:15:44"/>
    <n v="37"/>
    <x v="0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b v="1"/>
    <x v="2"/>
    <s v="wearables"/>
    <n v="106"/>
    <n v="174.03"/>
    <d v="2016-03-23T09:05:57"/>
    <d v="2016-05-18T13:11:04"/>
    <n v="56"/>
    <x v="0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b v="1"/>
    <x v="2"/>
    <s v="wearables"/>
    <n v="300"/>
    <n v="73.489999999999995"/>
    <d v="2015-08-30T02:32:09"/>
    <d v="2015-10-12T09:11:29"/>
    <n v="43"/>
    <x v="3"/>
    <m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b v="1"/>
    <x v="2"/>
    <s v="wearables"/>
    <n v="279"/>
    <n v="23.52"/>
    <d v="2017-07-09T14:56:35"/>
    <d v="2017-08-09T06:15:44"/>
    <n v="31"/>
    <x v="2"/>
    <m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b v="1"/>
    <x v="2"/>
    <s v="wearables"/>
    <n v="132"/>
    <n v="39.07"/>
    <d v="2015-06-23T21:24:33"/>
    <d v="2015-07-24T12:43:42"/>
    <n v="31"/>
    <x v="3"/>
    <m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b v="1"/>
    <x v="2"/>
    <s v="wearables"/>
    <n v="107"/>
    <n v="125.94"/>
    <d v="2017-02-09T05:32:45"/>
    <d v="2017-03-11T19:50:37"/>
    <n v="31"/>
    <x v="2"/>
    <m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b v="1"/>
    <x v="2"/>
    <s v="wearables"/>
    <n v="127"/>
    <n v="1644"/>
    <d v="2015-08-22T23:38:01"/>
    <d v="2015-09-27T17:30:21"/>
    <n v="36"/>
    <x v="3"/>
    <m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b v="1"/>
    <x v="2"/>
    <s v="wearables"/>
    <n v="140"/>
    <n v="42.67"/>
    <d v="2015-08-08T21:50:52"/>
    <d v="2015-08-30T08:34:16"/>
    <n v="22"/>
    <x v="3"/>
    <m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b v="1"/>
    <x v="2"/>
    <s v="wearables"/>
    <n v="112"/>
    <n v="35.130000000000003"/>
    <d v="2015-10-03T04:28:40"/>
    <d v="2015-12-03T12:08:14"/>
    <n v="61"/>
    <x v="3"/>
    <m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b v="1"/>
    <x v="2"/>
    <s v="wearables"/>
    <n v="101"/>
    <n v="239.35"/>
    <d v="2015-10-27T16:15:30"/>
    <d v="2015-11-27T07:34:39"/>
    <n v="31"/>
    <x v="3"/>
    <m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b v="1"/>
    <x v="2"/>
    <s v="wearables"/>
    <n v="100"/>
    <n v="107.64"/>
    <d v="2017-10-31T15:54:03"/>
    <d v="2017-12-01T08:14:28"/>
    <n v="31"/>
    <x v="2"/>
    <m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b v="1"/>
    <x v="2"/>
    <s v="wearables"/>
    <n v="141"/>
    <n v="95.83"/>
    <d v="2016-07-02T11:04:31"/>
    <d v="2016-08-09T05:58:08"/>
    <n v="38"/>
    <x v="0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b v="1"/>
    <x v="2"/>
    <s v="wearables"/>
    <n v="267"/>
    <n v="31.66"/>
    <d v="2016-05-27T00:59:48"/>
    <d v="2016-06-26T16:18:57"/>
    <n v="31"/>
    <x v="0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b v="1"/>
    <x v="2"/>
    <s v="wearables"/>
    <n v="147"/>
    <n v="42.89"/>
    <d v="2016-01-27T12:44:28"/>
    <d v="2016-02-27T03:02:20"/>
    <n v="31"/>
    <x v="0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b v="1"/>
    <x v="2"/>
    <s v="wearables"/>
    <n v="214"/>
    <n v="122.74"/>
    <d v="2017-02-10T06:57:21"/>
    <d v="2017-04-12T12:34:22"/>
    <n v="61"/>
    <x v="2"/>
    <m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b v="1"/>
    <x v="2"/>
    <s v="wearables"/>
    <n v="126"/>
    <n v="190.45"/>
    <d v="2016-11-14T12:02:56"/>
    <d v="2016-12-15T03:22:05"/>
    <n v="31"/>
    <x v="0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b v="1"/>
    <x v="2"/>
    <s v="wearables"/>
    <n v="104"/>
    <n v="109.34"/>
    <d v="2016-06-11T13:38:32"/>
    <d v="2016-07-14T20:25:32"/>
    <n v="34"/>
    <x v="0"/>
    <m/>
    <x v="0"/>
  </r>
  <r>
    <n v="659"/>
    <s v="Lulu Watch Designs - Apple Watch"/>
    <s v="Sync up your lifestyle"/>
    <n v="3000"/>
    <n v="3017"/>
    <x v="0"/>
    <s v="US"/>
    <s v="USD"/>
    <n v="1440339295"/>
    <n v="1437747295"/>
    <n v="21"/>
    <b v="1"/>
    <x v="2"/>
    <s v="wearables"/>
    <n v="101"/>
    <n v="143.66999999999999"/>
    <d v="2016-07-12T15:34:23"/>
    <d v="2016-08-12T06:53:32"/>
    <n v="31"/>
    <x v="0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b v="0"/>
    <x v="2"/>
    <s v="wearables"/>
    <n v="3"/>
    <n v="84.94"/>
    <d v="2015-09-23T16:38:47"/>
    <d v="2015-10-24T08:59:13"/>
    <n v="31"/>
    <x v="3"/>
    <m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b v="0"/>
    <x v="2"/>
    <s v="wearables"/>
    <n v="1"/>
    <n v="10.56"/>
    <d v="2017-09-21T18:52:55"/>
    <d v="2017-10-22T10:12:04"/>
    <n v="31"/>
    <x v="2"/>
    <m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b v="0"/>
    <x v="2"/>
    <s v="wearables"/>
    <n v="0"/>
    <n v="39"/>
    <d v="2015-12-01T19:55:42"/>
    <d v="2016-01-01T11:14:51"/>
    <n v="31"/>
    <x v="3"/>
    <m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b v="0"/>
    <x v="2"/>
    <s v="wearables"/>
    <n v="0"/>
    <n v="100"/>
    <d v="2016-06-06T03:18:24"/>
    <d v="2016-07-06T18:37:33"/>
    <n v="31"/>
    <x v="0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b v="0"/>
    <x v="2"/>
    <s v="wearables"/>
    <n v="8"/>
    <n v="31.17"/>
    <d v="2016-02-28T21:57:01"/>
    <d v="2016-03-30T13:16:10"/>
    <n v="31"/>
    <x v="0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b v="0"/>
    <x v="2"/>
    <s v="wearables"/>
    <n v="19"/>
    <n v="155.33000000000001"/>
    <d v="2017-11-13T23:03:10"/>
    <d v="2018-01-14T05:41:28"/>
    <n v="61"/>
    <x v="2"/>
    <m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b v="0"/>
    <x v="2"/>
    <s v="wearables"/>
    <n v="0"/>
    <n v="2"/>
    <d v="2015-06-29T23:58:16"/>
    <d v="2015-07-30T15:17:25"/>
    <n v="31"/>
    <x v="3"/>
    <m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b v="0"/>
    <x v="2"/>
    <s v="wearables"/>
    <n v="10"/>
    <n v="178.93"/>
    <d v="2017-09-17T10:10:26"/>
    <d v="2017-10-28T06:35:58"/>
    <n v="41"/>
    <x v="2"/>
    <m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b v="0"/>
    <x v="2"/>
    <s v="wearables"/>
    <n v="5"/>
    <n v="27.36"/>
    <d v="2016-03-13T08:37:49"/>
    <d v="2016-04-28T07:36:33"/>
    <n v="46"/>
    <x v="0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b v="0"/>
    <x v="2"/>
    <s v="wearables"/>
    <n v="22"/>
    <n v="1536.25"/>
    <d v="2017-06-02T10:44:23"/>
    <d v="2017-07-03T02:03:32"/>
    <n v="31"/>
    <x v="2"/>
    <m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b v="0"/>
    <x v="2"/>
    <s v="wearables"/>
    <n v="29"/>
    <n v="85"/>
    <d v="2017-05-12T02:04:36"/>
    <d v="2017-06-15T10:22:59"/>
    <n v="35"/>
    <x v="2"/>
    <m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b v="0"/>
    <x v="2"/>
    <s v="wearables"/>
    <n v="39"/>
    <n v="788.53"/>
    <d v="2015-11-25T23:06:25"/>
    <d v="2015-12-30T03:34:28"/>
    <n v="34"/>
    <x v="3"/>
    <m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b v="0"/>
    <x v="2"/>
    <s v="wearables"/>
    <n v="22"/>
    <n v="50.3"/>
    <d v="2015-11-15T06:24:04"/>
    <d v="2015-12-16T21:56:26"/>
    <n v="32"/>
    <x v="3"/>
    <m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b v="0"/>
    <x v="2"/>
    <s v="wearables"/>
    <n v="0"/>
    <n v="68.33"/>
    <d v="2015-06-30T00:10:30"/>
    <d v="2015-08-14T23:09:14"/>
    <n v="46"/>
    <x v="3"/>
    <m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b v="0"/>
    <x v="2"/>
    <s v="wearables"/>
    <n v="0"/>
    <n v="7.5"/>
    <d v="2015-05-24T12:32:48"/>
    <d v="2015-07-24T19:11:06"/>
    <n v="61"/>
    <x v="3"/>
    <m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b v="0"/>
    <x v="2"/>
    <s v="wearables"/>
    <n v="15"/>
    <n v="34.270000000000003"/>
    <d v="2015-11-17T00:20:30"/>
    <d v="2015-12-16T23:58:59"/>
    <n v="30"/>
    <x v="3"/>
    <m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b v="0"/>
    <x v="2"/>
    <s v="wearables"/>
    <n v="1"/>
    <n v="61.29"/>
    <d v="2015-12-24T15:15:25"/>
    <d v="2016-01-24T06:34:34"/>
    <n v="31"/>
    <x v="3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b v="0"/>
    <x v="2"/>
    <s v="wearables"/>
    <n v="26"/>
    <n v="133.25"/>
    <d v="2017-05-09T17:33:32"/>
    <d v="2017-06-24T16:32:15"/>
    <n v="46"/>
    <x v="2"/>
    <m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b v="0"/>
    <x v="2"/>
    <s v="wearables"/>
    <n v="4"/>
    <n v="65.180000000000007"/>
    <d v="2017-04-16T05:08:44"/>
    <d v="2017-05-16T20:27:53"/>
    <n v="31"/>
    <x v="2"/>
    <m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b v="0"/>
    <x v="2"/>
    <s v="wearables"/>
    <n v="15"/>
    <n v="93.9"/>
    <d v="2017-07-02T03:15:54"/>
    <d v="2017-09-01T09:54:12"/>
    <n v="61"/>
    <x v="2"/>
    <m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b v="0"/>
    <x v="2"/>
    <s v="wearables"/>
    <n v="26"/>
    <n v="150.65"/>
    <d v="2015-07-26T05:08:37"/>
    <d v="2015-08-30T23:00:57"/>
    <n v="36"/>
    <x v="3"/>
    <m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b v="0"/>
    <x v="2"/>
    <s v="wearables"/>
    <n v="0"/>
    <n v="1"/>
    <d v="2017-09-25T00:20:30"/>
    <d v="2017-10-25T15:39:39"/>
    <n v="31"/>
    <x v="2"/>
    <m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b v="0"/>
    <x v="2"/>
    <s v="wearables"/>
    <n v="0"/>
    <n v="13.25"/>
    <d v="2018-02-13T22:19:57"/>
    <d v="2018-03-16T12:37:49"/>
    <n v="31"/>
    <x v="1"/>
    <m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b v="0"/>
    <x v="2"/>
    <s v="wearables"/>
    <n v="1"/>
    <n v="99.33"/>
    <d v="2017-09-20T00:06:12"/>
    <d v="2017-10-30T20:31:44"/>
    <n v="41"/>
    <x v="2"/>
    <m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b v="0"/>
    <x v="2"/>
    <s v="wearables"/>
    <n v="7"/>
    <n v="177.39"/>
    <d v="2015-05-31T00:21:58"/>
    <d v="2015-07-06T10:12:46"/>
    <n v="37"/>
    <x v="3"/>
    <m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b v="0"/>
    <x v="2"/>
    <s v="wearables"/>
    <n v="28"/>
    <n v="55.3"/>
    <d v="2015-11-12T20:43:47"/>
    <d v="2015-12-28T19:42:30"/>
    <n v="46"/>
    <x v="3"/>
    <m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b v="0"/>
    <x v="2"/>
    <s v="wearables"/>
    <n v="0"/>
    <n v="0"/>
    <d v="2016-06-22T07:18:38"/>
    <d v="2016-07-22T22:37:47"/>
    <n v="31"/>
    <x v="0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b v="0"/>
    <x v="2"/>
    <s v="wearables"/>
    <n v="4"/>
    <n v="591.66999999999996"/>
    <d v="2017-12-07T11:45:35"/>
    <d v="2018-02-06T18:23:53"/>
    <n v="61"/>
    <x v="2"/>
    <m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b v="0"/>
    <x v="2"/>
    <s v="wearables"/>
    <n v="73"/>
    <n v="405.5"/>
    <d v="2016-09-04T06:39:12"/>
    <d v="2016-10-04T21:58:21"/>
    <n v="31"/>
    <x v="0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b v="0"/>
    <x v="2"/>
    <s v="wearables"/>
    <n v="58"/>
    <n v="343.15"/>
    <d v="2017-10-31T15:20:48"/>
    <d v="2017-12-07T22:57:42"/>
    <n v="38"/>
    <x v="2"/>
    <m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b v="0"/>
    <x v="2"/>
    <s v="wearables"/>
    <n v="12"/>
    <n v="72.59"/>
    <d v="2017-07-25T13:30:55"/>
    <d v="2017-09-07T02:02:33"/>
    <n v="44"/>
    <x v="2"/>
    <m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b v="0"/>
    <x v="2"/>
    <s v="wearables"/>
    <n v="1"/>
    <n v="26"/>
    <d v="2016-05-20T23:40:21"/>
    <d v="2016-06-18T13:58:14"/>
    <n v="29"/>
    <x v="0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b v="0"/>
    <x v="2"/>
    <s v="wearables"/>
    <n v="7"/>
    <n v="6.5"/>
    <d v="2017-11-21T18:54:41"/>
    <d v="2017-12-22T10:13:50"/>
    <n v="31"/>
    <x v="2"/>
    <m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b v="0"/>
    <x v="2"/>
    <s v="wearables"/>
    <n v="35"/>
    <n v="119.39"/>
    <d v="2016-03-17T10:06:25"/>
    <d v="2016-04-17T01:25:34"/>
    <n v="31"/>
    <x v="0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b v="0"/>
    <x v="2"/>
    <s v="wearables"/>
    <n v="0"/>
    <n v="84.29"/>
    <d v="2018-01-02T22:54:37"/>
    <d v="2018-02-02T14:13:46"/>
    <n v="31"/>
    <x v="1"/>
    <m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b v="0"/>
    <x v="2"/>
    <s v="wearables"/>
    <n v="1"/>
    <n v="90.86"/>
    <d v="2015-09-14T06:38:38"/>
    <d v="2015-10-14T21:57:47"/>
    <n v="31"/>
    <x v="3"/>
    <m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b v="0"/>
    <x v="2"/>
    <s v="wearables"/>
    <n v="0"/>
    <n v="1"/>
    <d v="2015-06-06T14:33:14"/>
    <d v="2015-07-07T05:52:22"/>
    <n v="31"/>
    <x v="3"/>
    <m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b v="0"/>
    <x v="2"/>
    <s v="wearables"/>
    <n v="46"/>
    <n v="20.34"/>
    <d v="2017-01-11T09:14:42"/>
    <d v="2017-01-26T16:54:17"/>
    <n v="16"/>
    <x v="2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b v="0"/>
    <x v="2"/>
    <s v="wearables"/>
    <n v="15"/>
    <n v="530.69000000000005"/>
    <d v="2015-07-28T16:41:37"/>
    <d v="2015-08-31T13:16:36"/>
    <n v="34"/>
    <x v="3"/>
    <m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b v="0"/>
    <x v="2"/>
    <s v="wearables"/>
    <n v="82"/>
    <n v="120.39"/>
    <d v="2014-09-21T19:02:57"/>
    <d v="2014-10-29T18:22:59"/>
    <n v="38"/>
    <x v="4"/>
    <m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b v="0"/>
    <x v="2"/>
    <s v="wearables"/>
    <n v="3"/>
    <n v="13"/>
    <d v="2017-12-11T12:16:42"/>
    <d v="2018-01-11T03:35:51"/>
    <n v="31"/>
    <x v="2"/>
    <m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b v="0"/>
    <x v="2"/>
    <s v="wearables"/>
    <n v="27"/>
    <n v="291.33"/>
    <d v="2015-06-04T07:03:29"/>
    <d v="2015-07-04T22:22:38"/>
    <n v="31"/>
    <x v="3"/>
    <m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b v="0"/>
    <x v="2"/>
    <s v="wearables"/>
    <n v="31"/>
    <n v="124.92"/>
    <d v="2017-10-24T13:12:58"/>
    <d v="2017-11-24T05:33:24"/>
    <n v="31"/>
    <x v="2"/>
    <m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b v="0"/>
    <x v="2"/>
    <s v="wearables"/>
    <n v="6"/>
    <n v="119.57"/>
    <d v="2017-12-07T16:39:59"/>
    <d v="2018-02-01T21:28:51"/>
    <n v="56"/>
    <x v="2"/>
    <m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b v="0"/>
    <x v="2"/>
    <s v="wearables"/>
    <n v="1"/>
    <n v="120.25"/>
    <d v="2017-12-22T05:44:59"/>
    <d v="2018-02-21T12:23:17"/>
    <n v="61"/>
    <x v="2"/>
    <m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b v="0"/>
    <x v="2"/>
    <s v="wearables"/>
    <n v="1"/>
    <n v="195.4"/>
    <d v="2017-12-22T13:04:18"/>
    <d v="2018-01-22T04:23:27"/>
    <n v="31"/>
    <x v="2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b v="0"/>
    <x v="2"/>
    <s v="wearables"/>
    <n v="0"/>
    <n v="0"/>
    <d v="2017-11-01T23:52:54"/>
    <d v="2017-12-14T15:58:59"/>
    <n v="43"/>
    <x v="2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b v="0"/>
    <x v="2"/>
    <s v="wearables"/>
    <n v="79"/>
    <n v="117.7"/>
    <d v="2017-11-22T01:57:54"/>
    <d v="2018-01-01T22:23:26"/>
    <n v="41"/>
    <x v="2"/>
    <m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b v="0"/>
    <x v="2"/>
    <s v="wearables"/>
    <n v="22"/>
    <n v="23.95"/>
    <d v="2015-06-26T16:17:01"/>
    <d v="2015-08-26T22:55:19"/>
    <n v="61"/>
    <x v="3"/>
    <m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b v="0"/>
    <x v="2"/>
    <s v="wearables"/>
    <n v="0"/>
    <n v="30.5"/>
    <d v="2015-10-19T12:45:16"/>
    <d v="2015-11-19T04:04:25"/>
    <n v="31"/>
    <x v="3"/>
    <m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b v="0"/>
    <x v="2"/>
    <s v="wearables"/>
    <n v="0"/>
    <n v="0"/>
    <d v="2015-06-29T03:12:22"/>
    <d v="2015-08-01T21:10:28"/>
    <n v="34"/>
    <x v="3"/>
    <m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b v="0"/>
    <x v="2"/>
    <s v="wearables"/>
    <n v="34"/>
    <n v="99.97"/>
    <d v="2017-11-03T11:45:50"/>
    <d v="2017-12-14T09:12:39"/>
    <n v="41"/>
    <x v="2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b v="0"/>
    <x v="2"/>
    <s v="wearables"/>
    <n v="0"/>
    <n v="26.25"/>
    <d v="2017-01-07T11:04:22"/>
    <d v="2017-02-07T02:23:31"/>
    <n v="31"/>
    <x v="2"/>
    <m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b v="0"/>
    <x v="2"/>
    <s v="wearables"/>
    <n v="1"/>
    <n v="199"/>
    <d v="2017-05-01T16:32:53"/>
    <d v="2017-06-01T07:52:02"/>
    <n v="31"/>
    <x v="2"/>
    <m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b v="0"/>
    <x v="2"/>
    <s v="wearables"/>
    <n v="15"/>
    <n v="80.319999999999993"/>
    <d v="2017-12-31T00:25:14"/>
    <d v="2018-03-02T07:03:31"/>
    <n v="61"/>
    <x v="2"/>
    <m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b v="0"/>
    <x v="2"/>
    <s v="wearables"/>
    <n v="5"/>
    <n v="115.75"/>
    <d v="2016-09-15T11:55:34"/>
    <d v="2016-10-26T09:22:23"/>
    <n v="41"/>
    <x v="0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b v="0"/>
    <x v="2"/>
    <s v="wearables"/>
    <n v="10"/>
    <n v="44.69"/>
    <d v="2015-10-11T23:48:12"/>
    <d v="2015-11-15T01:01:17"/>
    <n v="34"/>
    <x v="3"/>
    <m/>
    <x v="0"/>
  </r>
  <r>
    <n v="717"/>
    <s v="cool air belt"/>
    <s v="Cool air flowing under clothing keeps you cool."/>
    <n v="100000"/>
    <n v="305"/>
    <x v="2"/>
    <s v="US"/>
    <s v="USD"/>
    <n v="1409949002"/>
    <n v="1407357002"/>
    <n v="4"/>
    <b v="0"/>
    <x v="2"/>
    <s v="wearables"/>
    <n v="0"/>
    <n v="76.25"/>
    <d v="2015-07-19T10:12:48"/>
    <d v="2015-08-19T01:31:57"/>
    <n v="31"/>
    <x v="3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b v="0"/>
    <x v="2"/>
    <s v="wearables"/>
    <n v="1"/>
    <n v="22.5"/>
    <d v="2018-01-18T11:01:14"/>
    <d v="2018-02-19T12:44:56"/>
    <n v="32"/>
    <x v="1"/>
    <m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b v="0"/>
    <x v="2"/>
    <s v="wearables"/>
    <n v="1"/>
    <n v="19.399999999999999"/>
    <d v="2017-02-01T08:08:06"/>
    <d v="2017-02-15T15:17:02"/>
    <n v="15"/>
    <x v="2"/>
    <m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b v="1"/>
    <x v="3"/>
    <s v="nonfiction"/>
    <n v="144"/>
    <n v="66.709999999999994"/>
    <d v="2012-11-23T01:06:14"/>
    <d v="2012-12-21T15:24:06"/>
    <n v="29"/>
    <x v="6"/>
    <m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b v="1"/>
    <x v="3"/>
    <s v="nonfiction"/>
    <n v="122"/>
    <n v="84.14"/>
    <d v="2015-05-29T01:45:39"/>
    <d v="2015-07-14T00:44:22"/>
    <n v="46"/>
    <x v="3"/>
    <m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b v="1"/>
    <x v="3"/>
    <s v="nonfiction"/>
    <n v="132"/>
    <n v="215.73"/>
    <d v="2013-01-31T15:39:12"/>
    <d v="2013-03-03T05:57:04"/>
    <n v="31"/>
    <x v="5"/>
    <m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b v="1"/>
    <x v="3"/>
    <s v="nonfiction"/>
    <n v="109"/>
    <n v="54.69"/>
    <d v="2016-06-17T08:16:09"/>
    <d v="2016-07-18T08:09:11"/>
    <n v="31"/>
    <x v="0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b v="1"/>
    <x v="3"/>
    <s v="nonfiction"/>
    <n v="105"/>
    <n v="51.63"/>
    <d v="2012-04-17T11:03:12"/>
    <d v="2012-05-18T02:22:21"/>
    <n v="31"/>
    <x v="6"/>
    <m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b v="1"/>
    <x v="3"/>
    <s v="nonfiction"/>
    <n v="100"/>
    <n v="143.36000000000001"/>
    <d v="2016-11-04T01:33:49"/>
    <d v="2016-12-04T16:52:58"/>
    <n v="31"/>
    <x v="0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b v="1"/>
    <x v="3"/>
    <s v="nonfiction"/>
    <n v="101"/>
    <n v="72.430000000000007"/>
    <d v="2014-02-11T17:23:11"/>
    <d v="2014-03-14T08:42:20"/>
    <n v="31"/>
    <x v="4"/>
    <m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b v="1"/>
    <x v="3"/>
    <s v="nonfiction"/>
    <n v="156"/>
    <n v="36.53"/>
    <d v="2013-11-02T14:17:00"/>
    <d v="2013-12-15T08:30:38"/>
    <n v="43"/>
    <x v="5"/>
    <m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b v="1"/>
    <x v="3"/>
    <s v="nonfiction"/>
    <n v="106"/>
    <n v="60.9"/>
    <d v="2012-05-25T10:49:29"/>
    <d v="2012-07-10T09:48:12"/>
    <n v="46"/>
    <x v="6"/>
    <m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b v="1"/>
    <x v="3"/>
    <s v="nonfiction"/>
    <n v="131"/>
    <n v="43.55"/>
    <d v="2013-06-16T20:53:48"/>
    <d v="2013-08-17T03:32:06"/>
    <n v="61"/>
    <x v="5"/>
    <m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b v="1"/>
    <x v="3"/>
    <s v="nonfiction"/>
    <n v="132"/>
    <n v="99.77"/>
    <d v="2012-09-27T23:22:24"/>
    <d v="2012-10-28T14:41:33"/>
    <n v="31"/>
    <x v="6"/>
    <m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b v="1"/>
    <x v="3"/>
    <s v="nonfiction"/>
    <n v="126"/>
    <n v="88.73"/>
    <d v="2012-10-23T13:22:30"/>
    <d v="2012-12-14T02:02:33"/>
    <n v="51"/>
    <x v="6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b v="1"/>
    <x v="3"/>
    <s v="nonfiction"/>
    <n v="160"/>
    <n v="4.92"/>
    <d v="2014-07-05T02:13:48"/>
    <d v="2014-09-04T08:52:06"/>
    <n v="61"/>
    <x v="4"/>
    <m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b v="1"/>
    <x v="3"/>
    <s v="nonfiction"/>
    <n v="120"/>
    <n v="17.82"/>
    <d v="2014-10-27T11:19:01"/>
    <d v="2014-11-27T02:38:10"/>
    <n v="31"/>
    <x v="4"/>
    <m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b v="1"/>
    <x v="3"/>
    <s v="nonfiction"/>
    <n v="126"/>
    <n v="187.19"/>
    <d v="2016-03-24T22:25:01"/>
    <d v="2016-04-25T15:19:09"/>
    <n v="32"/>
    <x v="0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b v="1"/>
    <x v="3"/>
    <s v="nonfiction"/>
    <n v="114"/>
    <n v="234.81"/>
    <d v="2015-10-17T11:26:44"/>
    <d v="2015-11-18T03:13:01"/>
    <n v="32"/>
    <x v="3"/>
    <m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b v="1"/>
    <x v="3"/>
    <s v="nonfiction"/>
    <n v="315"/>
    <n v="105.05"/>
    <d v="2014-10-08T09:18:59"/>
    <d v="2014-10-28T06:37:17"/>
    <n v="20"/>
    <x v="4"/>
    <m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b v="1"/>
    <x v="3"/>
    <s v="nonfiction"/>
    <n v="122"/>
    <n v="56.67"/>
    <d v="2015-01-05T19:00:12"/>
    <d v="2015-01-23T17:21:42"/>
    <n v="19"/>
    <x v="3"/>
    <m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b v="1"/>
    <x v="3"/>
    <s v="nonfiction"/>
    <n v="107"/>
    <n v="39.049999999999997"/>
    <d v="2015-10-14T23:59:54"/>
    <d v="2015-11-15T06:06:38"/>
    <n v="32"/>
    <x v="3"/>
    <m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b v="1"/>
    <x v="3"/>
    <s v="nonfiction"/>
    <n v="158"/>
    <n v="68.349999999999994"/>
    <d v="2015-06-20T11:17:56"/>
    <d v="2015-07-24T04:09:00"/>
    <n v="34"/>
    <x v="3"/>
    <m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b v="1"/>
    <x v="3"/>
    <s v="nonfiction"/>
    <n v="107"/>
    <n v="169.58"/>
    <d v="2016-05-25T04:37:08"/>
    <d v="2016-06-08T11:46:05"/>
    <n v="15"/>
    <x v="0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b v="1"/>
    <x v="3"/>
    <s v="nonfiction"/>
    <n v="102"/>
    <n v="141.41999999999999"/>
    <d v="2014-04-09T12:18:50"/>
    <d v="2014-05-15T06:11:10"/>
    <n v="36"/>
    <x v="4"/>
    <m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b v="1"/>
    <x v="3"/>
    <s v="nonfiction"/>
    <n v="111"/>
    <n v="67.39"/>
    <d v="2015-01-28T21:59:21"/>
    <d v="2015-02-28T12:17:14"/>
    <n v="31"/>
    <x v="3"/>
    <m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b v="1"/>
    <x v="3"/>
    <s v="nonfiction"/>
    <n v="148"/>
    <n v="54.27"/>
    <d v="2013-02-13T19:56:20"/>
    <d v="2013-03-11T12:45:57"/>
    <n v="26"/>
    <x v="5"/>
    <m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b v="1"/>
    <x v="3"/>
    <s v="nonfiction"/>
    <n v="102"/>
    <n v="82.52"/>
    <d v="2013-10-13T02:31:32"/>
    <d v="2013-11-12T17:50:41"/>
    <n v="31"/>
    <x v="5"/>
    <m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b v="1"/>
    <x v="3"/>
    <s v="nonfiction"/>
    <n v="179"/>
    <n v="53.73"/>
    <d v="2014-03-05T17:05:27"/>
    <d v="2014-04-05T08:24:36"/>
    <n v="31"/>
    <x v="4"/>
    <m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b v="1"/>
    <x v="3"/>
    <s v="nonfiction"/>
    <n v="111"/>
    <n v="34.21"/>
    <d v="2013-08-02T16:52:55"/>
    <d v="2013-08-21T05:05:22"/>
    <n v="19"/>
    <x v="5"/>
    <m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b v="1"/>
    <x v="3"/>
    <s v="nonfiction"/>
    <n v="100"/>
    <n v="127.33"/>
    <d v="2015-11-29T21:37:21"/>
    <d v="2015-12-31T11:07:55"/>
    <n v="32"/>
    <x v="3"/>
    <m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b v="1"/>
    <x v="3"/>
    <s v="nonfiction"/>
    <n v="100"/>
    <n v="45.57"/>
    <d v="2015-06-22T20:45:23"/>
    <d v="2015-07-23T12:04:32"/>
    <n v="31"/>
    <x v="3"/>
    <m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b v="1"/>
    <x v="3"/>
    <s v="nonfiction"/>
    <n v="106"/>
    <n v="95.96"/>
    <d v="2017-12-30T03:40:05"/>
    <d v="2018-01-29T18:59:14"/>
    <n v="31"/>
    <x v="2"/>
    <m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b v="1"/>
    <x v="3"/>
    <s v="nonfiction"/>
    <n v="103"/>
    <n v="77.27"/>
    <d v="2013-12-26T13:51:52"/>
    <d v="2014-01-26T05:11:01"/>
    <n v="31"/>
    <x v="5"/>
    <m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b v="1"/>
    <x v="3"/>
    <s v="nonfiction"/>
    <n v="119"/>
    <n v="57.34"/>
    <d v="2012-05-06T20:33:37"/>
    <d v="2012-06-22T20:02:59"/>
    <n v="47"/>
    <x v="6"/>
    <m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b v="1"/>
    <x v="3"/>
    <s v="nonfiction"/>
    <n v="112"/>
    <n v="53.19"/>
    <d v="2017-09-24T14:55:37"/>
    <d v="2017-10-15T02:02:33"/>
    <n v="21"/>
    <x v="2"/>
    <m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b v="1"/>
    <x v="3"/>
    <s v="nonfiction"/>
    <n v="128"/>
    <n v="492.31"/>
    <d v="2015-12-31T14:27:56"/>
    <d v="2016-01-31T05:47:05"/>
    <n v="31"/>
    <x v="3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b v="1"/>
    <x v="3"/>
    <s v="nonfiction"/>
    <n v="104"/>
    <n v="42.35"/>
    <d v="2013-11-05T09:10:09"/>
    <d v="2013-12-06T00:29:18"/>
    <n v="31"/>
    <x v="5"/>
    <m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b v="1"/>
    <x v="3"/>
    <s v="nonfiction"/>
    <n v="102"/>
    <n v="37.47"/>
    <d v="2014-03-22T02:03:52"/>
    <d v="2014-04-22T03:45:42"/>
    <n v="31"/>
    <x v="4"/>
    <m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b v="1"/>
    <x v="3"/>
    <s v="nonfiction"/>
    <n v="118"/>
    <n v="37.450000000000003"/>
    <d v="2012-01-02T09:05:41"/>
    <d v="2012-03-04T15:13:21"/>
    <n v="62"/>
    <x v="6"/>
    <m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b v="1"/>
    <x v="3"/>
    <s v="nonfiction"/>
    <n v="238"/>
    <n v="33.06"/>
    <d v="2013-10-21T08:59:49"/>
    <d v="2013-11-04T16:08:45"/>
    <n v="15"/>
    <x v="5"/>
    <m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b v="1"/>
    <x v="3"/>
    <s v="nonfiction"/>
    <n v="102"/>
    <n v="134.21"/>
    <d v="2011-07-22T00:35:12"/>
    <d v="2011-08-21T15:54:21"/>
    <n v="31"/>
    <x v="7"/>
    <m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b v="1"/>
    <x v="3"/>
    <s v="nonfiction"/>
    <n v="102"/>
    <n v="51.47"/>
    <d v="2015-05-10T10:38:58"/>
    <d v="2015-06-20T07:04:30"/>
    <n v="41"/>
    <x v="3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b v="0"/>
    <x v="3"/>
    <s v="fiction"/>
    <n v="0"/>
    <n v="0"/>
    <d v="2017-10-26T15:09:09"/>
    <d v="2017-11-26T07:29:35"/>
    <n v="31"/>
    <x v="2"/>
    <m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b v="0"/>
    <x v="3"/>
    <s v="fiction"/>
    <n v="5"/>
    <n v="39.17"/>
    <d v="2014-12-11T17:54:29"/>
    <d v="2015-01-11T09:13:38"/>
    <n v="31"/>
    <x v="4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b v="0"/>
    <x v="3"/>
    <s v="fiction"/>
    <n v="0"/>
    <n v="0"/>
    <d v="2017-11-16T03:40:46"/>
    <d v="2017-12-03T21:57:27"/>
    <n v="18"/>
    <x v="2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b v="0"/>
    <x v="3"/>
    <s v="fiction"/>
    <n v="0"/>
    <n v="5"/>
    <d v="2014-06-19T19:07:22"/>
    <d v="2014-07-20T10:26:31"/>
    <n v="31"/>
    <x v="4"/>
    <m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b v="0"/>
    <x v="3"/>
    <s v="fiction"/>
    <n v="0"/>
    <n v="0"/>
    <d v="2016-07-30T14:27:25"/>
    <d v="2016-08-30T05:46:34"/>
    <n v="31"/>
    <x v="0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b v="0"/>
    <x v="3"/>
    <s v="fiction"/>
    <n v="36"/>
    <n v="57.3"/>
    <d v="2015-09-02T01:02:42"/>
    <d v="2015-10-02T16:21:51"/>
    <n v="31"/>
    <x v="3"/>
    <m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b v="0"/>
    <x v="3"/>
    <s v="fiction"/>
    <n v="0"/>
    <n v="0"/>
    <d v="2016-01-02T20:13:20"/>
    <d v="2016-02-02T11:32:29"/>
    <n v="31"/>
    <x v="0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b v="0"/>
    <x v="3"/>
    <s v="fiction"/>
    <n v="4"/>
    <n v="59"/>
    <d v="2016-04-07T04:32:31"/>
    <d v="2016-05-07T19:51:40"/>
    <n v="31"/>
    <x v="0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b v="0"/>
    <x v="3"/>
    <s v="fiction"/>
    <n v="0"/>
    <n v="0"/>
    <d v="2014-10-23T04:03:14"/>
    <d v="2014-11-22T19:22:23"/>
    <n v="31"/>
    <x v="4"/>
    <m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b v="0"/>
    <x v="3"/>
    <s v="fiction"/>
    <n v="41"/>
    <n v="31.85"/>
    <d v="2014-11-03T04:30:32"/>
    <d v="2014-12-03T19:49:41"/>
    <n v="31"/>
    <x v="4"/>
    <m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b v="0"/>
    <x v="3"/>
    <s v="fiction"/>
    <n v="0"/>
    <n v="0"/>
    <d v="2013-12-16T11:44:09"/>
    <d v="2014-01-26T08:09:41"/>
    <n v="41"/>
    <x v="5"/>
    <m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b v="0"/>
    <x v="3"/>
    <s v="fiction"/>
    <n v="0"/>
    <n v="10"/>
    <d v="2016-12-02T20:42:35"/>
    <d v="2017-01-22T22:14:30"/>
    <n v="51"/>
    <x v="0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b v="0"/>
    <x v="3"/>
    <s v="fiction"/>
    <n v="3"/>
    <n v="50"/>
    <d v="2010-07-17T13:08:25"/>
    <d v="2010-09-06T17:20:41"/>
    <n v="51"/>
    <x v="8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b v="0"/>
    <x v="3"/>
    <s v="fiction"/>
    <n v="1"/>
    <n v="16"/>
    <d v="2016-03-23T11:24:00"/>
    <d v="2016-04-27T10:13:47"/>
    <n v="35"/>
    <x v="0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b v="0"/>
    <x v="3"/>
    <s v="fiction"/>
    <n v="70"/>
    <n v="39"/>
    <d v="2015-01-02T05:20:18"/>
    <d v="2015-02-01T20:39:27"/>
    <n v="31"/>
    <x v="3"/>
    <m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b v="0"/>
    <x v="3"/>
    <s v="fiction"/>
    <n v="2"/>
    <n v="34"/>
    <d v="2012-10-06T11:10:33"/>
    <d v="2012-11-06T02:29:42"/>
    <n v="31"/>
    <x v="6"/>
    <m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b v="0"/>
    <x v="3"/>
    <s v="fiction"/>
    <n v="51"/>
    <n v="63.12"/>
    <d v="2016-08-23T14:45:52"/>
    <d v="2016-09-30T22:28:05"/>
    <n v="39"/>
    <x v="0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b v="0"/>
    <x v="3"/>
    <s v="fiction"/>
    <n v="1"/>
    <n v="7"/>
    <d v="2014-06-05T00:33:39"/>
    <d v="2014-07-05T15:52:48"/>
    <n v="31"/>
    <x v="4"/>
    <m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b v="0"/>
    <x v="3"/>
    <s v="fiction"/>
    <n v="0"/>
    <n v="2"/>
    <d v="2015-03-10T13:07:45"/>
    <d v="2015-04-10T04:26:54"/>
    <n v="31"/>
    <x v="3"/>
    <m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b v="0"/>
    <x v="3"/>
    <s v="fiction"/>
    <n v="3"/>
    <n v="66.67"/>
    <d v="2011-07-29T00:25:37"/>
    <d v="2011-08-28T03:03:50"/>
    <n v="30"/>
    <x v="7"/>
    <m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b v="1"/>
    <x v="4"/>
    <s v="rock"/>
    <n v="104"/>
    <n v="38.520000000000003"/>
    <d v="2012-02-18T06:18:18"/>
    <d v="2012-03-19T21:37:27"/>
    <n v="31"/>
    <x v="6"/>
    <m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b v="1"/>
    <x v="4"/>
    <s v="rock"/>
    <n v="133"/>
    <n v="42.61"/>
    <d v="2014-04-10T21:28:04"/>
    <d v="2014-05-11T12:47:13"/>
    <n v="31"/>
    <x v="4"/>
    <m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b v="1"/>
    <x v="4"/>
    <s v="rock"/>
    <n v="100"/>
    <n v="50"/>
    <d v="2013-06-22T13:28:33"/>
    <d v="2013-07-23T04:47:42"/>
    <n v="31"/>
    <x v="5"/>
    <m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b v="1"/>
    <x v="4"/>
    <s v="rock"/>
    <n v="148"/>
    <n v="63.49"/>
    <d v="2013-02-10T19:59:08"/>
    <d v="2013-03-22T19:24:15"/>
    <n v="40"/>
    <x v="5"/>
    <m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b v="1"/>
    <x v="4"/>
    <s v="rock"/>
    <n v="103"/>
    <n v="102.5"/>
    <d v="2015-01-13T20:00:19"/>
    <d v="2015-02-23T15:24:35"/>
    <n v="41"/>
    <x v="3"/>
    <m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b v="1"/>
    <x v="4"/>
    <s v="rock"/>
    <n v="181"/>
    <n v="31.14"/>
    <d v="2013-12-30T08:56:26"/>
    <d v="2014-01-30T00:15:34"/>
    <n v="31"/>
    <x v="5"/>
    <m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b v="1"/>
    <x v="4"/>
    <s v="rock"/>
    <n v="143"/>
    <n v="162.27000000000001"/>
    <d v="2013-02-06T00:21:00"/>
    <d v="2013-04-05T20:12:15"/>
    <n v="59"/>
    <x v="5"/>
    <m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b v="1"/>
    <x v="4"/>
    <s v="rock"/>
    <n v="114"/>
    <n v="80.59"/>
    <d v="2014-09-07T15:23:00"/>
    <d v="2014-10-08T06:42:09"/>
    <n v="31"/>
    <x v="4"/>
    <m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b v="1"/>
    <x v="4"/>
    <s v="rock"/>
    <n v="204"/>
    <n v="59.85"/>
    <d v="2013-04-24T13:57:15"/>
    <d v="2013-06-02T13:15:34"/>
    <n v="39"/>
    <x v="5"/>
    <m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b v="1"/>
    <x v="4"/>
    <s v="rock"/>
    <n v="109"/>
    <n v="132.86000000000001"/>
    <d v="2013-12-03T09:40:05"/>
    <d v="2013-12-21T22:27:04"/>
    <n v="19"/>
    <x v="5"/>
    <m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b v="1"/>
    <x v="4"/>
    <s v="rock"/>
    <n v="144"/>
    <n v="92.55"/>
    <d v="2013-12-02T05:46:12"/>
    <d v="2014-01-01T21:05:21"/>
    <n v="31"/>
    <x v="5"/>
    <m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b v="1"/>
    <x v="4"/>
    <s v="rock"/>
    <n v="104"/>
    <n v="60.86"/>
    <d v="2014-09-15T23:13:07"/>
    <d v="2014-10-20T03:33:27"/>
    <n v="34"/>
    <x v="4"/>
    <m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b v="1"/>
    <x v="4"/>
    <s v="rock"/>
    <n v="100"/>
    <n v="41.85"/>
    <d v="2014-09-14T00:28:39"/>
    <d v="2014-10-14T16:49:04"/>
    <n v="31"/>
    <x v="4"/>
    <m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b v="1"/>
    <x v="4"/>
    <s v="rock"/>
    <n v="103"/>
    <n v="88.33"/>
    <d v="2014-05-21T11:31:49"/>
    <d v="2014-06-06T06:37:17"/>
    <n v="16"/>
    <x v="4"/>
    <m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b v="1"/>
    <x v="4"/>
    <s v="rock"/>
    <n v="105"/>
    <n v="158.96"/>
    <d v="2012-05-29T19:40:12"/>
    <d v="2012-07-25T14:24:00"/>
    <n v="57"/>
    <x v="6"/>
    <m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b v="1"/>
    <x v="4"/>
    <s v="rock"/>
    <n v="112"/>
    <n v="85.05"/>
    <d v="2013-01-17T03:47:30"/>
    <d v="2013-03-01T15:48:46"/>
    <n v="44"/>
    <x v="5"/>
    <m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b v="1"/>
    <x v="4"/>
    <s v="rock"/>
    <n v="101"/>
    <n v="112.61"/>
    <d v="2014-07-21T21:38:28"/>
    <d v="2014-08-21T12:56:10"/>
    <n v="31"/>
    <x v="4"/>
    <m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b v="1"/>
    <x v="4"/>
    <s v="rock"/>
    <n v="108"/>
    <n v="45.44"/>
    <d v="2013-02-20T05:58:57"/>
    <d v="2013-03-24T02:02:33"/>
    <n v="32"/>
    <x v="5"/>
    <m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b v="1"/>
    <x v="4"/>
    <s v="rock"/>
    <n v="115"/>
    <n v="46.22"/>
    <d v="2015-08-13T16:30:25"/>
    <d v="2015-09-13T07:49:34"/>
    <n v="31"/>
    <x v="3"/>
    <m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b v="1"/>
    <x v="4"/>
    <s v="rock"/>
    <n v="100"/>
    <n v="178.61"/>
    <d v="2013-02-19T21:58:14"/>
    <d v="2013-03-22T13:17:23"/>
    <n v="31"/>
    <x v="5"/>
    <m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b v="1"/>
    <x v="4"/>
    <s v="rock"/>
    <n v="152"/>
    <n v="40.75"/>
    <d v="2015-07-25T02:57:56"/>
    <d v="2015-08-24T18:17:05"/>
    <n v="31"/>
    <x v="3"/>
    <m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b v="1"/>
    <x v="4"/>
    <s v="rock"/>
    <n v="112"/>
    <n v="43.73"/>
    <d v="2012-04-18T15:24:36"/>
    <d v="2012-05-19T06:43:45"/>
    <n v="31"/>
    <x v="6"/>
    <m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b v="1"/>
    <x v="4"/>
    <s v="rock"/>
    <n v="101"/>
    <n v="81.069999999999993"/>
    <d v="2013-06-28T23:00:50"/>
    <d v="2013-08-15T02:07:40"/>
    <n v="47"/>
    <x v="5"/>
    <m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b v="1"/>
    <x v="4"/>
    <s v="rock"/>
    <n v="123"/>
    <n v="74.61"/>
    <d v="2012-03-19T03:52:49"/>
    <d v="2012-04-14T19:24:15"/>
    <n v="27"/>
    <x v="6"/>
    <m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b v="1"/>
    <x v="4"/>
    <s v="rock"/>
    <n v="100"/>
    <n v="305.56"/>
    <d v="2012-05-23T16:22:34"/>
    <d v="2012-06-10T02:32:10"/>
    <n v="18"/>
    <x v="6"/>
    <m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b v="1"/>
    <x v="4"/>
    <s v="rock"/>
    <n v="105"/>
    <n v="58.33"/>
    <d v="2012-04-13T13:32:07"/>
    <d v="2012-06-03T18:22:59"/>
    <n v="51"/>
    <x v="6"/>
    <m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b v="1"/>
    <x v="4"/>
    <s v="rock"/>
    <n v="104"/>
    <n v="117.68"/>
    <d v="2012-06-26T23:35:08"/>
    <d v="2012-07-27T14:54:17"/>
    <n v="31"/>
    <x v="6"/>
    <m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b v="1"/>
    <x v="4"/>
    <s v="rock"/>
    <n v="105"/>
    <n v="73.77"/>
    <d v="2018-01-25T09:16:47"/>
    <d v="2018-03-02T14:17:52"/>
    <n v="36"/>
    <x v="1"/>
    <m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b v="1"/>
    <x v="4"/>
    <s v="rock"/>
    <n v="100"/>
    <n v="104.65"/>
    <d v="2015-11-02T21:21:28"/>
    <d v="2015-12-06T16:50:03"/>
    <n v="34"/>
    <x v="3"/>
    <m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b v="1"/>
    <x v="4"/>
    <s v="rock"/>
    <n v="104"/>
    <n v="79.83"/>
    <d v="2014-11-27T12:46:28"/>
    <d v="2014-12-28T04:05:37"/>
    <n v="31"/>
    <x v="4"/>
    <m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b v="1"/>
    <x v="4"/>
    <s v="rock"/>
    <n v="105"/>
    <n v="58.33"/>
    <d v="2013-06-28T23:50:51"/>
    <d v="2013-07-29T15:09:59"/>
    <n v="31"/>
    <x v="5"/>
    <m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b v="1"/>
    <x v="4"/>
    <s v="rock"/>
    <n v="104"/>
    <n v="86.67"/>
    <d v="2014-05-22T09:38:45"/>
    <d v="2014-06-13T22:19:55"/>
    <n v="23"/>
    <x v="4"/>
    <m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b v="1"/>
    <x v="4"/>
    <s v="rock"/>
    <n v="152"/>
    <n v="27.61"/>
    <d v="2013-12-08T08:05:59"/>
    <d v="2014-01-31T00:28:36"/>
    <n v="54"/>
    <x v="5"/>
    <m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b v="1"/>
    <x v="4"/>
    <s v="rock"/>
    <n v="160"/>
    <n v="25"/>
    <d v="2013-05-17T00:02:49"/>
    <d v="2013-06-16T15:21:57"/>
    <n v="31"/>
    <x v="5"/>
    <m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b v="1"/>
    <x v="4"/>
    <s v="rock"/>
    <n v="127"/>
    <n v="45.46"/>
    <d v="2012-04-02T05:57:28"/>
    <d v="2012-04-17T13:51:19"/>
    <n v="16"/>
    <x v="6"/>
    <m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b v="1"/>
    <x v="4"/>
    <s v="rock"/>
    <n v="107"/>
    <n v="99.53"/>
    <d v="2015-09-15T16:52:49"/>
    <d v="2015-10-16T08:11:58"/>
    <n v="31"/>
    <x v="3"/>
    <m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b v="1"/>
    <x v="4"/>
    <s v="rock"/>
    <n v="115"/>
    <n v="39.31"/>
    <d v="2014-02-07T11:07:58"/>
    <d v="2014-03-11T12:45:57"/>
    <n v="32"/>
    <x v="4"/>
    <m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b v="1"/>
    <x v="4"/>
    <s v="rock"/>
    <n v="137"/>
    <n v="89.42"/>
    <d v="2012-12-09T08:03:35"/>
    <d v="2013-02-02T02:01:32"/>
    <n v="55"/>
    <x v="6"/>
    <m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b v="1"/>
    <x v="4"/>
    <s v="rock"/>
    <n v="156"/>
    <n v="28.68"/>
    <d v="2013-06-26T18:34:34"/>
    <d v="2013-07-04T18:24:00"/>
    <n v="9"/>
    <x v="5"/>
    <m/>
    <x v="0"/>
  </r>
  <r>
    <n v="819"/>
    <s v="Winter Tour"/>
    <s v="We are touring the Southeast in support of our new EP"/>
    <n v="400"/>
    <n v="435"/>
    <x v="0"/>
    <s v="US"/>
    <s v="USD"/>
    <n v="1387601040"/>
    <n v="1386806254"/>
    <n v="14"/>
    <b v="1"/>
    <x v="4"/>
    <s v="rock"/>
    <n v="109"/>
    <n v="31.07"/>
    <d v="2014-11-18T12:12:50"/>
    <d v="2014-11-27T21:41:06"/>
    <n v="10"/>
    <x v="4"/>
    <m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b v="1"/>
    <x v="4"/>
    <s v="rock"/>
    <n v="134"/>
    <n v="70.55"/>
    <d v="2015-04-19T12:27:57"/>
    <d v="2015-05-20T12:45:57"/>
    <n v="31"/>
    <x v="3"/>
    <m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b v="1"/>
    <x v="4"/>
    <s v="rock"/>
    <n v="100"/>
    <n v="224.13"/>
    <d v="2016-03-16T12:23:14"/>
    <d v="2016-04-20T11:45:42"/>
    <n v="35"/>
    <x v="0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b v="1"/>
    <x v="4"/>
    <s v="rock"/>
    <n v="119"/>
    <n v="51.81"/>
    <d v="2013-08-03T15:02:59"/>
    <d v="2013-09-03T06:22:08"/>
    <n v="31"/>
    <x v="5"/>
    <m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b v="1"/>
    <x v="4"/>
    <s v="rock"/>
    <n v="180"/>
    <n v="43.52"/>
    <d v="2016-02-06T18:13:39"/>
    <d v="2016-03-08T08:31:31"/>
    <n v="31"/>
    <x v="0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b v="1"/>
    <x v="4"/>
    <s v="rock"/>
    <n v="134"/>
    <n v="39.82"/>
    <d v="2011-01-19T14:36:54"/>
    <d v="2011-02-25T10:11:45"/>
    <n v="37"/>
    <x v="7"/>
    <m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b v="1"/>
    <x v="4"/>
    <s v="rock"/>
    <n v="100"/>
    <n v="126.81"/>
    <d v="2013-09-01T14:09:05"/>
    <d v="2013-09-27T02:55:03"/>
    <n v="26"/>
    <x v="5"/>
    <m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b v="1"/>
    <x v="4"/>
    <s v="rock"/>
    <n v="101"/>
    <n v="113.88"/>
    <d v="2013-01-26T18:49:01"/>
    <d v="2013-02-17T04:31:09"/>
    <n v="22"/>
    <x v="5"/>
    <m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b v="1"/>
    <x v="4"/>
    <s v="rock"/>
    <n v="103"/>
    <n v="28.18"/>
    <d v="2012-12-11T05:59:16"/>
    <d v="2013-01-07T03:53:52"/>
    <n v="27"/>
    <x v="6"/>
    <m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b v="1"/>
    <x v="4"/>
    <s v="rock"/>
    <n v="107"/>
    <n v="36.61"/>
    <d v="2013-05-08T22:10:45"/>
    <d v="2013-05-21T19:48:46"/>
    <n v="14"/>
    <x v="5"/>
    <m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b v="1"/>
    <x v="4"/>
    <s v="rock"/>
    <n v="104"/>
    <n v="32.5"/>
    <d v="2017-05-10T03:18:08"/>
    <d v="2017-07-10T09:56:26"/>
    <n v="61"/>
    <x v="2"/>
    <m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b v="1"/>
    <x v="4"/>
    <s v="rock"/>
    <n v="108"/>
    <n v="60.66"/>
    <d v="2014-01-21T18:30:13"/>
    <d v="2014-02-21T08:48:05"/>
    <n v="31"/>
    <x v="4"/>
    <m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b v="1"/>
    <x v="4"/>
    <s v="rock"/>
    <n v="233"/>
    <n v="175"/>
    <d v="2013-02-19T21:28:25"/>
    <d v="2013-03-22T12:47:33"/>
    <n v="31"/>
    <x v="5"/>
    <m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b v="1"/>
    <x v="4"/>
    <s v="rock"/>
    <n v="101"/>
    <n v="97.99"/>
    <d v="2012-10-13T05:18:54"/>
    <d v="2012-12-13T03:47:45"/>
    <n v="61"/>
    <x v="6"/>
    <m/>
    <x v="0"/>
  </r>
  <r>
    <n v="833"/>
    <s v="Ragman Rolls"/>
    <s v="This is an American rock album."/>
    <n v="6000"/>
    <n v="6100"/>
    <x v="0"/>
    <s v="US"/>
    <s v="USD"/>
    <n v="1397941475"/>
    <n v="1395349475"/>
    <n v="41"/>
    <b v="1"/>
    <x v="4"/>
    <s v="rock"/>
    <n v="102"/>
    <n v="148.78"/>
    <d v="2015-02-27T11:49:22"/>
    <d v="2015-03-30T03:08:31"/>
    <n v="31"/>
    <x v="3"/>
    <m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b v="1"/>
    <x v="4"/>
    <s v="rock"/>
    <n v="131"/>
    <n v="96.08"/>
    <d v="2014-05-01T03:19:01"/>
    <d v="2014-06-04T04:34:43"/>
    <n v="34"/>
    <x v="4"/>
    <m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b v="1"/>
    <x v="4"/>
    <s v="rock"/>
    <n v="117"/>
    <n v="58.63"/>
    <d v="2013-02-28T21:26:06"/>
    <d v="2013-04-13T11:14:03"/>
    <n v="44"/>
    <x v="5"/>
    <m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b v="1"/>
    <x v="4"/>
    <s v="rock"/>
    <n v="101"/>
    <n v="109.71"/>
    <d v="2014-08-12T12:37:45"/>
    <d v="2014-09-12T03:56:54"/>
    <n v="31"/>
    <x v="4"/>
    <m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b v="1"/>
    <x v="4"/>
    <s v="rock"/>
    <n v="122"/>
    <n v="49.11"/>
    <d v="2015-03-11T20:53:49"/>
    <d v="2015-04-11T12:12:58"/>
    <n v="31"/>
    <x v="3"/>
    <m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b v="1"/>
    <x v="4"/>
    <s v="rock"/>
    <n v="145"/>
    <n v="47.67"/>
    <d v="2012-11-09T00:03:09"/>
    <d v="2012-12-09T15:22:18"/>
    <n v="31"/>
    <x v="6"/>
    <m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b v="1"/>
    <x v="4"/>
    <s v="rock"/>
    <n v="117"/>
    <n v="60.74"/>
    <d v="2013-07-21T03:54:09"/>
    <d v="2013-08-20T19:13:18"/>
    <n v="31"/>
    <x v="5"/>
    <m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b v="1"/>
    <x v="4"/>
    <s v="metal"/>
    <n v="120"/>
    <n v="63.38"/>
    <d v="2017-08-22T17:48:43"/>
    <d v="2017-09-22T09:07:52"/>
    <n v="31"/>
    <x v="2"/>
    <m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b v="1"/>
    <x v="4"/>
    <s v="metal"/>
    <n v="101"/>
    <n v="53.89"/>
    <d v="2015-09-24T19:32:08"/>
    <d v="2015-10-25T11:52:34"/>
    <n v="31"/>
    <x v="3"/>
    <m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b v="1"/>
    <x v="4"/>
    <s v="metal"/>
    <n v="104"/>
    <n v="66.87"/>
    <d v="2014-08-15T02:46:31"/>
    <d v="2014-09-19T10:11:45"/>
    <n v="36"/>
    <x v="4"/>
    <m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b v="1"/>
    <x v="4"/>
    <s v="metal"/>
    <n v="267"/>
    <n v="63.1"/>
    <d v="2017-11-20T15:30:43"/>
    <d v="2017-12-08T02:02:33"/>
    <n v="18"/>
    <x v="2"/>
    <m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b v="1"/>
    <x v="4"/>
    <s v="metal"/>
    <n v="194"/>
    <n v="36.630000000000003"/>
    <d v="2015-09-06T06:34:05"/>
    <d v="2015-10-15T14:47:29"/>
    <n v="40"/>
    <x v="3"/>
    <m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b v="1"/>
    <x v="4"/>
    <s v="metal"/>
    <n v="120"/>
    <n v="34.01"/>
    <d v="2017-07-24T02:29:43"/>
    <d v="2017-09-02T21:56:26"/>
    <n v="41"/>
    <x v="2"/>
    <m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b v="1"/>
    <x v="4"/>
    <s v="metal"/>
    <n v="122"/>
    <n v="28.55"/>
    <d v="2015-02-02T11:38:49"/>
    <d v="2015-02-16T23:29:22"/>
    <n v="15"/>
    <x v="3"/>
    <m/>
    <x v="0"/>
  </r>
  <r>
    <n v="847"/>
    <s v="CENTROPYMUSIC"/>
    <s v="MUSIC WITH MEANING!  MUSIC THAT MATTERS!!!"/>
    <n v="10"/>
    <n v="10"/>
    <x v="0"/>
    <s v="US"/>
    <s v="USD"/>
    <n v="1436555376"/>
    <n v="1433963376"/>
    <n v="1"/>
    <b v="1"/>
    <x v="4"/>
    <s v="metal"/>
    <n v="100"/>
    <n v="10"/>
    <d v="2016-05-28T22:07:15"/>
    <d v="2016-06-28T13:26:24"/>
    <n v="31"/>
    <x v="0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b v="1"/>
    <x v="4"/>
    <s v="metal"/>
    <n v="100"/>
    <n v="18.75"/>
    <d v="2016-03-01T01:32:29"/>
    <d v="2016-03-31T16:51:38"/>
    <n v="31"/>
    <x v="0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b v="1"/>
    <x v="4"/>
    <s v="metal"/>
    <n v="120"/>
    <n v="41.7"/>
    <d v="2016-02-01T19:59:23"/>
    <d v="2016-03-01T09:15:59"/>
    <n v="29"/>
    <x v="0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b v="1"/>
    <x v="4"/>
    <s v="metal"/>
    <n v="155"/>
    <n v="46.67"/>
    <d v="2017-03-18T01:23:42"/>
    <d v="2017-04-20T03:02:49"/>
    <n v="33"/>
    <x v="2"/>
    <m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b v="1"/>
    <x v="4"/>
    <s v="metal"/>
    <n v="130"/>
    <n v="37.270000000000003"/>
    <d v="2017-05-28T14:25:35"/>
    <d v="2017-07-28T19:39:34"/>
    <n v="61"/>
    <x v="2"/>
    <m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b v="1"/>
    <x v="4"/>
    <s v="metal"/>
    <n v="105"/>
    <n v="59.26"/>
    <d v="2017-10-12T09:01:11"/>
    <d v="2017-10-23T16:20:26"/>
    <n v="12"/>
    <x v="2"/>
    <m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b v="1"/>
    <x v="4"/>
    <s v="metal"/>
    <n v="100"/>
    <n v="30"/>
    <d v="2016-01-02T21:25:16"/>
    <d v="2016-02-02T12:44:25"/>
    <n v="31"/>
    <x v="0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b v="1"/>
    <x v="4"/>
    <s v="metal"/>
    <n v="118"/>
    <n v="65.86"/>
    <d v="2017-11-27T17:58:14"/>
    <d v="2017-12-28T09:17:23"/>
    <n v="31"/>
    <x v="2"/>
    <m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b v="1"/>
    <x v="4"/>
    <s v="metal"/>
    <n v="103"/>
    <n v="31.91"/>
    <d v="2017-06-20T07:39:52"/>
    <d v="2017-07-20T22:59:01"/>
    <n v="31"/>
    <x v="2"/>
    <m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b v="1"/>
    <x v="4"/>
    <s v="metal"/>
    <n v="218"/>
    <n v="19.46"/>
    <d v="2017-08-24T20:55:25"/>
    <d v="2017-10-24T14:48:31"/>
    <n v="60"/>
    <x v="2"/>
    <m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b v="1"/>
    <x v="4"/>
    <s v="metal"/>
    <n v="100"/>
    <n v="50"/>
    <d v="2016-10-04T09:08:37"/>
    <d v="2016-11-16T07:36:42"/>
    <n v="43"/>
    <x v="0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b v="1"/>
    <x v="4"/>
    <s v="metal"/>
    <n v="144"/>
    <n v="22.74"/>
    <d v="2016-03-02T00:54:46"/>
    <d v="2016-04-01T21:25:47"/>
    <n v="31"/>
    <x v="0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b v="1"/>
    <x v="4"/>
    <s v="metal"/>
    <n v="105"/>
    <n v="42.72"/>
    <d v="2016-04-21T03:45:50"/>
    <d v="2016-05-21T23:29:22"/>
    <n v="31"/>
    <x v="0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b v="0"/>
    <x v="4"/>
    <s v="jazz"/>
    <n v="18"/>
    <n v="52.92"/>
    <d v="2014-09-28T22:33:25"/>
    <d v="2014-10-29T14:53:50"/>
    <n v="31"/>
    <x v="4"/>
    <m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b v="0"/>
    <x v="4"/>
    <s v="jazz"/>
    <n v="2"/>
    <n v="50.5"/>
    <d v="2017-08-15T07:49:51"/>
    <d v="2017-09-14T23:09:00"/>
    <n v="31"/>
    <x v="2"/>
    <m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b v="0"/>
    <x v="4"/>
    <s v="jazz"/>
    <n v="0"/>
    <n v="42.5"/>
    <d v="2014-09-17T18:42:31"/>
    <d v="2014-10-18T11:02:57"/>
    <n v="31"/>
    <x v="4"/>
    <m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b v="0"/>
    <x v="4"/>
    <s v="jazz"/>
    <n v="5"/>
    <n v="18"/>
    <d v="2012-12-04T18:12:11"/>
    <d v="2013-01-04T09:31:20"/>
    <n v="31"/>
    <x v="6"/>
    <m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b v="0"/>
    <x v="4"/>
    <s v="jazz"/>
    <n v="42"/>
    <n v="34.18"/>
    <d v="2014-08-29T22:32:08"/>
    <d v="2014-09-21T17:20:41"/>
    <n v="23"/>
    <x v="4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b v="0"/>
    <x v="4"/>
    <s v="jazz"/>
    <n v="2"/>
    <n v="22.5"/>
    <d v="2013-10-17T00:03:21"/>
    <d v="2013-12-17T06:41:39"/>
    <n v="61"/>
    <x v="5"/>
    <m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b v="0"/>
    <x v="4"/>
    <s v="jazz"/>
    <n v="18"/>
    <n v="58.18"/>
    <d v="2016-01-06T18:42:01"/>
    <d v="2016-02-14T13:57:27"/>
    <n v="39"/>
    <x v="0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b v="0"/>
    <x v="4"/>
    <s v="jazz"/>
    <n v="24"/>
    <n v="109.18"/>
    <d v="2010-08-07T00:32:27"/>
    <d v="2010-10-07T09:41:06"/>
    <n v="61"/>
    <x v="8"/>
    <m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b v="0"/>
    <x v="4"/>
    <s v="jazz"/>
    <n v="0"/>
    <n v="50"/>
    <d v="2014-11-14T10:53:35"/>
    <d v="2014-12-15T02:12:44"/>
    <n v="31"/>
    <x v="4"/>
    <m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b v="0"/>
    <x v="4"/>
    <s v="jazz"/>
    <n v="12"/>
    <n v="346.67"/>
    <d v="2014-02-08T11:01:24"/>
    <d v="2014-03-11T01:19:16"/>
    <n v="31"/>
    <x v="4"/>
    <m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b v="0"/>
    <x v="4"/>
    <s v="jazz"/>
    <n v="0"/>
    <n v="12.4"/>
    <d v="2014-07-06T17:23:48"/>
    <d v="2014-08-06T08:42:57"/>
    <n v="31"/>
    <x v="4"/>
    <m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b v="0"/>
    <x v="4"/>
    <s v="jazz"/>
    <n v="5"/>
    <n v="27.08"/>
    <d v="2014-10-06T04:03:19"/>
    <d v="2014-11-05T20:23:45"/>
    <n v="31"/>
    <x v="4"/>
    <m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b v="0"/>
    <x v="4"/>
    <s v="jazz"/>
    <n v="1"/>
    <n v="32.5"/>
    <d v="2011-12-09T22:47:16"/>
    <d v="2012-01-24T21:45:59"/>
    <n v="46"/>
    <x v="7"/>
    <m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b v="0"/>
    <x v="4"/>
    <s v="jazz"/>
    <n v="1"/>
    <n v="9"/>
    <d v="2013-08-30T09:42:49"/>
    <d v="2013-10-10T07:09:37"/>
    <n v="41"/>
    <x v="5"/>
    <m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b v="0"/>
    <x v="4"/>
    <s v="jazz"/>
    <n v="24"/>
    <n v="34.76"/>
    <d v="2014-03-06T17:52:55"/>
    <d v="2014-04-06T09:12:04"/>
    <n v="31"/>
    <x v="4"/>
    <m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b v="0"/>
    <x v="4"/>
    <s v="jazz"/>
    <n v="0"/>
    <n v="0"/>
    <d v="2016-08-21T14:40:32"/>
    <d v="2016-09-11T00:53:18"/>
    <n v="21"/>
    <x v="0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b v="0"/>
    <x v="4"/>
    <s v="jazz"/>
    <n v="41"/>
    <n v="28.58"/>
    <d v="2013-12-02T16:46:25"/>
    <d v="2014-01-05T09:37:29"/>
    <n v="34"/>
    <x v="5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b v="0"/>
    <x v="4"/>
    <s v="jazz"/>
    <n v="68"/>
    <n v="46.59"/>
    <d v="2014-10-26T19:50:49"/>
    <d v="2014-11-26T11:09:57"/>
    <n v="31"/>
    <x v="4"/>
    <m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b v="0"/>
    <x v="4"/>
    <s v="jazz"/>
    <n v="1"/>
    <n v="32.5"/>
    <d v="2011-10-07T00:36:09"/>
    <d v="2011-11-06T15:55:18"/>
    <n v="31"/>
    <x v="7"/>
    <m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b v="0"/>
    <x v="4"/>
    <s v="jazz"/>
    <n v="31"/>
    <n v="21.47"/>
    <d v="2013-04-02T22:53:42"/>
    <d v="2013-04-24T09:37:06"/>
    <n v="22"/>
    <x v="5"/>
    <m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b v="0"/>
    <x v="4"/>
    <s v="indie rock"/>
    <n v="3"/>
    <n v="14.13"/>
    <d v="2013-08-25T10:55:58"/>
    <d v="2013-09-28T03:47:02"/>
    <n v="34"/>
    <x v="5"/>
    <m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b v="0"/>
    <x v="4"/>
    <s v="indie rock"/>
    <n v="1"/>
    <n v="30"/>
    <d v="2012-10-20T23:00:11"/>
    <d v="2012-12-05T21:58:55"/>
    <n v="46"/>
    <x v="6"/>
    <m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b v="0"/>
    <x v="4"/>
    <s v="indie rock"/>
    <n v="20"/>
    <n v="21.57"/>
    <d v="2012-06-23T01:41:17"/>
    <d v="2012-07-26T18:32:20"/>
    <n v="34"/>
    <x v="6"/>
    <m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b v="0"/>
    <x v="4"/>
    <s v="indie rock"/>
    <n v="40"/>
    <n v="83.38"/>
    <d v="2016-12-25T10:40:36"/>
    <d v="2017-02-24T17:18:54"/>
    <n v="61"/>
    <x v="0"/>
    <m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b v="0"/>
    <x v="4"/>
    <s v="indie rock"/>
    <n v="1"/>
    <n v="10"/>
    <d v="2013-02-04T17:37:48"/>
    <d v="2013-04-06T07:09:57"/>
    <n v="60"/>
    <x v="5"/>
    <m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b v="0"/>
    <x v="4"/>
    <s v="indie rock"/>
    <n v="75"/>
    <n v="35.71"/>
    <d v="2017-12-09T17:27:00"/>
    <d v="2017-12-31T04:10:24"/>
    <n v="22"/>
    <x v="2"/>
    <m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b v="0"/>
    <x v="4"/>
    <s v="indie rock"/>
    <n v="41"/>
    <n v="29.29"/>
    <d v="2017-08-19T07:32:59"/>
    <d v="2017-09-13T20:18:57"/>
    <n v="26"/>
    <x v="2"/>
    <m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b v="0"/>
    <x v="4"/>
    <s v="indie rock"/>
    <n v="0"/>
    <n v="0"/>
    <d v="2013-03-22T20:26:28"/>
    <d v="2013-04-22T11:45:37"/>
    <n v="31"/>
    <x v="5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b v="0"/>
    <x v="4"/>
    <s v="indie rock"/>
    <n v="7"/>
    <n v="18"/>
    <d v="2012-06-14T18:58:28"/>
    <d v="2012-07-21T01:01:17"/>
    <n v="36"/>
    <x v="6"/>
    <m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b v="0"/>
    <x v="4"/>
    <s v="indie rock"/>
    <n v="9"/>
    <n v="73.760000000000005"/>
    <d v="2015-08-18T23:48:49"/>
    <d v="2015-09-18T15:07:58"/>
    <n v="31"/>
    <x v="3"/>
    <m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b v="0"/>
    <x v="4"/>
    <s v="indie rock"/>
    <n v="4"/>
    <n v="31.25"/>
    <d v="2014-09-28T03:20:30"/>
    <d v="2014-10-28T19:40:55"/>
    <n v="31"/>
    <x v="4"/>
    <m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b v="0"/>
    <x v="4"/>
    <s v="indie rock"/>
    <n v="3"/>
    <n v="28.89"/>
    <d v="2015-07-03T06:23:29"/>
    <d v="2015-08-02T21:42:38"/>
    <n v="31"/>
    <x v="3"/>
    <m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b v="0"/>
    <x v="4"/>
    <s v="indie rock"/>
    <n v="41"/>
    <n v="143.82"/>
    <d v="2011-03-15T17:09:30"/>
    <d v="2011-06-12T12:45:57"/>
    <n v="88"/>
    <x v="7"/>
    <m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b v="0"/>
    <x v="4"/>
    <s v="indie rock"/>
    <n v="10"/>
    <n v="40"/>
    <d v="2016-02-16T21:29:35"/>
    <d v="2016-03-18T11:47:27"/>
    <n v="31"/>
    <x v="0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b v="0"/>
    <x v="4"/>
    <s v="indie rock"/>
    <n v="39"/>
    <n v="147.81"/>
    <d v="2017-05-02T03:38:03"/>
    <d v="2017-06-01T18:57:11"/>
    <n v="31"/>
    <x v="2"/>
    <m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b v="0"/>
    <x v="4"/>
    <s v="indie rock"/>
    <n v="2"/>
    <n v="27.86"/>
    <d v="2011-07-23T08:14:07"/>
    <d v="2011-09-07T07:12:50"/>
    <n v="46"/>
    <x v="7"/>
    <m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b v="0"/>
    <x v="4"/>
    <s v="indie rock"/>
    <n v="40"/>
    <n v="44.44"/>
    <d v="2016-07-22T03:00:52"/>
    <d v="2016-08-16T22:58:43"/>
    <n v="26"/>
    <x v="0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b v="0"/>
    <x v="4"/>
    <s v="indie rock"/>
    <n v="0"/>
    <n v="0"/>
    <d v="2013-09-27T12:17:09"/>
    <d v="2013-10-28T04:37:35"/>
    <n v="31"/>
    <x v="5"/>
    <m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b v="0"/>
    <x v="4"/>
    <s v="indie rock"/>
    <n v="3"/>
    <n v="35"/>
    <d v="2012-10-22T11:56:46"/>
    <d v="2012-12-07T10:55:29"/>
    <n v="46"/>
    <x v="6"/>
    <m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b v="0"/>
    <x v="4"/>
    <s v="indie rock"/>
    <n v="37"/>
    <n v="35"/>
    <d v="2012-02-27T21:19:21"/>
    <d v="2012-04-13T20:18:05"/>
    <n v="46"/>
    <x v="6"/>
    <m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b v="0"/>
    <x v="4"/>
    <s v="jazz"/>
    <n v="0"/>
    <n v="10.5"/>
    <d v="2017-02-22T14:11:06"/>
    <d v="2017-03-25T04:28:58"/>
    <n v="31"/>
    <x v="2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b v="0"/>
    <x v="4"/>
    <s v="jazz"/>
    <n v="0"/>
    <n v="0"/>
    <d v="2011-03-03T01:30:27"/>
    <d v="2011-04-19T00:41:52"/>
    <n v="47"/>
    <x v="7"/>
    <m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b v="0"/>
    <x v="4"/>
    <s v="jazz"/>
    <n v="0"/>
    <n v="30"/>
    <d v="2015-06-20T22:38:40"/>
    <d v="2015-08-12T17:21:42"/>
    <n v="53"/>
    <x v="3"/>
    <m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b v="0"/>
    <x v="4"/>
    <s v="jazz"/>
    <n v="3"/>
    <n v="40"/>
    <d v="2013-07-26T07:15:24"/>
    <d v="2013-08-21T03:29:22"/>
    <n v="26"/>
    <x v="5"/>
    <m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b v="0"/>
    <x v="4"/>
    <s v="jazz"/>
    <n v="0"/>
    <n v="50.33"/>
    <d v="2016-11-24T22:54:15"/>
    <d v="2016-12-25T14:13:24"/>
    <n v="31"/>
    <x v="0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b v="0"/>
    <x v="4"/>
    <s v="jazz"/>
    <n v="3"/>
    <n v="32.67"/>
    <d v="2011-10-09T01:47:41"/>
    <d v="2011-12-09T08:25:58"/>
    <n v="61"/>
    <x v="7"/>
    <m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b v="0"/>
    <x v="4"/>
    <s v="jazz"/>
    <n v="0"/>
    <n v="0"/>
    <d v="2015-01-20T00:03:14"/>
    <d v="2015-02-19T14:21:06"/>
    <n v="31"/>
    <x v="3"/>
    <m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b v="0"/>
    <x v="4"/>
    <s v="jazz"/>
    <n v="0"/>
    <n v="0"/>
    <d v="2012-06-30T13:23:48"/>
    <d v="2012-07-31T04:42:57"/>
    <n v="31"/>
    <x v="6"/>
    <m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b v="0"/>
    <x v="4"/>
    <s v="jazz"/>
    <n v="0"/>
    <n v="0"/>
    <d v="2011-04-22T02:17:06"/>
    <d v="2011-06-07T11:13:01"/>
    <n v="46"/>
    <x v="7"/>
    <m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b v="0"/>
    <x v="4"/>
    <s v="jazz"/>
    <n v="3"/>
    <n v="65"/>
    <d v="2013-05-17T17:56:26"/>
    <d v="2013-06-18T21:26:49"/>
    <n v="32"/>
    <x v="5"/>
    <m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b v="0"/>
    <x v="4"/>
    <s v="jazz"/>
    <n v="22"/>
    <n v="24.6"/>
    <d v="2018-01-02T20:00:19"/>
    <d v="2018-03-05T02:38:37"/>
    <n v="61"/>
    <x v="1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b v="0"/>
    <x v="4"/>
    <s v="jazz"/>
    <n v="0"/>
    <n v="0"/>
    <d v="2014-12-10T23:36:56"/>
    <d v="2015-01-01T10:20:20"/>
    <n v="22"/>
    <x v="4"/>
    <m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b v="0"/>
    <x v="4"/>
    <s v="jazz"/>
    <n v="1"/>
    <n v="15"/>
    <d v="2013-09-09T13:24:12"/>
    <d v="2013-11-09T21:03:47"/>
    <n v="61"/>
    <x v="5"/>
    <m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b v="0"/>
    <x v="4"/>
    <s v="jazz"/>
    <n v="7"/>
    <n v="82.58"/>
    <d v="2013-02-27T13:06:42"/>
    <d v="2013-03-30T04:25:51"/>
    <n v="31"/>
    <x v="5"/>
    <m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b v="0"/>
    <x v="4"/>
    <s v="jazz"/>
    <n v="0"/>
    <n v="0"/>
    <d v="2013-06-22T13:36:07"/>
    <d v="2013-07-23T04:55:16"/>
    <n v="31"/>
    <x v="5"/>
    <m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b v="0"/>
    <x v="4"/>
    <s v="jazz"/>
    <n v="6"/>
    <n v="41.67"/>
    <d v="2012-12-21T16:08:45"/>
    <d v="2013-01-22T20:55:09"/>
    <n v="33"/>
    <x v="6"/>
    <m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b v="0"/>
    <x v="4"/>
    <s v="jazz"/>
    <n v="0"/>
    <n v="0"/>
    <d v="2011-07-27T03:33:21"/>
    <d v="2011-09-04T07:39:34"/>
    <n v="39"/>
    <x v="7"/>
    <m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b v="0"/>
    <x v="4"/>
    <s v="jazz"/>
    <n v="1"/>
    <n v="30"/>
    <d v="2015-05-24T08:19:14"/>
    <d v="2015-06-25T04:05:06"/>
    <n v="32"/>
    <x v="3"/>
    <m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b v="0"/>
    <x v="4"/>
    <s v="jazz"/>
    <n v="5"/>
    <n v="19.600000000000001"/>
    <d v="2015-10-16T08:09:33"/>
    <d v="2015-11-16T00:29:58"/>
    <n v="31"/>
    <x v="3"/>
    <m/>
    <x v="0"/>
  </r>
  <r>
    <n v="919"/>
    <s v="Jazz CD:  Out of The Blue"/>
    <s v="Cool jazz with a New Orleans flavor."/>
    <n v="20000"/>
    <n v="100"/>
    <x v="2"/>
    <s v="US"/>
    <s v="USD"/>
    <n v="1355930645"/>
    <n v="1352906645"/>
    <n v="1"/>
    <b v="0"/>
    <x v="4"/>
    <s v="jazz"/>
    <n v="1"/>
    <n v="100"/>
    <d v="2013-10-13T19:18:13"/>
    <d v="2013-11-18T13:10:33"/>
    <n v="36"/>
    <x v="5"/>
    <m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b v="0"/>
    <x v="4"/>
    <s v="jazz"/>
    <n v="0"/>
    <n v="0"/>
    <d v="2014-09-20T23:05:54"/>
    <d v="2014-10-21T15:26:20"/>
    <n v="31"/>
    <x v="4"/>
    <m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b v="0"/>
    <x v="4"/>
    <s v="jazz"/>
    <n v="31"/>
    <n v="231.75"/>
    <d v="2012-09-20T05:43:25"/>
    <d v="2012-11-02T04:11:30"/>
    <n v="43"/>
    <x v="6"/>
    <m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b v="0"/>
    <x v="4"/>
    <s v="jazz"/>
    <n v="21"/>
    <n v="189.33"/>
    <d v="2015-08-09T12:59:27"/>
    <d v="2015-09-14T06:51:48"/>
    <n v="36"/>
    <x v="3"/>
    <m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b v="0"/>
    <x v="4"/>
    <s v="jazz"/>
    <n v="2"/>
    <n v="55"/>
    <d v="2015-10-06T04:07:12"/>
    <d v="2015-11-05T20:27:38"/>
    <n v="31"/>
    <x v="3"/>
    <m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b v="0"/>
    <x v="4"/>
    <s v="jazz"/>
    <n v="11"/>
    <n v="21.8"/>
    <d v="2013-12-15T09:50:07"/>
    <d v="2014-01-15T01:09:16"/>
    <n v="31"/>
    <x v="5"/>
    <m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b v="0"/>
    <x v="4"/>
    <s v="jazz"/>
    <n v="3"/>
    <n v="32"/>
    <d v="2014-10-04T10:52:06"/>
    <d v="2014-11-04T03:12:32"/>
    <n v="31"/>
    <x v="4"/>
    <m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b v="0"/>
    <x v="4"/>
    <s v="jazz"/>
    <n v="0"/>
    <n v="0"/>
    <d v="2011-04-19T06:06:28"/>
    <d v="2011-05-19T19:34:28"/>
    <n v="31"/>
    <x v="7"/>
    <m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b v="0"/>
    <x v="4"/>
    <s v="jazz"/>
    <n v="0"/>
    <n v="0"/>
    <d v="2013-03-09T10:28:00"/>
    <d v="2013-04-09T01:47:09"/>
    <n v="31"/>
    <x v="5"/>
    <m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b v="0"/>
    <x v="4"/>
    <s v="jazz"/>
    <n v="11"/>
    <n v="56.25"/>
    <d v="2013-08-27T00:42:46"/>
    <d v="2013-10-17T05:37:01"/>
    <n v="51"/>
    <x v="5"/>
    <m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b v="0"/>
    <x v="4"/>
    <s v="jazz"/>
    <n v="0"/>
    <n v="0"/>
    <d v="2013-02-01T02:15:39"/>
    <d v="2013-03-03T16:33:31"/>
    <n v="31"/>
    <x v="5"/>
    <m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b v="0"/>
    <x v="4"/>
    <s v="jazz"/>
    <n v="38"/>
    <n v="69"/>
    <d v="2011-03-24T14:46:55"/>
    <d v="2011-05-06T11:46:43"/>
    <n v="43"/>
    <x v="7"/>
    <m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b v="0"/>
    <x v="4"/>
    <s v="jazz"/>
    <n v="7"/>
    <n v="18.71"/>
    <d v="2015-01-19T03:43:01"/>
    <d v="2015-02-23T10:43:24"/>
    <n v="36"/>
    <x v="3"/>
    <m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b v="0"/>
    <x v="4"/>
    <s v="jazz"/>
    <n v="15"/>
    <n v="46.03"/>
    <d v="2014-01-06T21:42:54"/>
    <d v="2014-02-21T19:40:20"/>
    <n v="46"/>
    <x v="4"/>
    <m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b v="0"/>
    <x v="4"/>
    <s v="jazz"/>
    <n v="6"/>
    <n v="60"/>
    <d v="2015-02-19T14:52:04"/>
    <d v="2015-04-21T21:30:22"/>
    <n v="61"/>
    <x v="3"/>
    <m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b v="0"/>
    <x v="4"/>
    <s v="jazz"/>
    <n v="30"/>
    <n v="50.67"/>
    <d v="2015-03-14T16:01:26"/>
    <d v="2015-04-13T19:24:15"/>
    <n v="31"/>
    <x v="3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b v="0"/>
    <x v="4"/>
    <s v="jazz"/>
    <n v="1"/>
    <n v="25"/>
    <d v="2016-12-21T18:23:28"/>
    <d v="2017-01-21T09:42:37"/>
    <n v="31"/>
    <x v="0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b v="0"/>
    <x v="4"/>
    <s v="jazz"/>
    <n v="0"/>
    <n v="0"/>
    <d v="2012-10-26T20:30:27"/>
    <d v="2012-12-10T14:17:52"/>
    <n v="45"/>
    <x v="6"/>
    <m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b v="0"/>
    <x v="4"/>
    <s v="jazz"/>
    <n v="1"/>
    <n v="20"/>
    <d v="2014-09-09T20:35:01"/>
    <d v="2014-10-10T12:55:26"/>
    <n v="31"/>
    <x v="4"/>
    <m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b v="0"/>
    <x v="4"/>
    <s v="jazz"/>
    <n v="0"/>
    <n v="25"/>
    <d v="2013-06-30T10:44:13"/>
    <d v="2013-07-31T02:03:22"/>
    <n v="31"/>
    <x v="5"/>
    <m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b v="0"/>
    <x v="4"/>
    <s v="jazz"/>
    <n v="1"/>
    <n v="20"/>
    <d v="2014-04-24T22:47:27"/>
    <d v="2014-06-03T20:23:29"/>
    <n v="40"/>
    <x v="4"/>
    <m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b v="0"/>
    <x v="2"/>
    <s v="wearables"/>
    <n v="17"/>
    <n v="110.29"/>
    <d v="2016-06-14T11:26:24"/>
    <d v="2016-07-30T10:25:07"/>
    <n v="46"/>
    <x v="0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b v="0"/>
    <x v="2"/>
    <s v="wearables"/>
    <n v="2"/>
    <n v="37.450000000000003"/>
    <d v="2018-01-11T13:36:05"/>
    <d v="2018-02-11T04:55:14"/>
    <n v="31"/>
    <x v="1"/>
    <m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b v="0"/>
    <x v="2"/>
    <s v="wearables"/>
    <n v="9"/>
    <n v="41.75"/>
    <d v="2017-01-05T14:01:52"/>
    <d v="2017-02-11T08:24:51"/>
    <n v="37"/>
    <x v="2"/>
    <m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b v="0"/>
    <x v="2"/>
    <s v="wearables"/>
    <n v="10"/>
    <n v="24.08"/>
    <d v="2017-10-29T14:19:40"/>
    <d v="2017-11-29T06:40:05"/>
    <n v="31"/>
    <x v="2"/>
    <m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b v="0"/>
    <x v="2"/>
    <s v="wearables"/>
    <n v="13"/>
    <n v="69.41"/>
    <d v="2017-03-09T15:20:00"/>
    <d v="2017-04-13T08:40:51"/>
    <n v="35"/>
    <x v="2"/>
    <m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b v="0"/>
    <x v="2"/>
    <s v="wearables"/>
    <n v="2"/>
    <n v="155.25"/>
    <d v="2017-12-29T01:28:57"/>
    <d v="2018-02-20T07:07:55"/>
    <n v="53"/>
    <x v="2"/>
    <m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b v="0"/>
    <x v="2"/>
    <s v="wearables"/>
    <n v="2"/>
    <n v="57.2"/>
    <d v="2017-08-07T22:59:32"/>
    <d v="2017-09-07T14:18:41"/>
    <n v="31"/>
    <x v="2"/>
    <m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b v="0"/>
    <x v="2"/>
    <s v="wearables"/>
    <n v="0"/>
    <n v="0"/>
    <d v="2017-04-26T20:10:19"/>
    <d v="2017-06-27T02:48:37"/>
    <n v="61"/>
    <x v="2"/>
    <m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b v="0"/>
    <x v="2"/>
    <s v="wearables"/>
    <n v="12"/>
    <n v="60"/>
    <d v="2017-02-04T04:28:19"/>
    <d v="2017-03-06T19:47:28"/>
    <n v="31"/>
    <x v="2"/>
    <m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b v="0"/>
    <x v="2"/>
    <s v="wearables"/>
    <n v="1"/>
    <n v="39"/>
    <d v="2016-12-14T07:42:34"/>
    <d v="2017-02-13T14:20:52"/>
    <n v="61"/>
    <x v="0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b v="0"/>
    <x v="2"/>
    <s v="wearables"/>
    <n v="28"/>
    <n v="58.42"/>
    <d v="2016-12-09T22:29:07"/>
    <d v="2017-01-09T13:48:16"/>
    <n v="31"/>
    <x v="0"/>
    <m/>
    <x v="0"/>
  </r>
  <r>
    <n v="951"/>
    <s v="Smart Harness"/>
    <s v="Revolutionizing the way we walk our dogs!"/>
    <n v="50000"/>
    <n v="19195"/>
    <x v="2"/>
    <s v="US"/>
    <s v="USD"/>
    <n v="1465054872"/>
    <n v="1461166872"/>
    <n v="121"/>
    <b v="0"/>
    <x v="2"/>
    <s v="wearables"/>
    <n v="38"/>
    <n v="158.63999999999999"/>
    <d v="2017-04-15T11:25:29"/>
    <d v="2017-05-31T10:24:12"/>
    <n v="46"/>
    <x v="2"/>
    <m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b v="0"/>
    <x v="2"/>
    <s v="wearables"/>
    <n v="40"/>
    <n v="99.86"/>
    <d v="2017-10-18T07:22:45"/>
    <d v="2017-11-17T23:43:11"/>
    <n v="31"/>
    <x v="2"/>
    <m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b v="0"/>
    <x v="2"/>
    <s v="wearables"/>
    <n v="1"/>
    <n v="25.2"/>
    <d v="2015-12-10T17:48:55"/>
    <d v="2016-01-10T09:08:04"/>
    <n v="31"/>
    <x v="3"/>
    <m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b v="0"/>
    <x v="2"/>
    <s v="wearables"/>
    <n v="43"/>
    <n v="89.19"/>
    <d v="2016-06-27T13:47:54"/>
    <d v="2016-08-09T11:14:42"/>
    <n v="43"/>
    <x v="0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b v="0"/>
    <x v="2"/>
    <s v="wearables"/>
    <n v="6"/>
    <n v="182.62"/>
    <d v="2017-08-01T08:45:57"/>
    <d v="2017-09-11T05:11:29"/>
    <n v="41"/>
    <x v="2"/>
    <m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b v="0"/>
    <x v="2"/>
    <s v="wearables"/>
    <n v="2"/>
    <n v="50.65"/>
    <d v="2016-02-11T19:20:09"/>
    <d v="2016-04-13T00:57:10"/>
    <n v="61"/>
    <x v="0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b v="0"/>
    <x v="2"/>
    <s v="wearables"/>
    <n v="2"/>
    <n v="33.29"/>
    <d v="2017-10-16T04:51:38"/>
    <d v="2017-11-16T21:42:41"/>
    <n v="32"/>
    <x v="2"/>
    <m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b v="0"/>
    <x v="2"/>
    <s v="wearables"/>
    <n v="11"/>
    <n v="51.82"/>
    <d v="2016-03-05T03:50:52"/>
    <d v="2016-03-27T00:29:37"/>
    <n v="22"/>
    <x v="0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b v="0"/>
    <x v="2"/>
    <s v="wearables"/>
    <n v="39"/>
    <n v="113.63"/>
    <d v="2015-12-04T14:59:50"/>
    <d v="2016-01-04T06:18:59"/>
    <n v="31"/>
    <x v="3"/>
    <m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b v="0"/>
    <x v="2"/>
    <s v="wearables"/>
    <n v="46"/>
    <n v="136.46"/>
    <d v="2018-02-01T12:48:36"/>
    <d v="2018-03-16T09:14:08"/>
    <n v="43"/>
    <x v="1"/>
    <m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b v="0"/>
    <x v="2"/>
    <s v="wearables"/>
    <n v="42"/>
    <n v="364.35"/>
    <d v="2018-01-06T01:10:23"/>
    <d v="2018-02-22T03:03:50"/>
    <n v="47"/>
    <x v="1"/>
    <m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b v="0"/>
    <x v="2"/>
    <s v="wearables"/>
    <n v="28"/>
    <n v="19.239999999999998"/>
    <d v="2016-12-27T06:13:40"/>
    <d v="2017-02-04T01:37:55"/>
    <n v="39"/>
    <x v="0"/>
    <m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b v="0"/>
    <x v="2"/>
    <s v="wearables"/>
    <n v="1"/>
    <n v="41.89"/>
    <d v="2017-09-10T13:01:36"/>
    <d v="2017-10-16T06:53:56"/>
    <n v="36"/>
    <x v="2"/>
    <m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b v="0"/>
    <x v="2"/>
    <s v="wearables"/>
    <n v="1"/>
    <n v="30.31"/>
    <d v="2016-07-11T15:55:13"/>
    <d v="2016-08-21T12:20:45"/>
    <n v="41"/>
    <x v="0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b v="0"/>
    <x v="2"/>
    <s v="wearables"/>
    <n v="1"/>
    <n v="49.67"/>
    <d v="2017-09-22T03:59:05"/>
    <d v="2017-10-24T23:58:59"/>
    <n v="33"/>
    <x v="2"/>
    <m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b v="0"/>
    <x v="2"/>
    <s v="wearables"/>
    <n v="15"/>
    <n v="59.2"/>
    <d v="2017-09-04T09:57:59"/>
    <d v="2017-10-05T01:17:08"/>
    <n v="31"/>
    <x v="2"/>
    <m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b v="0"/>
    <x v="2"/>
    <s v="wearables"/>
    <n v="18"/>
    <n v="43.98"/>
    <d v="2017-02-14T20:01:16"/>
    <d v="2017-04-17T01:38:17"/>
    <n v="61"/>
    <x v="2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b v="0"/>
    <x v="2"/>
    <s v="wearables"/>
    <n v="1"/>
    <n v="26.5"/>
    <d v="2015-06-27T23:19:44"/>
    <d v="2015-07-28T14:38:53"/>
    <n v="31"/>
    <x v="3"/>
    <m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b v="0"/>
    <x v="2"/>
    <s v="wearables"/>
    <n v="47"/>
    <n v="1272.73"/>
    <d v="2018-01-07T16:37:34"/>
    <d v="2018-02-10T09:28:38"/>
    <n v="34"/>
    <x v="1"/>
    <m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b v="0"/>
    <x v="2"/>
    <s v="wearables"/>
    <n v="46"/>
    <n v="164"/>
    <d v="2017-12-17T03:52:23"/>
    <d v="2018-01-23T22:27:04"/>
    <n v="38"/>
    <x v="2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b v="0"/>
    <x v="2"/>
    <s v="wearables"/>
    <n v="0"/>
    <n v="45.2"/>
    <d v="2016-04-03T16:21:27"/>
    <d v="2016-05-19T15:20:10"/>
    <n v="46"/>
    <x v="0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b v="0"/>
    <x v="2"/>
    <s v="wearables"/>
    <n v="35"/>
    <n v="153.88999999999999"/>
    <d v="2015-07-18T09:59:07"/>
    <d v="2015-08-17T11:13:01"/>
    <n v="30"/>
    <x v="3"/>
    <m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b v="0"/>
    <x v="2"/>
    <s v="wearables"/>
    <n v="2"/>
    <n v="51.38"/>
    <d v="2016-08-30T01:53:55"/>
    <d v="2016-10-30T09:33:30"/>
    <n v="61"/>
    <x v="0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b v="0"/>
    <x v="2"/>
    <s v="wearables"/>
    <n v="1"/>
    <n v="93.33"/>
    <d v="2017-02-17T09:10:44"/>
    <d v="2017-03-19T23:28:37"/>
    <n v="31"/>
    <x v="2"/>
    <m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b v="0"/>
    <x v="2"/>
    <s v="wearables"/>
    <n v="3"/>
    <n v="108.63"/>
    <d v="2017-04-24T17:04:26"/>
    <d v="2017-06-24T23:42:43"/>
    <n v="61"/>
    <x v="2"/>
    <m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b v="0"/>
    <x v="2"/>
    <s v="wearables"/>
    <n v="2"/>
    <n v="160.5"/>
    <d v="2016-06-17T14:12:43"/>
    <d v="2016-08-02T13:11:26"/>
    <n v="46"/>
    <x v="0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b v="0"/>
    <x v="2"/>
    <s v="wearables"/>
    <n v="34"/>
    <n v="75.75"/>
    <d v="2017-01-14T21:02:56"/>
    <d v="2017-02-14T12:22:05"/>
    <n v="31"/>
    <x v="2"/>
    <m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b v="0"/>
    <x v="2"/>
    <s v="wearables"/>
    <n v="56"/>
    <n v="790.84"/>
    <d v="2017-01-18T07:34:29"/>
    <d v="2017-02-17T22:53:38"/>
    <n v="31"/>
    <x v="2"/>
    <m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b v="0"/>
    <x v="2"/>
    <s v="wearables"/>
    <n v="83"/>
    <n v="301.94"/>
    <d v="2017-05-11T18:54:06"/>
    <d v="2017-06-16T21:56:26"/>
    <n v="36"/>
    <x v="2"/>
    <m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b v="0"/>
    <x v="2"/>
    <s v="wearables"/>
    <n v="15"/>
    <n v="47.94"/>
    <d v="2015-09-29T23:41:39"/>
    <d v="2015-11-14T23:41:39"/>
    <n v="46"/>
    <x v="3"/>
    <m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b v="0"/>
    <x v="2"/>
    <s v="wearables"/>
    <n v="0"/>
    <n v="2.75"/>
    <d v="2015-06-21T22:42:05"/>
    <d v="2015-07-22T14:01:14"/>
    <n v="31"/>
    <x v="3"/>
    <m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b v="0"/>
    <x v="2"/>
    <s v="wearables"/>
    <n v="0"/>
    <n v="1"/>
    <d v="2017-08-31T10:48:16"/>
    <d v="2017-10-01T02:07:25"/>
    <n v="31"/>
    <x v="2"/>
    <m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b v="0"/>
    <x v="2"/>
    <s v="wearables"/>
    <n v="30"/>
    <n v="171.79"/>
    <d v="2017-07-20T11:46:08"/>
    <d v="2017-08-21T08:34:43"/>
    <n v="32"/>
    <x v="2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b v="0"/>
    <x v="2"/>
    <s v="wearables"/>
    <n v="1"/>
    <n v="35.33"/>
    <d v="2016-02-12T00:17:09"/>
    <d v="2016-03-13T14:35:02"/>
    <n v="31"/>
    <x v="0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b v="0"/>
    <x v="2"/>
    <s v="wearables"/>
    <n v="6"/>
    <n v="82.09"/>
    <d v="2016-11-22T19:07:24"/>
    <d v="2016-12-23T10:12:46"/>
    <n v="31"/>
    <x v="0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b v="0"/>
    <x v="2"/>
    <s v="wearables"/>
    <n v="13"/>
    <n v="110.87"/>
    <d v="2016-11-07T06:33:11"/>
    <d v="2017-01-01T15:49:47"/>
    <n v="55"/>
    <x v="0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b v="0"/>
    <x v="2"/>
    <s v="wearables"/>
    <n v="13"/>
    <n v="161.22"/>
    <d v="2015-04-24T01:36:10"/>
    <d v="2015-06-03T22:01:42"/>
    <n v="41"/>
    <x v="3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b v="0"/>
    <x v="2"/>
    <s v="wearables"/>
    <n v="0"/>
    <n v="0"/>
    <d v="2017-08-30T00:34:28"/>
    <d v="2017-09-29T15:53:37"/>
    <n v="31"/>
    <x v="2"/>
    <m/>
    <x v="0"/>
  </r>
  <r>
    <n v="989"/>
    <s v="Power Rope"/>
    <s v="The most useful phone charger you will ever buy"/>
    <n v="10000"/>
    <n v="1677"/>
    <x v="2"/>
    <s v="US"/>
    <s v="USD"/>
    <n v="1475101495"/>
    <n v="1472509495"/>
    <n v="32"/>
    <b v="0"/>
    <x v="2"/>
    <s v="wearables"/>
    <n v="17"/>
    <n v="52.41"/>
    <d v="2017-08-27T13:11:24"/>
    <d v="2017-09-27T04:30:33"/>
    <n v="31"/>
    <x v="2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b v="0"/>
    <x v="2"/>
    <s v="wearables"/>
    <n v="0"/>
    <n v="13"/>
    <d v="2015-07-17T07:28:45"/>
    <d v="2015-08-16T22:47:54"/>
    <n v="31"/>
    <x v="3"/>
    <m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b v="0"/>
    <x v="2"/>
    <s v="wearables"/>
    <n v="4"/>
    <n v="30.29"/>
    <d v="2017-06-13T19:34:16"/>
    <d v="2017-07-09T09:02:18"/>
    <n v="26"/>
    <x v="2"/>
    <m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b v="0"/>
    <x v="2"/>
    <s v="wearables"/>
    <n v="0"/>
    <n v="116.75"/>
    <d v="2017-03-02T20:07:08"/>
    <d v="2017-05-03T01:44:09"/>
    <n v="61"/>
    <x v="2"/>
    <m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b v="0"/>
    <x v="2"/>
    <s v="wearables"/>
    <n v="25"/>
    <n v="89.6"/>
    <d v="2017-10-08T10:53:04"/>
    <d v="2017-11-11T09:42:08"/>
    <n v="34"/>
    <x v="2"/>
    <m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b v="0"/>
    <x v="2"/>
    <s v="wearables"/>
    <n v="2"/>
    <n v="424.45"/>
    <d v="2015-09-22T04:24:20"/>
    <d v="2015-11-14T23:58:59"/>
    <n v="54"/>
    <x v="3"/>
    <m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b v="0"/>
    <x v="2"/>
    <s v="wearables"/>
    <n v="7"/>
    <n v="80.67"/>
    <d v="2015-10-19T10:17:32"/>
    <d v="2015-11-13T16:20:26"/>
    <n v="26"/>
    <x v="3"/>
    <m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b v="0"/>
    <x v="2"/>
    <s v="wearables"/>
    <n v="2"/>
    <n v="13"/>
    <d v="2015-06-08T14:05:17"/>
    <d v="2015-07-08T23:56:56"/>
    <n v="31"/>
    <x v="3"/>
    <m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b v="0"/>
    <x v="2"/>
    <s v="wearables"/>
    <n v="1"/>
    <n v="8.1300000000000008"/>
    <d v="2015-10-12T10:41:39"/>
    <d v="2015-11-12T03:02:05"/>
    <n v="31"/>
    <x v="3"/>
    <m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b v="0"/>
    <x v="2"/>
    <s v="wearables"/>
    <n v="59"/>
    <n v="153.43"/>
    <d v="2016-09-24T18:26:24"/>
    <d v="2016-11-09T18:26:24"/>
    <n v="46"/>
    <x v="0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b v="0"/>
    <x v="2"/>
    <s v="wearables"/>
    <n v="8"/>
    <n v="292.08"/>
    <d v="2015-09-27T07:51:19"/>
    <d v="2015-10-28T00:02:03"/>
    <n v="31"/>
    <x v="3"/>
    <m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b v="0"/>
    <x v="2"/>
    <s v="wearables"/>
    <n v="2"/>
    <n v="3304"/>
    <d v="2018-01-14T14:13:47"/>
    <d v="2018-03-16T19:50:49"/>
    <n v="61"/>
    <x v="1"/>
    <m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b v="0"/>
    <x v="2"/>
    <s v="wearables"/>
    <n v="104"/>
    <n v="1300"/>
    <d v="2017-12-16T15:36:23"/>
    <d v="2018-01-31T14:35:07"/>
    <n v="46"/>
    <x v="2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b v="0"/>
    <x v="2"/>
    <s v="wearables"/>
    <n v="30"/>
    <n v="134.55000000000001"/>
    <d v="2016-11-08T05:01:31"/>
    <d v="2016-12-08T09:41:06"/>
    <n v="31"/>
    <x v="0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b v="0"/>
    <x v="2"/>
    <s v="wearables"/>
    <n v="16"/>
    <n v="214.07"/>
    <d v="2018-02-15T21:58:29"/>
    <d v="2018-03-18T12:16:21"/>
    <n v="31"/>
    <x v="1"/>
    <m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b v="0"/>
    <x v="2"/>
    <s v="wearables"/>
    <n v="82"/>
    <n v="216.34"/>
    <d v="2017-01-11T13:47:42"/>
    <d v="2017-02-11T05:06:51"/>
    <n v="31"/>
    <x v="2"/>
    <m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b v="0"/>
    <x v="2"/>
    <s v="wearables"/>
    <n v="75"/>
    <n v="932.31"/>
    <d v="2016-09-19T02:32:54"/>
    <d v="2016-10-20T18:22:41"/>
    <n v="32"/>
    <x v="0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b v="0"/>
    <x v="2"/>
    <s v="wearables"/>
    <n v="6"/>
    <n v="29.25"/>
    <d v="2015-11-18T03:32:17"/>
    <d v="2015-11-26T13:58:28"/>
    <n v="9"/>
    <x v="3"/>
    <m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b v="0"/>
    <x v="2"/>
    <s v="wearables"/>
    <n v="44"/>
    <n v="174.95"/>
    <d v="2017-11-01T13:47:38"/>
    <d v="2017-12-14T12:15:43"/>
    <n v="43"/>
    <x v="2"/>
    <m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b v="0"/>
    <x v="2"/>
    <s v="wearables"/>
    <n v="0"/>
    <n v="250"/>
    <d v="2017-11-28T08:36:00"/>
    <d v="2017-12-28T23:55:09"/>
    <n v="31"/>
    <x v="2"/>
    <m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b v="0"/>
    <x v="2"/>
    <s v="wearables"/>
    <n v="13"/>
    <n v="65"/>
    <d v="2017-05-16T01:32:42"/>
    <d v="2017-06-15T16:51:51"/>
    <n v="31"/>
    <x v="2"/>
    <m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b v="0"/>
    <x v="2"/>
    <s v="wearables"/>
    <n v="0"/>
    <n v="55"/>
    <d v="2017-07-07T09:05:44"/>
    <d v="2017-09-02T20:55:09"/>
    <n v="57"/>
    <x v="2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b v="0"/>
    <x v="2"/>
    <s v="wearables"/>
    <n v="0"/>
    <n v="75"/>
    <d v="2015-10-18T08:44:10"/>
    <d v="2015-12-03T07:42:54"/>
    <n v="46"/>
    <x v="3"/>
    <m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b v="0"/>
    <x v="2"/>
    <s v="wearables"/>
    <n v="21535"/>
    <n v="1389.36"/>
    <d v="2017-12-10T05:41:19"/>
    <d v="2018-01-25T04:40:02"/>
    <n v="46"/>
    <x v="2"/>
    <m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b v="0"/>
    <x v="2"/>
    <s v="wearables"/>
    <n v="35"/>
    <n v="95.91"/>
    <d v="2016-11-22T15:50:44"/>
    <d v="2016-12-21T06:07:40"/>
    <n v="29"/>
    <x v="0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b v="0"/>
    <x v="2"/>
    <s v="wearables"/>
    <n v="31"/>
    <n v="191.25"/>
    <d v="2015-10-26T15:22:49"/>
    <d v="2015-12-16T16:54:43"/>
    <n v="51"/>
    <x v="3"/>
    <m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b v="0"/>
    <x v="2"/>
    <s v="wearables"/>
    <n v="3"/>
    <n v="40"/>
    <d v="2016-10-16T22:33:06"/>
    <d v="2016-11-16T14:53:32"/>
    <n v="31"/>
    <x v="0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b v="0"/>
    <x v="2"/>
    <s v="wearables"/>
    <n v="3"/>
    <n v="74.790000000000006"/>
    <d v="2017-02-14T16:24:47"/>
    <d v="2017-04-01T14:22:14"/>
    <n v="46"/>
    <x v="2"/>
    <m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b v="0"/>
    <x v="2"/>
    <s v="wearables"/>
    <n v="23"/>
    <n v="161.12"/>
    <d v="2016-10-02T10:25:17"/>
    <d v="2016-11-12T07:52:05"/>
    <n v="41"/>
    <x v="0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b v="0"/>
    <x v="2"/>
    <s v="wearables"/>
    <n v="3"/>
    <n v="88.71"/>
    <d v="2017-06-10T11:33:20"/>
    <d v="2017-07-11T02:52:29"/>
    <n v="31"/>
    <x v="2"/>
    <m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b v="0"/>
    <x v="2"/>
    <s v="wearables"/>
    <n v="47"/>
    <n v="53.25"/>
    <d v="2015-12-21T18:45:56"/>
    <d v="2016-01-21T10:05:05"/>
    <n v="31"/>
    <x v="3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b v="1"/>
    <x v="4"/>
    <s v="electronic music"/>
    <n v="206"/>
    <n v="106.2"/>
    <d v="2016-04-19T08:51:13"/>
    <d v="2016-05-19T23:16:05"/>
    <n v="31"/>
    <x v="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b v="1"/>
    <x v="4"/>
    <s v="electronic music"/>
    <n v="352"/>
    <n v="22.08"/>
    <d v="2016-09-13T14:51:25"/>
    <d v="2016-10-07T00:30:38"/>
    <n v="24"/>
    <x v="0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b v="1"/>
    <x v="4"/>
    <s v="electronic music"/>
    <n v="115"/>
    <n v="31.05"/>
    <d v="2016-04-03T14:49:49"/>
    <d v="2016-05-04T06:08:58"/>
    <n v="31"/>
    <x v="0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b v="1"/>
    <x v="4"/>
    <s v="electronic music"/>
    <n v="237"/>
    <n v="36.21"/>
    <d v="2016-05-08T14:52:57"/>
    <d v="2016-06-08T06:12:06"/>
    <n v="31"/>
    <x v="0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b v="1"/>
    <x v="4"/>
    <s v="electronic music"/>
    <n v="119"/>
    <n v="388.98"/>
    <d v="2016-12-24T01:27:53"/>
    <d v="2017-01-23T16:47:02"/>
    <n v="31"/>
    <x v="0"/>
    <m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b v="1"/>
    <x v="4"/>
    <s v="electronic music"/>
    <n v="110"/>
    <n v="71.849999999999994"/>
    <d v="2016-01-31T11:45:19"/>
    <d v="2016-03-02T02:03:11"/>
    <n v="31"/>
    <x v="0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b v="1"/>
    <x v="4"/>
    <s v="electronic music"/>
    <n v="100"/>
    <n v="57.38"/>
    <d v="2017-02-19T01:49:13"/>
    <d v="2017-03-25T18:09:38"/>
    <n v="35"/>
    <x v="2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b v="1"/>
    <x v="4"/>
    <s v="electronic music"/>
    <n v="103"/>
    <n v="69.67"/>
    <d v="2015-09-05T14:37:24"/>
    <d v="2015-10-06T05:56:33"/>
    <n v="31"/>
    <x v="3"/>
    <m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b v="1"/>
    <x v="4"/>
    <s v="electronic music"/>
    <n v="117"/>
    <n v="45.99"/>
    <d v="2018-01-21T07:12:26"/>
    <d v="2018-03-08T11:14:03"/>
    <n v="46"/>
    <x v="1"/>
    <m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b v="1"/>
    <x v="4"/>
    <s v="electronic music"/>
    <n v="112"/>
    <n v="79.260000000000005"/>
    <d v="2016-01-26T06:12:53"/>
    <d v="2016-03-21T14:47:29"/>
    <n v="55"/>
    <x v="0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b v="1"/>
    <x v="4"/>
    <s v="electronic music"/>
    <n v="342"/>
    <n v="43.03"/>
    <d v="2017-08-27T02:08:30"/>
    <d v="2017-09-10T09:17:26"/>
    <n v="15"/>
    <x v="2"/>
    <m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b v="1"/>
    <x v="4"/>
    <s v="electronic music"/>
    <n v="107"/>
    <n v="108.48"/>
    <d v="2016-11-07T06:28:15"/>
    <d v="2016-12-07T21:47:24"/>
    <n v="31"/>
    <x v="0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b v="1"/>
    <x v="4"/>
    <s v="electronic music"/>
    <n v="108"/>
    <n v="61.03"/>
    <d v="2017-05-20T05:06:49"/>
    <d v="2017-06-19T20:25:57"/>
    <n v="31"/>
    <x v="2"/>
    <m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b v="1"/>
    <x v="4"/>
    <s v="electronic music"/>
    <n v="103"/>
    <n v="50.59"/>
    <d v="2017-11-13T23:34:08"/>
    <d v="2017-12-12T13:52:00"/>
    <n v="29"/>
    <x v="2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b v="1"/>
    <x v="4"/>
    <s v="electronic music"/>
    <n v="130"/>
    <n v="39.159999999999997"/>
    <d v="2017-06-30T13:47:18"/>
    <d v="2017-08-02T06:06:38"/>
    <n v="33"/>
    <x v="2"/>
    <m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b v="1"/>
    <x v="4"/>
    <s v="electronic music"/>
    <n v="108"/>
    <n v="65.16"/>
    <d v="2015-12-28T14:11:24"/>
    <d v="2016-01-28T05:30:33"/>
    <n v="31"/>
    <x v="3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b v="1"/>
    <x v="4"/>
    <s v="electronic music"/>
    <n v="112"/>
    <n v="23.96"/>
    <d v="2013-11-05T01:48:46"/>
    <d v="2013-12-07T15:19:09"/>
    <n v="33"/>
    <x v="5"/>
    <m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b v="1"/>
    <x v="4"/>
    <s v="electronic music"/>
    <n v="102"/>
    <n v="48.62"/>
    <d v="2016-04-11T23:13:24"/>
    <d v="2016-05-04T19:54:54"/>
    <n v="23"/>
    <x v="0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b v="1"/>
    <x v="4"/>
    <s v="electronic music"/>
    <n v="145"/>
    <n v="35.74"/>
    <d v="2017-02-10T17:25:30"/>
    <d v="2017-03-13T07:43:22"/>
    <n v="31"/>
    <x v="2"/>
    <m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b v="1"/>
    <x v="4"/>
    <s v="electronic music"/>
    <n v="128"/>
    <n v="21.37"/>
    <d v="2017-11-17T10:20:21"/>
    <d v="2017-12-13T04:34:43"/>
    <n v="26"/>
    <x v="2"/>
    <m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b v="0"/>
    <x v="5"/>
    <s v="audio"/>
    <n v="0"/>
    <n v="250"/>
    <d v="2017-07-25T15:19:18"/>
    <d v="2017-08-25T06:38:27"/>
    <n v="31"/>
    <x v="2"/>
    <m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b v="0"/>
    <x v="5"/>
    <s v="audio"/>
    <n v="0"/>
    <n v="0"/>
    <d v="2015-06-22T01:28:22"/>
    <d v="2015-07-12T11:41:08"/>
    <n v="21"/>
    <x v="3"/>
    <m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b v="0"/>
    <x v="5"/>
    <s v="audio"/>
    <n v="2"/>
    <n v="10"/>
    <d v="2015-07-13T03:16:34"/>
    <d v="2015-08-25T18:22:59"/>
    <n v="44"/>
    <x v="3"/>
    <m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b v="0"/>
    <x v="5"/>
    <s v="audio"/>
    <n v="9"/>
    <n v="29.24"/>
    <d v="2016-04-06T06:42:38"/>
    <d v="2016-05-06T22:01:47"/>
    <n v="31"/>
    <x v="0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b v="0"/>
    <x v="5"/>
    <s v="audio"/>
    <n v="0"/>
    <n v="3"/>
    <d v="2015-12-23T18:36:37"/>
    <d v="2016-02-19T21:54:23"/>
    <n v="58"/>
    <x v="3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b v="0"/>
    <x v="5"/>
    <s v="audio"/>
    <n v="3"/>
    <n v="33.25"/>
    <d v="2015-07-06T04:04:15"/>
    <d v="2015-08-05T19:23:24"/>
    <n v="31"/>
    <x v="3"/>
    <m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b v="0"/>
    <x v="5"/>
    <s v="audio"/>
    <n v="0"/>
    <n v="0"/>
    <d v="2016-11-02T06:03:34"/>
    <d v="2016-12-18T05:02:18"/>
    <n v="46"/>
    <x v="0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b v="0"/>
    <x v="5"/>
    <s v="audio"/>
    <n v="0"/>
    <n v="1"/>
    <d v="2015-09-19T16:29:11"/>
    <d v="2015-10-20T08:49:37"/>
    <n v="31"/>
    <x v="3"/>
    <m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b v="0"/>
    <x v="5"/>
    <s v="audio"/>
    <n v="1"/>
    <n v="53"/>
    <d v="2017-08-13T08:57:41"/>
    <d v="2017-09-23T05:23:13"/>
    <n v="41"/>
    <x v="2"/>
    <m/>
    <x v="0"/>
  </r>
  <r>
    <n v="1049"/>
    <s v="J1 (Canceled)"/>
    <s v="------"/>
    <n v="12000"/>
    <n v="0"/>
    <x v="1"/>
    <s v="US"/>
    <s v="USD"/>
    <n v="1455272445"/>
    <n v="1452680445"/>
    <n v="0"/>
    <b v="0"/>
    <x v="5"/>
    <s v="audio"/>
    <n v="0"/>
    <n v="0"/>
    <d v="2017-01-05T03:55:40"/>
    <d v="2017-02-04T19:14:49"/>
    <n v="31"/>
    <x v="2"/>
    <m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b v="0"/>
    <x v="5"/>
    <s v="audio"/>
    <n v="0"/>
    <n v="0"/>
    <d v="2016-08-04T07:47:42"/>
    <d v="2016-09-03T23:06:51"/>
    <n v="31"/>
    <x v="0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b v="0"/>
    <x v="5"/>
    <s v="audio"/>
    <n v="0"/>
    <n v="0"/>
    <d v="2015-07-11T10:02:59"/>
    <d v="2015-08-09T00:20:51"/>
    <n v="29"/>
    <x v="3"/>
    <m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b v="0"/>
    <x v="5"/>
    <s v="audio"/>
    <n v="0"/>
    <n v="0"/>
    <d v="2017-04-18T16:28:51"/>
    <d v="2017-06-02T15:58:59"/>
    <n v="45"/>
    <x v="2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b v="0"/>
    <x v="5"/>
    <s v="audio"/>
    <n v="1"/>
    <n v="15"/>
    <d v="2018-02-10T06:16:43"/>
    <d v="2018-03-07T19:02:40"/>
    <n v="26"/>
    <x v="1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b v="0"/>
    <x v="5"/>
    <s v="audio"/>
    <n v="0"/>
    <n v="0"/>
    <d v="2015-06-22T20:52:45"/>
    <d v="2015-07-23T13:47:14"/>
    <n v="31"/>
    <x v="3"/>
    <m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b v="0"/>
    <x v="5"/>
    <s v="audio"/>
    <n v="0"/>
    <n v="0"/>
    <d v="2017-01-30T05:56:31"/>
    <d v="2017-03-01T21:15:40"/>
    <n v="31"/>
    <x v="2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b v="0"/>
    <x v="5"/>
    <s v="audio"/>
    <n v="0"/>
    <n v="0"/>
    <d v="2016-02-09T13:33:14"/>
    <d v="2016-04-10T19:10:15"/>
    <n v="61"/>
    <x v="0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b v="0"/>
    <x v="5"/>
    <s v="audio"/>
    <n v="0"/>
    <n v="0"/>
    <d v="2017-11-03T21:52:03"/>
    <d v="2017-12-04T14:12:29"/>
    <n v="31"/>
    <x v="2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b v="0"/>
    <x v="5"/>
    <s v="audio"/>
    <n v="0"/>
    <n v="0"/>
    <d v="2016-01-29T12:22:52"/>
    <d v="2016-03-11T11:44:41"/>
    <n v="42"/>
    <x v="0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n v="0"/>
    <b v="0"/>
    <x v="5"/>
    <s v="audio"/>
    <n v="0"/>
    <n v="0"/>
    <d v="2016-01-28T09:09:02"/>
    <d v="2016-02-27T23:26:55"/>
    <n v="31"/>
    <x v="0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b v="0"/>
    <x v="5"/>
    <s v="audio"/>
    <n v="1"/>
    <n v="50"/>
    <d v="2016-03-02T05:01:09"/>
    <d v="2016-04-01T20:20:18"/>
    <n v="31"/>
    <x v="0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b v="0"/>
    <x v="5"/>
    <s v="audio"/>
    <n v="0"/>
    <n v="0"/>
    <d v="2017-02-25T01:40:34"/>
    <d v="2017-04-27T02:33:11"/>
    <n v="61"/>
    <x v="2"/>
    <m/>
    <x v="0"/>
  </r>
  <r>
    <n v="1062"/>
    <s v="RETURNING AT A LATER DATE"/>
    <s v="SEE US ON PATREON www.badgirlartwork.com"/>
    <n v="199"/>
    <n v="190"/>
    <x v="1"/>
    <s v="US"/>
    <s v="USD"/>
    <n v="1468351341"/>
    <n v="1467746541"/>
    <n v="4"/>
    <b v="0"/>
    <x v="5"/>
    <s v="audio"/>
    <n v="95"/>
    <n v="47.5"/>
    <d v="2017-07-02T05:59:51"/>
    <d v="2017-07-09T09:34:19"/>
    <n v="8"/>
    <x v="2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b v="0"/>
    <x v="5"/>
    <s v="audio"/>
    <n v="0"/>
    <n v="0"/>
    <d v="2017-07-29T00:45:19"/>
    <d v="2017-08-28T16:04:28"/>
    <n v="31"/>
    <x v="2"/>
    <m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b v="0"/>
    <x v="6"/>
    <s v="video games"/>
    <n v="9"/>
    <n v="65.67"/>
    <d v="2014-04-25T10:11:07"/>
    <d v="2014-06-10T09:09:50"/>
    <n v="46"/>
    <x v="4"/>
    <m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b v="0"/>
    <x v="6"/>
    <s v="video games"/>
    <n v="3"/>
    <n v="16.2"/>
    <d v="2014-12-30T18:31:52"/>
    <d v="2015-01-28T08:49:44"/>
    <n v="29"/>
    <x v="4"/>
    <m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b v="0"/>
    <x v="6"/>
    <s v="video games"/>
    <n v="3"/>
    <n v="34.130000000000003"/>
    <d v="2014-05-24T18:29:29"/>
    <d v="2014-07-09T17:28:12"/>
    <n v="46"/>
    <x v="4"/>
    <m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b v="0"/>
    <x v="6"/>
    <s v="video games"/>
    <n v="26"/>
    <n v="13"/>
    <d v="2014-10-28T22:30:19"/>
    <d v="2014-11-28T13:49:28"/>
    <n v="31"/>
    <x v="4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b v="0"/>
    <x v="6"/>
    <s v="video games"/>
    <n v="0"/>
    <n v="11.25"/>
    <d v="2017-03-05T08:04:30"/>
    <d v="2017-04-04T22:22:22"/>
    <n v="31"/>
    <x v="2"/>
    <m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b v="0"/>
    <x v="6"/>
    <s v="video games"/>
    <n v="39"/>
    <n v="40.479999999999997"/>
    <d v="2014-09-30T17:22:42"/>
    <d v="2014-11-02T10:44:25"/>
    <n v="33"/>
    <x v="4"/>
    <m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b v="0"/>
    <x v="6"/>
    <s v="video games"/>
    <n v="1"/>
    <n v="35"/>
    <d v="2013-08-08T19:11:01"/>
    <d v="2013-08-29T05:23:47"/>
    <n v="21"/>
    <x v="5"/>
    <m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b v="0"/>
    <x v="6"/>
    <s v="video games"/>
    <n v="0"/>
    <n v="0"/>
    <d v="2016-10-08T15:24:08"/>
    <d v="2016-11-08T07:44:34"/>
    <n v="31"/>
    <x v="0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b v="0"/>
    <x v="6"/>
    <s v="video games"/>
    <n v="0"/>
    <n v="12.75"/>
    <d v="2014-12-14T21:25:03"/>
    <d v="2015-01-14T12:44:12"/>
    <n v="31"/>
    <x v="4"/>
    <m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b v="0"/>
    <x v="6"/>
    <s v="video games"/>
    <n v="1"/>
    <n v="10"/>
    <d v="2012-08-06T02:11:46"/>
    <d v="2012-09-05T17:30:55"/>
    <n v="31"/>
    <x v="6"/>
    <m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b v="0"/>
    <x v="6"/>
    <s v="video games"/>
    <n v="6"/>
    <n v="113.57"/>
    <d v="2014-11-11T12:55:14"/>
    <d v="2014-12-12T04:14:23"/>
    <n v="31"/>
    <x v="4"/>
    <m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b v="0"/>
    <x v="6"/>
    <s v="video games"/>
    <n v="5"/>
    <n v="15"/>
    <d v="2013-03-01T08:22:24"/>
    <d v="2013-03-31T23:41:33"/>
    <n v="31"/>
    <x v="5"/>
    <m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b v="0"/>
    <x v="6"/>
    <s v="video games"/>
    <n v="63"/>
    <n v="48.28"/>
    <d v="2015-06-29T12:50:13"/>
    <d v="2015-08-24T16:55:19"/>
    <n v="56"/>
    <x v="3"/>
    <m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b v="0"/>
    <x v="6"/>
    <s v="video games"/>
    <n v="29"/>
    <n v="43.98"/>
    <d v="2016-12-06T06:38:29"/>
    <d v="2017-01-05T21:57:38"/>
    <n v="31"/>
    <x v="0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b v="0"/>
    <x v="6"/>
    <s v="video games"/>
    <n v="8"/>
    <n v="9"/>
    <d v="2012-04-24T03:46:44"/>
    <d v="2012-06-09T02:45:28"/>
    <n v="46"/>
    <x v="6"/>
    <m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b v="0"/>
    <x v="6"/>
    <s v="video games"/>
    <n v="3"/>
    <n v="37.67"/>
    <d v="2017-04-14T08:46:34"/>
    <d v="2017-05-09T21:32:32"/>
    <n v="26"/>
    <x v="2"/>
    <m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b v="0"/>
    <x v="6"/>
    <s v="video games"/>
    <n v="9"/>
    <n v="18.579999999999998"/>
    <d v="2015-03-21T04:55:02"/>
    <d v="2015-04-20T20:14:11"/>
    <n v="31"/>
    <x v="3"/>
    <m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b v="0"/>
    <x v="6"/>
    <s v="video games"/>
    <n v="0"/>
    <n v="3"/>
    <d v="2015-12-14T14:02:25"/>
    <d v="2016-01-14T05:21:34"/>
    <n v="31"/>
    <x v="3"/>
    <m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b v="0"/>
    <x v="6"/>
    <s v="video games"/>
    <n v="1"/>
    <n v="18.670000000000002"/>
    <d v="2013-06-07T09:26:36"/>
    <d v="2013-07-08T00:45:45"/>
    <n v="31"/>
    <x v="5"/>
    <m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b v="0"/>
    <x v="6"/>
    <s v="video games"/>
    <n v="1"/>
    <n v="410"/>
    <d v="2015-05-14T20:45:40"/>
    <d v="2015-07-15T03:23:58"/>
    <n v="61"/>
    <x v="3"/>
    <m/>
    <x v="0"/>
  </r>
  <r>
    <n v="1084"/>
    <s v="My own channel"/>
    <s v="I want to start my own channel for gaming"/>
    <n v="550"/>
    <n v="0"/>
    <x v="2"/>
    <s v="US"/>
    <s v="USD"/>
    <n v="1407534804"/>
    <n v="1404942804"/>
    <n v="0"/>
    <b v="0"/>
    <x v="6"/>
    <s v="video games"/>
    <n v="0"/>
    <n v="0"/>
    <d v="2015-06-20T21:20:04"/>
    <d v="2015-07-21T12:39:13"/>
    <n v="31"/>
    <x v="3"/>
    <m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b v="0"/>
    <x v="6"/>
    <s v="video games"/>
    <n v="3"/>
    <n v="114"/>
    <d v="2017-02-06T01:38:18"/>
    <d v="2017-03-08T15:56:10"/>
    <n v="31"/>
    <x v="2"/>
    <m/>
    <x v="0"/>
  </r>
  <r>
    <n v="1086"/>
    <s v="Cyber Universe Online"/>
    <s v="Humanity's future in the Galaxy"/>
    <n v="18000"/>
    <n v="15"/>
    <x v="2"/>
    <s v="US"/>
    <s v="USD"/>
    <n v="1408913291"/>
    <n v="1406321291"/>
    <n v="2"/>
    <b v="0"/>
    <x v="6"/>
    <s v="video games"/>
    <n v="0"/>
    <n v="7.5"/>
    <d v="2015-07-07T04:23:41"/>
    <d v="2015-08-06T19:42:50"/>
    <n v="31"/>
    <x v="3"/>
    <m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b v="0"/>
    <x v="6"/>
    <s v="video games"/>
    <n v="0"/>
    <n v="0"/>
    <d v="2015-04-26T12:54:15"/>
    <d v="2015-05-27T04:13:24"/>
    <n v="31"/>
    <x v="3"/>
    <m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b v="0"/>
    <x v="6"/>
    <s v="video games"/>
    <n v="14"/>
    <n v="43.42"/>
    <d v="2015-03-04T12:26:40"/>
    <d v="2015-04-04T03:45:49"/>
    <n v="31"/>
    <x v="3"/>
    <m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b v="0"/>
    <x v="6"/>
    <s v="video games"/>
    <n v="8"/>
    <n v="23.96"/>
    <d v="2016-05-14T00:02:59"/>
    <d v="2016-06-13T15:22:08"/>
    <n v="31"/>
    <x v="0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b v="0"/>
    <x v="6"/>
    <s v="video games"/>
    <n v="0"/>
    <n v="5"/>
    <d v="2016-04-15T09:39:38"/>
    <d v="2016-05-16T00:58:46"/>
    <n v="31"/>
    <x v="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b v="0"/>
    <x v="6"/>
    <s v="video games"/>
    <n v="13"/>
    <n v="12.5"/>
    <d v="2017-03-05T19:05:03"/>
    <d v="2017-04-05T09:22:56"/>
    <n v="31"/>
    <x v="2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b v="0"/>
    <x v="6"/>
    <s v="video games"/>
    <n v="1"/>
    <n v="3"/>
    <d v="2013-11-05T15:57:15"/>
    <d v="2013-12-06T07:16:23"/>
    <n v="31"/>
    <x v="5"/>
    <m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b v="0"/>
    <x v="6"/>
    <s v="video games"/>
    <n v="14"/>
    <n v="10.56"/>
    <d v="2017-01-20T00:22:45"/>
    <d v="2017-02-04T08:02:20"/>
    <n v="16"/>
    <x v="2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b v="0"/>
    <x v="6"/>
    <s v="video games"/>
    <n v="18"/>
    <n v="122"/>
    <d v="2012-07-29T16:27:48"/>
    <d v="2012-08-29T07:46:57"/>
    <n v="31"/>
    <x v="6"/>
    <m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b v="0"/>
    <x v="6"/>
    <s v="video games"/>
    <n v="5"/>
    <n v="267.81"/>
    <d v="2014-07-05T04:59:55"/>
    <d v="2014-08-04T20:19:04"/>
    <n v="31"/>
    <x v="4"/>
    <m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b v="0"/>
    <x v="6"/>
    <s v="video games"/>
    <n v="18"/>
    <n v="74.209999999999994"/>
    <d v="2015-08-16T16:16:14"/>
    <d v="2015-09-16T22:58:43"/>
    <n v="32"/>
    <x v="3"/>
    <m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b v="0"/>
    <x v="6"/>
    <s v="video games"/>
    <n v="0"/>
    <n v="6.71"/>
    <d v="2014-12-30T04:06:25"/>
    <d v="2015-02-09T00:31:57"/>
    <n v="41"/>
    <x v="4"/>
    <m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b v="0"/>
    <x v="6"/>
    <s v="video games"/>
    <n v="7"/>
    <n v="81.95"/>
    <d v="2015-02-21T05:55:40"/>
    <d v="2015-03-23T21:14:49"/>
    <n v="31"/>
    <x v="3"/>
    <m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b v="0"/>
    <x v="6"/>
    <s v="video games"/>
    <n v="1"/>
    <n v="25"/>
    <d v="2016-03-30T17:26:16"/>
    <d v="2016-04-30T08:45:25"/>
    <n v="31"/>
    <x v="0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b v="0"/>
    <x v="6"/>
    <s v="video games"/>
    <n v="3"/>
    <n v="10"/>
    <d v="2017-01-06T21:05:53"/>
    <d v="2017-02-06T12:25:02"/>
    <n v="31"/>
    <x v="2"/>
    <m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b v="0"/>
    <x v="6"/>
    <s v="video games"/>
    <n v="0"/>
    <n v="6.83"/>
    <d v="2017-06-13T19:57:15"/>
    <d v="2017-07-11T09:23:45"/>
    <n v="28"/>
    <x v="2"/>
    <m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b v="0"/>
    <x v="6"/>
    <s v="video games"/>
    <n v="5"/>
    <n v="17.71"/>
    <d v="2014-10-05T15:24:41"/>
    <d v="2014-11-15T16:50:03"/>
    <n v="41"/>
    <x v="4"/>
    <m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b v="0"/>
    <x v="6"/>
    <s v="video games"/>
    <n v="2"/>
    <n v="16.2"/>
    <d v="2017-04-14T00:20:15"/>
    <d v="2017-06-14T06:58:33"/>
    <n v="61"/>
    <x v="2"/>
    <m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b v="0"/>
    <x v="6"/>
    <s v="video games"/>
    <n v="5"/>
    <n v="80.3"/>
    <d v="2015-04-22T03:24:37"/>
    <d v="2015-05-22T18:43:46"/>
    <n v="31"/>
    <x v="3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b v="0"/>
    <x v="6"/>
    <s v="video games"/>
    <n v="0"/>
    <n v="71.55"/>
    <d v="2015-01-31T04:20:53"/>
    <d v="2015-03-02T18:38:45"/>
    <n v="31"/>
    <x v="3"/>
    <m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b v="0"/>
    <x v="6"/>
    <s v="video games"/>
    <n v="41"/>
    <n v="23.57"/>
    <d v="2013-01-27T12:01:17"/>
    <d v="2013-02-27T02:19:09"/>
    <n v="31"/>
    <x v="5"/>
    <m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b v="0"/>
    <x v="6"/>
    <s v="video games"/>
    <n v="0"/>
    <n v="0"/>
    <d v="2015-06-04T11:55:18"/>
    <d v="2015-07-05T03:14:27"/>
    <n v="31"/>
    <x v="3"/>
    <m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b v="0"/>
    <x v="6"/>
    <s v="video games"/>
    <n v="3"/>
    <n v="34.880000000000003"/>
    <d v="2013-01-05T22:45:42"/>
    <d v="2013-03-08T04:22:43"/>
    <n v="61"/>
    <x v="5"/>
    <m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b v="0"/>
    <x v="6"/>
    <s v="video games"/>
    <n v="0"/>
    <n v="15"/>
    <d v="2017-10-18T10:46:38"/>
    <d v="2017-11-18T03:07:04"/>
    <n v="31"/>
    <x v="2"/>
    <m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b v="0"/>
    <x v="6"/>
    <s v="video games"/>
    <n v="1"/>
    <n v="23.18"/>
    <d v="2013-10-06T22:52:17"/>
    <d v="2013-11-06T14:11:26"/>
    <n v="31"/>
    <x v="5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b v="0"/>
    <x v="6"/>
    <s v="video games"/>
    <n v="0"/>
    <n v="1"/>
    <d v="2016-11-30T04:28:46"/>
    <d v="2016-12-30T19:47:55"/>
    <n v="31"/>
    <x v="0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b v="0"/>
    <x v="6"/>
    <s v="video games"/>
    <n v="36"/>
    <n v="100.23"/>
    <d v="2015-11-04T14:01:02"/>
    <d v="2016-01-04T10:43:24"/>
    <n v="61"/>
    <x v="3"/>
    <m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b v="0"/>
    <x v="6"/>
    <s v="video games"/>
    <n v="1"/>
    <n v="5"/>
    <d v="2015-06-27T01:59:29"/>
    <d v="2015-07-27T17:18:38"/>
    <n v="31"/>
    <x v="3"/>
    <m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b v="0"/>
    <x v="6"/>
    <s v="video games"/>
    <n v="0"/>
    <n v="3.33"/>
    <d v="2014-08-14T20:44:02"/>
    <d v="2014-09-14T12:03:11"/>
    <n v="31"/>
    <x v="4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b v="0"/>
    <x v="6"/>
    <s v="video games"/>
    <n v="0"/>
    <n v="13.25"/>
    <d v="2017-02-22T10:24:36"/>
    <d v="2017-03-25T00:42:28"/>
    <n v="31"/>
    <x v="2"/>
    <m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b v="0"/>
    <x v="6"/>
    <s v="video games"/>
    <n v="0"/>
    <n v="17.850000000000001"/>
    <d v="2013-03-05T09:01:25"/>
    <d v="2013-05-05T15:39:43"/>
    <n v="61"/>
    <x v="5"/>
    <m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b v="0"/>
    <x v="6"/>
    <s v="video games"/>
    <n v="8"/>
    <n v="10.38"/>
    <d v="2016-11-16T07:00:39"/>
    <d v="2016-12-16T22:19:48"/>
    <n v="31"/>
    <x v="0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b v="0"/>
    <x v="6"/>
    <s v="video games"/>
    <n v="2"/>
    <n v="36.33"/>
    <d v="2015-02-12T11:13:41"/>
    <d v="2015-03-15T01:31:33"/>
    <n v="31"/>
    <x v="3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b v="0"/>
    <x v="6"/>
    <s v="video games"/>
    <n v="0"/>
    <n v="5"/>
    <d v="2015-03-03T11:45:46"/>
    <d v="2015-03-16T18:24:04"/>
    <n v="14"/>
    <x v="3"/>
    <m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b v="0"/>
    <x v="6"/>
    <s v="video games"/>
    <n v="0"/>
    <n v="0"/>
    <d v="2012-08-02T22:24:41"/>
    <d v="2012-09-17T21:23:24"/>
    <n v="46"/>
    <x v="6"/>
    <m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b v="0"/>
    <x v="6"/>
    <s v="video games"/>
    <n v="0"/>
    <n v="5.8"/>
    <d v="2017-02-05T07:34:44"/>
    <d v="2017-03-07T21:52:37"/>
    <n v="31"/>
    <x v="2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b v="0"/>
    <x v="6"/>
    <s v="video games"/>
    <n v="0"/>
    <n v="0"/>
    <d v="2014-04-18T18:16:36"/>
    <d v="2014-05-03T01:25:32"/>
    <n v="15"/>
    <x v="4"/>
    <m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b v="0"/>
    <x v="6"/>
    <s v="video games"/>
    <n v="0"/>
    <n v="3.67"/>
    <d v="2015-02-27T03:08:03"/>
    <d v="2015-03-29T18:27:12"/>
    <n v="31"/>
    <x v="3"/>
    <m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b v="0"/>
    <x v="6"/>
    <s v="mobile games"/>
    <n v="0"/>
    <n v="60.71"/>
    <d v="2016-03-17T06:39:10"/>
    <d v="2016-04-16T21:58:19"/>
    <n v="31"/>
    <x v="0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b v="0"/>
    <x v="6"/>
    <s v="mobile games"/>
    <n v="0"/>
    <n v="0"/>
    <d v="2016-07-15T17:51:09"/>
    <d v="2016-09-15T00:29:27"/>
    <n v="61"/>
    <x v="0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b v="0"/>
    <x v="6"/>
    <s v="mobile games"/>
    <n v="1"/>
    <n v="5"/>
    <d v="2017-06-10T07:30:58"/>
    <d v="2017-07-10T22:50:07"/>
    <n v="31"/>
    <x v="2"/>
    <m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b v="0"/>
    <x v="6"/>
    <s v="mobile games"/>
    <n v="2"/>
    <n v="25.43"/>
    <d v="2015-09-27T21:26:49"/>
    <d v="2015-10-29T14:17:52"/>
    <n v="32"/>
    <x v="3"/>
    <m/>
    <x v="0"/>
  </r>
  <r>
    <n v="1128"/>
    <s v="Flying Turds"/>
    <s v="#havingfunFTW"/>
    <n v="1000"/>
    <n v="1"/>
    <x v="2"/>
    <s v="GB"/>
    <s v="GBP"/>
    <n v="1407425717"/>
    <n v="1404833717"/>
    <n v="1"/>
    <b v="0"/>
    <x v="6"/>
    <s v="mobile games"/>
    <n v="0"/>
    <n v="1"/>
    <d v="2015-06-19T14:23:16"/>
    <d v="2015-07-20T05:42:25"/>
    <n v="31"/>
    <x v="3"/>
    <m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b v="0"/>
    <x v="6"/>
    <s v="mobile games"/>
    <n v="0"/>
    <n v="10.5"/>
    <d v="2017-05-01T10:04:08"/>
    <d v="2017-06-01T01:23:17"/>
    <n v="31"/>
    <x v="2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b v="0"/>
    <x v="6"/>
    <s v="mobile games"/>
    <n v="0"/>
    <n v="3.67"/>
    <d v="2015-09-09T15:44:41"/>
    <d v="2015-11-09T23:24:15"/>
    <n v="61"/>
    <x v="3"/>
    <m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b v="0"/>
    <x v="6"/>
    <s v="mobile games"/>
    <n v="0"/>
    <n v="0"/>
    <d v="2016-11-15T14:05:25"/>
    <d v="2016-12-16T05:24:34"/>
    <n v="31"/>
    <x v="0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b v="0"/>
    <x v="6"/>
    <s v="mobile games"/>
    <n v="14"/>
    <n v="110.62"/>
    <d v="2017-12-01T17:38:14"/>
    <d v="2018-01-01T08:57:23"/>
    <n v="31"/>
    <x v="2"/>
    <m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b v="0"/>
    <x v="6"/>
    <s v="mobile games"/>
    <n v="1"/>
    <n v="20"/>
    <d v="2015-06-12T04:52:27"/>
    <d v="2015-07-12T20:11:35"/>
    <n v="31"/>
    <x v="3"/>
    <m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b v="0"/>
    <x v="6"/>
    <s v="mobile games"/>
    <n v="0"/>
    <n v="1"/>
    <d v="2015-10-29T23:50:16"/>
    <d v="2015-11-13T04:38:49"/>
    <n v="15"/>
    <x v="3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b v="0"/>
    <x v="6"/>
    <s v="mobile games"/>
    <n v="5"/>
    <n v="50"/>
    <d v="2017-07-04T11:29:16"/>
    <d v="2017-08-04T02:48:25"/>
    <n v="31"/>
    <x v="2"/>
    <m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b v="0"/>
    <x v="6"/>
    <s v="mobile games"/>
    <n v="6"/>
    <n v="45"/>
    <d v="2016-11-10T05:44:19"/>
    <d v="2016-12-10T21:03:28"/>
    <n v="31"/>
    <x v="0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b v="0"/>
    <x v="6"/>
    <s v="mobile games"/>
    <n v="40"/>
    <n v="253.21"/>
    <d v="2017-03-19T01:42:29"/>
    <d v="2017-04-18T17:01:38"/>
    <n v="31"/>
    <x v="2"/>
    <m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b v="0"/>
    <x v="6"/>
    <s v="mobile games"/>
    <n v="0"/>
    <n v="31.25"/>
    <d v="2018-01-02T04:20:57"/>
    <d v="2018-01-22T14:33:43"/>
    <n v="21"/>
    <x v="1"/>
    <m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b v="0"/>
    <x v="6"/>
    <s v="mobile games"/>
    <n v="0"/>
    <n v="5"/>
    <d v="2015-11-16T10:03:00"/>
    <d v="2015-12-17T01:22:09"/>
    <n v="31"/>
    <x v="3"/>
    <m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b v="0"/>
    <x v="6"/>
    <s v="mobile games"/>
    <n v="0"/>
    <n v="0"/>
    <d v="2016-06-25T03:39:56"/>
    <d v="2016-07-25T18:59:05"/>
    <n v="31"/>
    <x v="0"/>
    <m/>
    <x v="0"/>
  </r>
  <r>
    <n v="1141"/>
    <s v="Arena Z - Zombie Survival"/>
    <s v="I think this will be a great game!"/>
    <n v="500"/>
    <n v="0"/>
    <x v="2"/>
    <s v="DE"/>
    <s v="EUR"/>
    <n v="1436460450"/>
    <n v="1433868450"/>
    <n v="0"/>
    <b v="0"/>
    <x v="6"/>
    <s v="mobile games"/>
    <n v="0"/>
    <n v="0"/>
    <d v="2016-05-27T19:11:29"/>
    <d v="2016-06-27T10:30:38"/>
    <n v="31"/>
    <x v="0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b v="0"/>
    <x v="6"/>
    <s v="mobile games"/>
    <n v="0"/>
    <n v="0"/>
    <d v="2016-01-03T01:40:53"/>
    <d v="2016-02-02T17:00:02"/>
    <n v="31"/>
    <x v="0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b v="0"/>
    <x v="6"/>
    <s v="mobile games"/>
    <n v="0"/>
    <n v="23.25"/>
    <d v="2016-11-07T17:00:01"/>
    <d v="2016-12-08T08:19:10"/>
    <n v="31"/>
    <x v="0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b v="0"/>
    <x v="7"/>
    <s v="food trucks"/>
    <n v="0"/>
    <n v="0"/>
    <d v="2016-03-15T18:14:49"/>
    <d v="2016-04-15T09:33:57"/>
    <n v="31"/>
    <x v="0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b v="0"/>
    <x v="7"/>
    <s v="food trucks"/>
    <n v="0"/>
    <n v="100"/>
    <d v="2015-07-16T06:04:07"/>
    <d v="2015-09-15T12:42:25"/>
    <n v="61"/>
    <x v="3"/>
    <m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b v="0"/>
    <x v="7"/>
    <s v="food trucks"/>
    <n v="9"/>
    <n v="44.17"/>
    <d v="2015-03-04T16:13:09"/>
    <d v="2015-04-12T11:37:25"/>
    <n v="39"/>
    <x v="3"/>
    <m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b v="0"/>
    <x v="7"/>
    <s v="food trucks"/>
    <n v="0"/>
    <n v="0"/>
    <d v="2015-08-02T20:15:02"/>
    <d v="2015-10-03T02:53:20"/>
    <n v="61"/>
    <x v="3"/>
    <m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b v="0"/>
    <x v="7"/>
    <s v="food trucks"/>
    <n v="0"/>
    <n v="24.33"/>
    <d v="2017-10-31T03:10:19"/>
    <d v="2017-11-30T19:30:44"/>
    <n v="31"/>
    <x v="2"/>
    <m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b v="0"/>
    <x v="7"/>
    <s v="food trucks"/>
    <n v="0"/>
    <n v="37.5"/>
    <d v="2017-05-13T02:36:01"/>
    <d v="2017-06-12T17:55:10"/>
    <n v="31"/>
    <x v="2"/>
    <m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b v="0"/>
    <x v="7"/>
    <s v="food trucks"/>
    <n v="10"/>
    <n v="42"/>
    <d v="2016-10-31T07:34:03"/>
    <d v="2016-12-31T14:12:20"/>
    <n v="61"/>
    <x v="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b v="0"/>
    <x v="7"/>
    <s v="food trucks"/>
    <n v="0"/>
    <n v="0"/>
    <d v="2016-07-27T11:11:43"/>
    <d v="2016-08-27T02:30:52"/>
    <n v="31"/>
    <x v="0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n v="15"/>
    <b v="0"/>
    <x v="7"/>
    <s v="food trucks"/>
    <n v="6"/>
    <n v="60.73"/>
    <d v="2016-04-01T15:21:03"/>
    <d v="2016-05-02T06:40:12"/>
    <n v="31"/>
    <x v="0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b v="0"/>
    <x v="7"/>
    <s v="food trucks"/>
    <n v="1"/>
    <n v="50"/>
    <d v="2016-05-06T08:49:27"/>
    <d v="2016-06-06T00:08:36"/>
    <n v="31"/>
    <x v="0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b v="0"/>
    <x v="7"/>
    <s v="food trucks"/>
    <n v="7"/>
    <n v="108.33"/>
    <d v="2016-07-26T10:50:19"/>
    <d v="2016-08-26T02:09:28"/>
    <n v="31"/>
    <x v="0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b v="0"/>
    <x v="7"/>
    <s v="food trucks"/>
    <n v="1"/>
    <n v="23.5"/>
    <d v="2015-06-26T20:46:06"/>
    <d v="2015-07-27T12:05:15"/>
    <n v="31"/>
    <x v="3"/>
    <m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b v="0"/>
    <x v="7"/>
    <s v="food trucks"/>
    <n v="0"/>
    <n v="0"/>
    <d v="2016-01-10T06:51:16"/>
    <d v="2016-02-09T22:10:25"/>
    <n v="31"/>
    <x v="0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b v="0"/>
    <x v="7"/>
    <s v="food trucks"/>
    <n v="2"/>
    <n v="50.33"/>
    <d v="2015-09-19T11:49:27"/>
    <d v="2015-11-19T19:29:01"/>
    <n v="61"/>
    <x v="3"/>
    <m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b v="0"/>
    <x v="7"/>
    <s v="food trucks"/>
    <n v="0"/>
    <n v="11.67"/>
    <d v="2015-10-23T16:02:11"/>
    <d v="2015-11-23T07:21:20"/>
    <n v="31"/>
    <x v="3"/>
    <m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b v="0"/>
    <x v="7"/>
    <s v="food trucks"/>
    <n v="0"/>
    <n v="0"/>
    <d v="2016-05-17T14:44:31"/>
    <d v="2016-06-18T04:51:04"/>
    <n v="32"/>
    <x v="0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b v="0"/>
    <x v="7"/>
    <s v="food trucks"/>
    <n v="4"/>
    <n v="60.79"/>
    <d v="2016-02-12T01:14:39"/>
    <d v="2016-03-13T15:32:32"/>
    <n v="31"/>
    <x v="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b v="0"/>
    <x v="7"/>
    <s v="food trucks"/>
    <n v="0"/>
    <n v="0"/>
    <d v="2016-04-14T20:01:31"/>
    <d v="2016-05-06T06:44:55"/>
    <n v="22"/>
    <x v="0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b v="0"/>
    <x v="7"/>
    <s v="food trucks"/>
    <n v="0"/>
    <n v="17.5"/>
    <d v="2015-08-07T15:44:04"/>
    <d v="2015-09-08T07:33:51"/>
    <n v="32"/>
    <x v="3"/>
    <m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b v="0"/>
    <x v="7"/>
    <s v="food trucks"/>
    <n v="0"/>
    <n v="0"/>
    <d v="2015-06-21T17:13:32"/>
    <d v="2015-07-22T08:32:41"/>
    <n v="31"/>
    <x v="3"/>
    <m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b v="0"/>
    <x v="7"/>
    <s v="food trucks"/>
    <n v="0"/>
    <n v="0"/>
    <d v="2017-05-15T03:57:59"/>
    <d v="2017-06-14T19:17:08"/>
    <n v="31"/>
    <x v="2"/>
    <m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b v="0"/>
    <x v="7"/>
    <s v="food trucks"/>
    <n v="21"/>
    <n v="82.82"/>
    <d v="2015-05-13T09:20:31"/>
    <d v="2015-06-17T02:42:13"/>
    <n v="35"/>
    <x v="3"/>
    <m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b v="0"/>
    <x v="7"/>
    <s v="food trucks"/>
    <n v="19"/>
    <n v="358.88"/>
    <d v="2016-05-13T06:47:31"/>
    <d v="2016-06-13T14:48:31"/>
    <n v="32"/>
    <x v="0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b v="0"/>
    <x v="7"/>
    <s v="food trucks"/>
    <n v="2"/>
    <n v="61.19"/>
    <d v="2015-07-25T10:21:11"/>
    <d v="2015-08-26T02:10:59"/>
    <n v="32"/>
    <x v="3"/>
    <m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b v="0"/>
    <x v="7"/>
    <s v="food trucks"/>
    <n v="6"/>
    <n v="340"/>
    <d v="2017-08-20T12:33:27"/>
    <d v="2017-09-20T03:52:36"/>
    <n v="31"/>
    <x v="2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b v="0"/>
    <x v="7"/>
    <s v="food trucks"/>
    <n v="0"/>
    <n v="5.67"/>
    <d v="2016-01-08T12:45:20"/>
    <d v="2016-02-08T04:04:29"/>
    <n v="31"/>
    <x v="0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b v="0"/>
    <x v="7"/>
    <s v="food trucks"/>
    <n v="0"/>
    <n v="50"/>
    <d v="2016-04-17T03:30:34"/>
    <d v="2016-05-17T18:49:43"/>
    <n v="31"/>
    <x v="0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b v="0"/>
    <x v="7"/>
    <s v="food trucks"/>
    <n v="0"/>
    <n v="25"/>
    <d v="2015-10-10T02:21:44"/>
    <d v="2015-10-28T12:34:30"/>
    <n v="19"/>
    <x v="3"/>
    <m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b v="0"/>
    <x v="7"/>
    <s v="food trucks"/>
    <n v="0"/>
    <n v="0"/>
    <d v="2015-07-02T21:49:49"/>
    <d v="2015-08-02T13:08:58"/>
    <n v="31"/>
    <x v="3"/>
    <m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b v="0"/>
    <x v="7"/>
    <s v="food trucks"/>
    <n v="0"/>
    <n v="30"/>
    <d v="2016-06-16T16:48:38"/>
    <d v="2016-07-22T10:40:58"/>
    <n v="36"/>
    <x v="0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b v="0"/>
    <x v="7"/>
    <s v="food trucks"/>
    <n v="6"/>
    <n v="46.63"/>
    <d v="2017-04-03T09:54:30"/>
    <d v="2017-05-04T01:13:39"/>
    <n v="31"/>
    <x v="2"/>
    <m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b v="0"/>
    <x v="7"/>
    <s v="food trucks"/>
    <n v="3"/>
    <n v="65"/>
    <d v="2016-06-02T22:57:41"/>
    <d v="2016-07-03T14:16:50"/>
    <n v="31"/>
    <x v="0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b v="0"/>
    <x v="7"/>
    <s v="food trucks"/>
    <n v="0"/>
    <n v="10"/>
    <d v="2018-01-11T11:42:57"/>
    <d v="2018-03-08T04:05:06"/>
    <n v="56"/>
    <x v="1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b v="0"/>
    <x v="7"/>
    <s v="food trucks"/>
    <n v="0"/>
    <n v="0"/>
    <d v="2015-08-29T01:53:58"/>
    <d v="2015-09-28T17:13:07"/>
    <n v="31"/>
    <x v="3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b v="0"/>
    <x v="7"/>
    <s v="food trucks"/>
    <n v="0"/>
    <n v="5"/>
    <d v="2015-06-29T01:15:47"/>
    <d v="2015-07-29T16:34:56"/>
    <n v="31"/>
    <x v="3"/>
    <m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b v="0"/>
    <x v="7"/>
    <s v="food trucks"/>
    <n v="5"/>
    <n v="640"/>
    <d v="2016-09-18T04:22:35"/>
    <d v="2016-10-18T19:41:44"/>
    <n v="31"/>
    <x v="0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b v="0"/>
    <x v="7"/>
    <s v="food trucks"/>
    <n v="12"/>
    <n v="69.12"/>
    <d v="2015-05-02T18:14:42"/>
    <d v="2015-06-09T13:08:19"/>
    <n v="38"/>
    <x v="3"/>
    <m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b v="0"/>
    <x v="7"/>
    <s v="food trucks"/>
    <n v="0"/>
    <n v="1.33"/>
    <d v="2016-01-15T15:58:39"/>
    <d v="2016-02-15T07:17:48"/>
    <n v="31"/>
    <x v="0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b v="0"/>
    <x v="7"/>
    <s v="food trucks"/>
    <n v="4"/>
    <n v="10.5"/>
    <d v="2017-12-24T22:19:22"/>
    <d v="2018-01-13T04:48:00"/>
    <n v="20"/>
    <x v="2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b v="0"/>
    <x v="7"/>
    <s v="food trucks"/>
    <n v="4"/>
    <n v="33.33"/>
    <d v="2017-10-12T10:23:22"/>
    <d v="2017-11-01T03:33:27"/>
    <n v="20"/>
    <x v="2"/>
    <m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b v="1"/>
    <x v="8"/>
    <s v="photobooks"/>
    <n v="105"/>
    <n v="61.56"/>
    <d v="2018-01-06T23:22:44"/>
    <d v="2018-02-07T15:12:32"/>
    <n v="32"/>
    <x v="1"/>
    <m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b v="1"/>
    <x v="8"/>
    <s v="photobooks"/>
    <n v="105"/>
    <n v="118.74"/>
    <d v="2016-04-23T05:53:10"/>
    <d v="2016-05-26T05:37:01"/>
    <n v="33"/>
    <x v="0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b v="1"/>
    <x v="8"/>
    <s v="photobooks"/>
    <n v="107"/>
    <n v="65.08"/>
    <d v="2016-04-16T02:16:05"/>
    <d v="2016-05-19T21:08:26"/>
    <n v="34"/>
    <x v="0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b v="1"/>
    <x v="8"/>
    <s v="photobooks"/>
    <n v="104"/>
    <n v="130.16"/>
    <d v="2016-04-01T19:53:35"/>
    <d v="2016-05-04T08:40:51"/>
    <n v="33"/>
    <x v="0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b v="1"/>
    <x v="8"/>
    <s v="photobooks"/>
    <n v="161"/>
    <n v="37.78"/>
    <d v="2017-12-07T10:32:10"/>
    <d v="2017-12-28T21:15:34"/>
    <n v="22"/>
    <x v="2"/>
    <m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b v="1"/>
    <x v="8"/>
    <s v="photobooks"/>
    <n v="108"/>
    <n v="112.79"/>
    <d v="2017-06-04T20:25:27"/>
    <d v="2017-06-26T07:08:51"/>
    <n v="22"/>
    <x v="2"/>
    <m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b v="1"/>
    <x v="8"/>
    <s v="photobooks"/>
    <n v="135"/>
    <n v="51.92"/>
    <d v="2015-07-14T03:02:33"/>
    <d v="2015-08-13T18:21:42"/>
    <n v="31"/>
    <x v="3"/>
    <m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b v="1"/>
    <x v="8"/>
    <s v="photobooks"/>
    <n v="109"/>
    <n v="89.24"/>
    <d v="2017-02-12T03:03:09"/>
    <d v="2017-03-14T17:21:01"/>
    <n v="31"/>
    <x v="2"/>
    <m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b v="1"/>
    <x v="8"/>
    <s v="photobooks"/>
    <n v="290"/>
    <n v="19.329999999999998"/>
    <d v="2018-01-13T00:09:50"/>
    <d v="2018-02-12T15:28:59"/>
    <n v="31"/>
    <x v="1"/>
    <m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b v="1"/>
    <x v="8"/>
    <s v="photobooks"/>
    <n v="104"/>
    <n v="79.97"/>
    <d v="2017-02-02T02:10:16"/>
    <d v="2017-04-04T07:47:17"/>
    <n v="61"/>
    <x v="2"/>
    <m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b v="1"/>
    <x v="8"/>
    <s v="photobooks"/>
    <n v="322"/>
    <n v="56.41"/>
    <d v="2016-02-23T15:01:46"/>
    <d v="2016-03-25T06:20:55"/>
    <n v="31"/>
    <x v="0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b v="1"/>
    <x v="8"/>
    <s v="photobooks"/>
    <n v="135"/>
    <n v="79.41"/>
    <d v="2016-10-11T06:59:38"/>
    <d v="2016-12-11T14:17:52"/>
    <n v="61"/>
    <x v="0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b v="1"/>
    <x v="8"/>
    <s v="photobooks"/>
    <n v="270"/>
    <n v="76.44"/>
    <d v="2016-11-09T08:50:02"/>
    <d v="2016-12-10T00:09:10"/>
    <n v="31"/>
    <x v="0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b v="1"/>
    <x v="8"/>
    <s v="photobooks"/>
    <n v="253"/>
    <n v="121"/>
    <d v="2017-05-08T23:26:32"/>
    <d v="2017-06-09T05:05:22"/>
    <n v="32"/>
    <x v="2"/>
    <m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b v="1"/>
    <x v="8"/>
    <s v="photobooks"/>
    <n v="261"/>
    <n v="54.62"/>
    <d v="2016-11-16T07:30:50"/>
    <d v="2016-12-22T13:47:14"/>
    <n v="37"/>
    <x v="0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b v="1"/>
    <x v="8"/>
    <s v="photobooks"/>
    <n v="101"/>
    <n v="299.22000000000003"/>
    <d v="2016-05-24T19:24:15"/>
    <d v="2016-06-26T11:44:41"/>
    <n v="33"/>
    <x v="0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b v="1"/>
    <x v="8"/>
    <s v="photobooks"/>
    <n v="126"/>
    <n v="58.53"/>
    <d v="2016-03-11T23:26:55"/>
    <d v="2016-04-02T10:10:19"/>
    <n v="22"/>
    <x v="0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b v="1"/>
    <x v="8"/>
    <s v="photobooks"/>
    <n v="102"/>
    <n v="55.37"/>
    <d v="2017-06-11T14:52:42"/>
    <d v="2017-07-12T06:11:51"/>
    <n v="31"/>
    <x v="2"/>
    <m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b v="1"/>
    <x v="8"/>
    <s v="photobooks"/>
    <n v="199"/>
    <n v="183.8"/>
    <d v="2016-05-15T02:59:39"/>
    <d v="2016-06-14T18:18:47"/>
    <n v="31"/>
    <x v="0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b v="1"/>
    <x v="8"/>
    <s v="photobooks"/>
    <n v="102"/>
    <n v="165.35"/>
    <d v="2016-04-17T21:11:57"/>
    <d v="2016-05-18T12:31:06"/>
    <n v="31"/>
    <x v="0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b v="1"/>
    <x v="8"/>
    <s v="photobooks"/>
    <n v="103"/>
    <n v="234.79"/>
    <d v="2016-10-10T16:17:35"/>
    <d v="2016-11-25T02:02:33"/>
    <n v="45"/>
    <x v="0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b v="1"/>
    <x v="8"/>
    <s v="photobooks"/>
    <n v="101"/>
    <n v="211.48"/>
    <d v="2016-05-01T01:10:39"/>
    <d v="2016-05-31T16:29:48"/>
    <n v="31"/>
    <x v="0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b v="1"/>
    <x v="8"/>
    <s v="photobooks"/>
    <n v="115"/>
    <n v="32.340000000000003"/>
    <d v="2018-02-07T19:31:58"/>
    <d v="2018-03-13T07:07:55"/>
    <n v="34"/>
    <x v="1"/>
    <m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b v="1"/>
    <x v="8"/>
    <s v="photobooks"/>
    <n v="104"/>
    <n v="123.38"/>
    <d v="2017-02-23T04:25:04"/>
    <d v="2017-03-25T19:24:15"/>
    <n v="31"/>
    <x v="2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b v="1"/>
    <x v="8"/>
    <s v="photobooks"/>
    <n v="155"/>
    <n v="207.07"/>
    <d v="2017-02-16T07:40:40"/>
    <d v="2017-03-18T21:58:32"/>
    <n v="31"/>
    <x v="2"/>
    <m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b v="1"/>
    <x v="8"/>
    <s v="photobooks"/>
    <n v="106"/>
    <n v="138.26"/>
    <d v="2018-01-27T15:37:57"/>
    <d v="2018-02-27T06:57:06"/>
    <n v="31"/>
    <x v="1"/>
    <m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b v="1"/>
    <x v="8"/>
    <s v="photobooks"/>
    <n v="254"/>
    <n v="493.82"/>
    <d v="2016-04-25T08:47:11"/>
    <d v="2016-05-18T18:53:37"/>
    <n v="24"/>
    <x v="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b v="1"/>
    <x v="8"/>
    <s v="photobooks"/>
    <n v="101"/>
    <n v="168.5"/>
    <d v="2017-05-21T10:30:50"/>
    <d v="2017-06-05T18:10:24"/>
    <n v="16"/>
    <x v="2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b v="1"/>
    <x v="8"/>
    <s v="photobooks"/>
    <n v="129"/>
    <n v="38.869999999999997"/>
    <d v="2016-11-01T07:58:13"/>
    <d v="2016-11-17T18:22:59"/>
    <n v="17"/>
    <x v="0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b v="1"/>
    <x v="8"/>
    <s v="photobooks"/>
    <n v="102"/>
    <n v="61.53"/>
    <d v="2017-12-27T22:05:57"/>
    <d v="2018-02-01T15:58:18"/>
    <n v="36"/>
    <x v="2"/>
    <m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b v="1"/>
    <x v="8"/>
    <s v="photobooks"/>
    <n v="132"/>
    <n v="105.44"/>
    <d v="2016-03-27T16:00:05"/>
    <d v="2016-05-27T22:38:23"/>
    <n v="61"/>
    <x v="0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b v="1"/>
    <x v="8"/>
    <s v="photobooks"/>
    <n v="786"/>
    <n v="71.59"/>
    <d v="2015-04-10T09:51:35"/>
    <d v="2015-05-11T01:10:44"/>
    <n v="31"/>
    <x v="3"/>
    <m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b v="1"/>
    <x v="8"/>
    <s v="photobooks"/>
    <n v="146"/>
    <n v="91.88"/>
    <d v="2016-08-20T11:32:02"/>
    <d v="2016-09-22T12:18:23"/>
    <n v="33"/>
    <x v="0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b v="1"/>
    <x v="8"/>
    <s v="photobooks"/>
    <n v="103"/>
    <n v="148.57"/>
    <d v="2017-06-10T19:19:50"/>
    <d v="2017-07-11T10:38:59"/>
    <n v="31"/>
    <x v="2"/>
    <m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b v="1"/>
    <x v="8"/>
    <s v="photobooks"/>
    <n v="172"/>
    <n v="174.21"/>
    <d v="2016-09-21T04:28:56"/>
    <d v="2016-10-22T07:08:56"/>
    <n v="31"/>
    <x v="0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b v="1"/>
    <x v="8"/>
    <s v="photobooks"/>
    <n v="159"/>
    <n v="102.86"/>
    <d v="2017-09-18T12:51:17"/>
    <d v="2017-10-19T04:10:26"/>
    <n v="31"/>
    <x v="2"/>
    <m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b v="1"/>
    <x v="8"/>
    <s v="photobooks"/>
    <n v="104"/>
    <n v="111.18"/>
    <d v="2016-07-14T17:27:01"/>
    <d v="2016-08-14T08:46:10"/>
    <n v="31"/>
    <x v="0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b v="1"/>
    <x v="8"/>
    <s v="photobooks"/>
    <n v="111"/>
    <n v="23.8"/>
    <d v="2017-11-05T13:11:17"/>
    <d v="2017-12-03T15:49:47"/>
    <n v="29"/>
    <x v="2"/>
    <m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b v="1"/>
    <x v="8"/>
    <s v="photobooks"/>
    <n v="280"/>
    <n v="81.27"/>
    <d v="2017-02-23T11:31:52"/>
    <d v="2017-03-26T13:47:14"/>
    <n v="31"/>
    <x v="2"/>
    <m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b v="1"/>
    <x v="8"/>
    <s v="photobooks"/>
    <n v="112"/>
    <n v="116.21"/>
    <d v="2017-10-09T16:35:54"/>
    <d v="2017-11-09T08:56:19"/>
    <n v="31"/>
    <x v="2"/>
    <m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b v="0"/>
    <x v="4"/>
    <s v="world music"/>
    <n v="7"/>
    <n v="58.89"/>
    <d v="2015-03-17T12:57:54"/>
    <d v="2015-05-17T19:36:12"/>
    <n v="61"/>
    <x v="3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b v="0"/>
    <x v="4"/>
    <s v="world music"/>
    <n v="4"/>
    <n v="44"/>
    <d v="2014-07-29T01:46:52"/>
    <d v="2014-09-28T08:25:09"/>
    <n v="61"/>
    <x v="4"/>
    <m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b v="0"/>
    <x v="4"/>
    <s v="world music"/>
    <n v="4"/>
    <n v="48.43"/>
    <d v="2015-02-24T10:12:27"/>
    <d v="2015-03-31T07:39:34"/>
    <n v="35"/>
    <x v="3"/>
    <m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b v="0"/>
    <x v="4"/>
    <s v="world music"/>
    <n v="0"/>
    <n v="0"/>
    <d v="2015-06-18T20:29:13"/>
    <d v="2015-07-19T20:56:10"/>
    <n v="31"/>
    <x v="3"/>
    <m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b v="0"/>
    <x v="4"/>
    <s v="world music"/>
    <n v="29"/>
    <n v="61.04"/>
    <d v="2012-06-17T19:55:02"/>
    <d v="2012-08-18T02:33:20"/>
    <n v="61"/>
    <x v="6"/>
    <m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b v="0"/>
    <x v="4"/>
    <s v="world music"/>
    <n v="1"/>
    <n v="25"/>
    <d v="2013-02-08T11:16:12"/>
    <d v="2013-03-11T07:39:34"/>
    <n v="31"/>
    <x v="5"/>
    <m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b v="0"/>
    <x v="4"/>
    <s v="world music"/>
    <n v="0"/>
    <n v="0"/>
    <d v="2011-12-11T02:54:08"/>
    <d v="2012-01-10T18:13:17"/>
    <n v="31"/>
    <x v="7"/>
    <m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b v="0"/>
    <x v="4"/>
    <s v="world music"/>
    <n v="0"/>
    <n v="0"/>
    <d v="2016-06-26T15:56:03"/>
    <d v="2016-08-16T19:54:54"/>
    <n v="51"/>
    <x v="0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b v="0"/>
    <x v="4"/>
    <s v="world music"/>
    <n v="1"/>
    <n v="40"/>
    <d v="2014-07-25T22:49:42"/>
    <d v="2014-09-11T22:49:42"/>
    <n v="48"/>
    <x v="4"/>
    <m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b v="0"/>
    <x v="4"/>
    <s v="world music"/>
    <n v="12"/>
    <n v="19.329999999999998"/>
    <d v="2012-12-23T23:45:56"/>
    <d v="2013-01-14T10:29:21"/>
    <n v="22"/>
    <x v="6"/>
    <m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b v="0"/>
    <x v="4"/>
    <s v="world music"/>
    <n v="0"/>
    <n v="0"/>
    <d v="2015-12-19T13:12:12"/>
    <d v="2016-01-19T04:31:21"/>
    <n v="31"/>
    <x v="3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b v="0"/>
    <x v="4"/>
    <s v="world music"/>
    <n v="3"/>
    <n v="35"/>
    <d v="2014-10-11T20:40:50"/>
    <d v="2014-11-21T17:06:22"/>
    <n v="41"/>
    <x v="4"/>
    <m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b v="0"/>
    <x v="4"/>
    <s v="world music"/>
    <n v="0"/>
    <n v="0"/>
    <d v="2013-06-16T08:30:02"/>
    <d v="2013-06-24T12:15:19"/>
    <n v="9"/>
    <x v="5"/>
    <m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b v="0"/>
    <x v="4"/>
    <s v="world music"/>
    <n v="0"/>
    <n v="0"/>
    <d v="2013-07-01T06:25:47"/>
    <d v="2013-07-21T16:38:33"/>
    <n v="21"/>
    <x v="5"/>
    <m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b v="0"/>
    <x v="4"/>
    <s v="world music"/>
    <n v="18"/>
    <n v="59.33"/>
    <d v="2012-05-25T05:15:30"/>
    <d v="2012-06-24T20:34:39"/>
    <n v="31"/>
    <x v="6"/>
    <m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b v="0"/>
    <x v="4"/>
    <s v="world music"/>
    <n v="0"/>
    <n v="0"/>
    <d v="2012-10-27T19:30:30"/>
    <d v="2012-11-27T10:49:39"/>
    <n v="31"/>
    <x v="6"/>
    <m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b v="0"/>
    <x v="4"/>
    <s v="world music"/>
    <n v="3"/>
    <n v="30.13"/>
    <d v="2014-04-17T01:29:29"/>
    <d v="2014-06-16T04:26:33"/>
    <n v="60"/>
    <x v="4"/>
    <m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b v="0"/>
    <x v="4"/>
    <s v="world music"/>
    <n v="51"/>
    <n v="74.62"/>
    <d v="2015-09-24T19:30:43"/>
    <d v="2015-10-17T16:50:03"/>
    <n v="23"/>
    <x v="3"/>
    <m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b v="0"/>
    <x v="4"/>
    <s v="world music"/>
    <n v="1"/>
    <n v="5"/>
    <d v="2012-07-15T20:23:52"/>
    <d v="2012-07-31T13:34:59"/>
    <n v="16"/>
    <x v="6"/>
    <m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b v="0"/>
    <x v="4"/>
    <s v="world music"/>
    <n v="14"/>
    <n v="44.5"/>
    <d v="2012-03-25T05:12:42"/>
    <d v="2012-05-26T12:15:19"/>
    <n v="62"/>
    <x v="6"/>
    <m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b v="1"/>
    <x v="4"/>
    <s v="rock"/>
    <n v="104"/>
    <n v="46.13"/>
    <d v="2014-02-21T17:10:11"/>
    <d v="2014-03-25T10:12:46"/>
    <n v="32"/>
    <x v="4"/>
    <m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b v="1"/>
    <x v="4"/>
    <s v="rock"/>
    <n v="120"/>
    <n v="141.47"/>
    <d v="2015-04-25T09:35:54"/>
    <d v="2015-05-26T00:55:03"/>
    <n v="31"/>
    <x v="3"/>
    <m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b v="1"/>
    <x v="4"/>
    <s v="rock"/>
    <n v="117"/>
    <n v="75.48"/>
    <d v="2012-09-10T21:59:59"/>
    <d v="2012-10-26T21:59:59"/>
    <n v="46"/>
    <x v="6"/>
    <m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b v="1"/>
    <x v="4"/>
    <s v="rock"/>
    <n v="122"/>
    <n v="85.5"/>
    <d v="2014-03-08T11:45:37"/>
    <d v="2014-04-08T03:04:46"/>
    <n v="31"/>
    <x v="4"/>
    <m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b v="1"/>
    <x v="4"/>
    <s v="rock"/>
    <n v="152"/>
    <n v="64.25"/>
    <d v="2015-04-18T07:25:09"/>
    <d v="2015-05-24T16:50:03"/>
    <n v="37"/>
    <x v="3"/>
    <m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b v="1"/>
    <x v="4"/>
    <s v="rock"/>
    <n v="104"/>
    <n v="64.47"/>
    <d v="2013-05-03T12:01:53"/>
    <d v="2013-06-03T03:21:02"/>
    <n v="31"/>
    <x v="5"/>
    <m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b v="1"/>
    <x v="4"/>
    <s v="rock"/>
    <n v="200"/>
    <n v="118.2"/>
    <d v="2015-07-04T21:52:52"/>
    <d v="2015-08-19T20:51:35"/>
    <n v="46"/>
    <x v="3"/>
    <m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b v="1"/>
    <x v="4"/>
    <s v="rock"/>
    <n v="102"/>
    <n v="82.54"/>
    <d v="2012-06-14T20:28:22"/>
    <d v="2012-08-15T03:06:40"/>
    <n v="61"/>
    <x v="6"/>
    <m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b v="1"/>
    <x v="4"/>
    <s v="rock"/>
    <n v="138"/>
    <n v="34.17"/>
    <d v="2014-09-01T21:09:16"/>
    <d v="2014-09-30T11:27:08"/>
    <n v="29"/>
    <x v="4"/>
    <m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b v="1"/>
    <x v="4"/>
    <s v="rock"/>
    <n v="303833"/>
    <n v="42.73"/>
    <d v="2015-07-17T07:27:47"/>
    <d v="2015-08-16T22:46:56"/>
    <n v="31"/>
    <x v="3"/>
    <m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b v="1"/>
    <x v="4"/>
    <s v="rock"/>
    <n v="199"/>
    <n v="94.49"/>
    <d v="2011-09-19T00:55:56"/>
    <d v="2011-11-15T19:53:52"/>
    <n v="58"/>
    <x v="7"/>
    <m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b v="1"/>
    <x v="4"/>
    <s v="rock"/>
    <n v="202"/>
    <n v="55.7"/>
    <d v="2014-10-08T12:02:35"/>
    <d v="2014-11-08T04:23:01"/>
    <n v="31"/>
    <x v="4"/>
    <m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b v="1"/>
    <x v="4"/>
    <s v="rock"/>
    <n v="118"/>
    <n v="98.03"/>
    <d v="2012-12-05T13:51:10"/>
    <d v="2013-01-05T05:10:19"/>
    <n v="31"/>
    <x v="6"/>
    <m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b v="1"/>
    <x v="4"/>
    <s v="rock"/>
    <n v="295"/>
    <n v="92.1"/>
    <d v="2011-12-29T14:51:45"/>
    <d v="2012-02-17T14:51:45"/>
    <n v="50"/>
    <x v="7"/>
    <m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b v="1"/>
    <x v="4"/>
    <s v="rock"/>
    <n v="213"/>
    <n v="38.18"/>
    <d v="2014-07-06T07:19:21"/>
    <d v="2014-08-05T22:38:30"/>
    <n v="31"/>
    <x v="4"/>
    <m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b v="1"/>
    <x v="4"/>
    <s v="rock"/>
    <n v="104"/>
    <n v="27.15"/>
    <d v="2015-04-17T14:35:59"/>
    <d v="2015-05-20T11:43:40"/>
    <n v="33"/>
    <x v="3"/>
    <m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b v="1"/>
    <x v="4"/>
    <s v="rock"/>
    <n v="114"/>
    <n v="50.69"/>
    <d v="2015-01-05T08:24:10"/>
    <d v="2015-02-04T23:43:19"/>
    <n v="31"/>
    <x v="3"/>
    <m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b v="1"/>
    <x v="4"/>
    <s v="rock"/>
    <n v="101"/>
    <n v="38.94"/>
    <d v="2014-12-07T05:51:06"/>
    <d v="2015-01-06T21:10:15"/>
    <n v="31"/>
    <x v="4"/>
    <m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b v="1"/>
    <x v="4"/>
    <s v="rock"/>
    <n v="125"/>
    <n v="77.64"/>
    <d v="2014-12-26T01:19:52"/>
    <d v="2015-01-25T16:39:01"/>
    <n v="31"/>
    <x v="4"/>
    <m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b v="1"/>
    <x v="4"/>
    <s v="rock"/>
    <n v="119"/>
    <n v="43.54"/>
    <d v="2015-01-31T03:05:01"/>
    <d v="2015-03-07T19:54:54"/>
    <n v="36"/>
    <x v="3"/>
    <m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b v="1"/>
    <x v="4"/>
    <s v="rock"/>
    <n v="166"/>
    <n v="31.82"/>
    <d v="2014-09-05T15:13:45"/>
    <d v="2014-10-05T06:02:16"/>
    <n v="30"/>
    <x v="4"/>
    <m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b v="1"/>
    <x v="4"/>
    <s v="rock"/>
    <n v="119"/>
    <n v="63.18"/>
    <d v="2011-08-27T14:31:45"/>
    <d v="2011-10-14T14:31:45"/>
    <n v="48"/>
    <x v="7"/>
    <m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b v="1"/>
    <x v="4"/>
    <s v="rock"/>
    <n v="100"/>
    <n v="190.9"/>
    <d v="2014-11-19T09:44:36"/>
    <d v="2014-12-20T01:03:45"/>
    <n v="31"/>
    <x v="4"/>
    <m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b v="1"/>
    <x v="4"/>
    <s v="rock"/>
    <n v="102"/>
    <n v="140.86000000000001"/>
    <d v="2014-05-28T11:16:44"/>
    <d v="2014-06-28T02:35:53"/>
    <n v="31"/>
    <x v="4"/>
    <m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b v="1"/>
    <x v="4"/>
    <s v="rock"/>
    <n v="117"/>
    <n v="76.92"/>
    <d v="2014-07-26T23:16:33"/>
    <d v="2014-08-26T14:35:42"/>
    <n v="31"/>
    <x v="4"/>
    <m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b v="1"/>
    <x v="4"/>
    <s v="rock"/>
    <n v="109"/>
    <n v="99.16"/>
    <d v="2017-03-10T21:42:20"/>
    <d v="2017-04-10T17:21:42"/>
    <n v="31"/>
    <x v="2"/>
    <m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b v="1"/>
    <x v="4"/>
    <s v="rock"/>
    <n v="115"/>
    <n v="67.88"/>
    <d v="2012-12-17T18:27:06"/>
    <d v="2013-02-17T00:04:07"/>
    <n v="61"/>
    <x v="6"/>
    <m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b v="1"/>
    <x v="4"/>
    <s v="rock"/>
    <n v="102"/>
    <n v="246.29"/>
    <d v="2014-09-19T22:52:55"/>
    <d v="2014-10-20T15:13:21"/>
    <n v="31"/>
    <x v="4"/>
    <m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b v="1"/>
    <x v="4"/>
    <s v="rock"/>
    <n v="106"/>
    <n v="189.29"/>
    <d v="2011-02-13T15:11:59"/>
    <d v="2011-04-25T12:45:57"/>
    <n v="70"/>
    <x v="7"/>
    <m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b v="1"/>
    <x v="4"/>
    <s v="rock"/>
    <n v="104"/>
    <n v="76.67"/>
    <d v="2015-07-14T04:37:18"/>
    <d v="2015-08-13T19:56:27"/>
    <n v="31"/>
    <x v="3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b v="1"/>
    <x v="4"/>
    <s v="rock"/>
    <n v="155"/>
    <n v="82.96"/>
    <d v="2013-06-22T11:48:31"/>
    <d v="2013-07-28T05:40:51"/>
    <n v="36"/>
    <x v="5"/>
    <m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b v="1"/>
    <x v="4"/>
    <s v="rock"/>
    <n v="162"/>
    <n v="62.52"/>
    <d v="2014-06-06T22:48:17"/>
    <d v="2014-07-12T16:40:38"/>
    <n v="36"/>
    <x v="4"/>
    <m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b v="1"/>
    <x v="4"/>
    <s v="rock"/>
    <n v="104"/>
    <n v="46.07"/>
    <d v="2010-05-16T21:51:26"/>
    <d v="2010-07-06T10:12:46"/>
    <n v="50"/>
    <x v="8"/>
    <m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b v="1"/>
    <x v="4"/>
    <s v="rock"/>
    <n v="106"/>
    <n v="38.54"/>
    <d v="2013-06-27T11:13:08"/>
    <d v="2013-08-02T05:05:29"/>
    <n v="36"/>
    <x v="5"/>
    <m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b v="1"/>
    <x v="4"/>
    <s v="rock"/>
    <n v="155"/>
    <n v="53.01"/>
    <d v="2015-05-07T14:37:43"/>
    <d v="2015-06-05T17:52:20"/>
    <n v="30"/>
    <x v="3"/>
    <m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b v="1"/>
    <x v="4"/>
    <s v="rock"/>
    <n v="111"/>
    <n v="73.36"/>
    <d v="2015-01-20T22:20:46"/>
    <d v="2015-03-02T17:45:01"/>
    <n v="41"/>
    <x v="3"/>
    <m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b v="1"/>
    <x v="4"/>
    <s v="rock"/>
    <n v="111"/>
    <n v="127.98"/>
    <d v="2011-10-15T17:32:50"/>
    <d v="2012-01-15T15:30:17"/>
    <n v="91"/>
    <x v="7"/>
    <m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b v="1"/>
    <x v="4"/>
    <s v="rock"/>
    <n v="111"/>
    <n v="104.73"/>
    <d v="2014-06-11T22:18:29"/>
    <d v="2014-07-02T08:31:15"/>
    <n v="21"/>
    <x v="4"/>
    <m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b v="1"/>
    <x v="4"/>
    <s v="rock"/>
    <n v="124"/>
    <n v="67.67"/>
    <d v="2014-10-15T06:32:26"/>
    <d v="2014-11-15T15:48:46"/>
    <n v="32"/>
    <x v="4"/>
    <m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b v="1"/>
    <x v="4"/>
    <s v="rock"/>
    <n v="211"/>
    <n v="95.93"/>
    <d v="2014-01-16T20:38:58"/>
    <d v="2014-02-09T19:24:15"/>
    <n v="24"/>
    <x v="4"/>
    <m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b v="1"/>
    <x v="1"/>
    <s v="plays"/>
    <n v="101"/>
    <n v="65.16"/>
    <d v="2017-12-07T23:37:34"/>
    <d v="2017-12-31T22:57:42"/>
    <n v="24"/>
    <x v="2"/>
    <s v="Dec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b v="1"/>
    <x v="1"/>
    <s v="plays"/>
    <n v="102"/>
    <n v="32.270000000000003"/>
    <d v="2016-05-23T14:17:27"/>
    <d v="2016-06-07T21:57:01"/>
    <n v="16"/>
    <x v="0"/>
    <s v="Jun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b v="1"/>
    <x v="1"/>
    <s v="plays"/>
    <n v="108"/>
    <n v="81.25"/>
    <d v="2016-01-20T19:38:20"/>
    <d v="2016-02-03T07:08:56"/>
    <n v="14"/>
    <x v="0"/>
    <s v="Feb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b v="1"/>
    <x v="1"/>
    <s v="plays"/>
    <n v="242"/>
    <n v="24.2"/>
    <d v="2016-03-30T12:09:28"/>
    <d v="2016-05-30T18:47:46"/>
    <n v="61"/>
    <x v="0"/>
    <s v="May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b v="1"/>
    <x v="1"/>
    <s v="plays"/>
    <n v="100"/>
    <n v="65.87"/>
    <d v="2017-07-06T16:33:25"/>
    <d v="2017-08-07T08:40:51"/>
    <n v="32"/>
    <x v="2"/>
    <s v="Aug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b v="1"/>
    <x v="1"/>
    <s v="plays"/>
    <n v="125"/>
    <n v="36.08"/>
    <d v="2017-12-04T19:38:38"/>
    <d v="2018-01-04T10:57:47"/>
    <n v="31"/>
    <x v="2"/>
    <s v="Jan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b v="1"/>
    <x v="1"/>
    <s v="plays"/>
    <n v="109"/>
    <n v="44.19"/>
    <d v="2016-03-09T01:17:07"/>
    <d v="2016-04-09T09:10:28"/>
    <n v="32"/>
    <x v="0"/>
    <s v="Apr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b v="1"/>
    <x v="1"/>
    <s v="plays"/>
    <n v="146"/>
    <n v="104.07"/>
    <d v="2016-02-15T14:58:34"/>
    <d v="2016-03-24T01:01:17"/>
    <n v="38"/>
    <x v="0"/>
    <s v="Mar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b v="1"/>
    <x v="1"/>
    <s v="plays"/>
    <n v="110"/>
    <n v="35.96"/>
    <d v="2016-08-29T19:45:09"/>
    <d v="2016-09-26T14:16:51"/>
    <n v="28"/>
    <x v="0"/>
    <s v="Sep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b v="1"/>
    <x v="1"/>
    <s v="plays"/>
    <n v="102"/>
    <n v="127.79"/>
    <d v="2016-10-05T12:35:15"/>
    <d v="2016-11-05T04:55:41"/>
    <n v="31"/>
    <x v="0"/>
    <s v="Nov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b v="1"/>
    <x v="1"/>
    <s v="plays"/>
    <n v="122"/>
    <n v="27.73"/>
    <d v="2016-09-20T23:22:30"/>
    <d v="2016-10-09T08:40:51"/>
    <n v="19"/>
    <x v="0"/>
    <s v="Oct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b v="1"/>
    <x v="1"/>
    <s v="plays"/>
    <n v="102"/>
    <n v="39.83"/>
    <d v="2016-06-17T02:17:49"/>
    <d v="2016-07-17T20:56:10"/>
    <n v="31"/>
    <x v="0"/>
    <s v="Jul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b v="1"/>
    <x v="1"/>
    <s v="plays"/>
    <n v="141"/>
    <n v="52.17"/>
    <d v="2017-02-15T15:32:18"/>
    <d v="2017-03-08T00:43:48"/>
    <n v="21"/>
    <x v="2"/>
    <s v="Mar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b v="1"/>
    <x v="1"/>
    <s v="plays"/>
    <n v="110"/>
    <n v="92.04"/>
    <d v="2017-03-27T04:00:59"/>
    <d v="2017-04-26T19:20:08"/>
    <n v="31"/>
    <x v="2"/>
    <s v="Apr"/>
    <x v="1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b v="1"/>
    <x v="1"/>
    <s v="plays"/>
    <n v="105"/>
    <n v="63.42"/>
    <d v="2017-03-24T00:51:37"/>
    <d v="2017-04-23T16:10:45"/>
    <n v="31"/>
    <x v="2"/>
    <s v="Apr"/>
    <x v="1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b v="1"/>
    <x v="1"/>
    <s v="plays"/>
    <n v="124"/>
    <n v="135.63"/>
    <d v="2016-06-02T00:33:21"/>
    <d v="2016-07-02T15:52:30"/>
    <n v="31"/>
    <x v="0"/>
    <s v="Jul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b v="1"/>
    <x v="1"/>
    <s v="plays"/>
    <n v="135"/>
    <n v="168.75"/>
    <d v="2017-04-18T13:29:09"/>
    <d v="2017-05-28T12:12:15"/>
    <n v="40"/>
    <x v="2"/>
    <s v="May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b v="1"/>
    <x v="1"/>
    <s v="plays"/>
    <n v="103"/>
    <n v="70.86"/>
    <d v="2016-06-28T12:14:57"/>
    <d v="2016-07-09T02:33:11"/>
    <n v="11"/>
    <x v="0"/>
    <s v="Jul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b v="1"/>
    <x v="1"/>
    <s v="plays"/>
    <n v="100"/>
    <n v="50"/>
    <d v="2017-10-31T00:24:01"/>
    <d v="2017-11-30T16:44:27"/>
    <n v="31"/>
    <x v="2"/>
    <s v="Nov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b v="1"/>
    <x v="1"/>
    <s v="plays"/>
    <n v="130"/>
    <n v="42.21"/>
    <d v="2017-07-12T02:08:00"/>
    <d v="2017-07-28T10:43:24"/>
    <n v="17"/>
    <x v="2"/>
    <s v="Jul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b v="0"/>
    <x v="2"/>
    <s v="wearables"/>
    <n v="40"/>
    <n v="152.41"/>
    <d v="2018-01-12T16:30:43"/>
    <d v="2018-03-14T22:07:45"/>
    <n v="61"/>
    <x v="1"/>
    <m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b v="0"/>
    <x v="2"/>
    <s v="wearables"/>
    <n v="26"/>
    <n v="90.62"/>
    <d v="2017-06-18T19:53:20"/>
    <d v="2017-07-18T12:15:19"/>
    <n v="30"/>
    <x v="2"/>
    <m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b v="0"/>
    <x v="2"/>
    <s v="wearables"/>
    <n v="65"/>
    <n v="201.6"/>
    <d v="2015-10-18T22:26:58"/>
    <d v="2015-11-18T13:46:07"/>
    <n v="31"/>
    <x v="3"/>
    <m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b v="0"/>
    <x v="2"/>
    <s v="wearables"/>
    <n v="12"/>
    <n v="127.93"/>
    <d v="2017-01-10T08:14:58"/>
    <d v="2017-02-09T23:34:07"/>
    <n v="31"/>
    <x v="2"/>
    <m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b v="0"/>
    <x v="2"/>
    <s v="wearables"/>
    <n v="11"/>
    <n v="29.89"/>
    <d v="2017-08-27T05:20:12"/>
    <d v="2017-10-07T01:45:44"/>
    <n v="41"/>
    <x v="2"/>
    <m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b v="0"/>
    <x v="2"/>
    <s v="wearables"/>
    <n v="112"/>
    <n v="367.97"/>
    <d v="2016-08-30T23:10:06"/>
    <d v="2016-10-05T17:02:26"/>
    <n v="36"/>
    <x v="0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b v="0"/>
    <x v="2"/>
    <s v="wearables"/>
    <n v="16"/>
    <n v="129.16999999999999"/>
    <d v="2017-07-02T02:34:03"/>
    <d v="2017-08-17T01:32:46"/>
    <n v="46"/>
    <x v="2"/>
    <m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b v="0"/>
    <x v="2"/>
    <s v="wearables"/>
    <n v="32"/>
    <n v="800.7"/>
    <d v="2017-10-25T15:34:47"/>
    <d v="2017-11-30T10:28:25"/>
    <n v="36"/>
    <x v="2"/>
    <m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b v="0"/>
    <x v="2"/>
    <s v="wearables"/>
    <n v="1"/>
    <n v="28"/>
    <d v="2016-03-05T01:23:47"/>
    <d v="2016-04-04T16:42:56"/>
    <n v="31"/>
    <x v="0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b v="0"/>
    <x v="2"/>
    <s v="wearables"/>
    <n v="31"/>
    <n v="102.02"/>
    <d v="2017-01-25T20:58:07"/>
    <d v="2017-02-25T12:17:16"/>
    <n v="31"/>
    <x v="2"/>
    <m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b v="0"/>
    <x v="2"/>
    <s v="wearables"/>
    <n v="1"/>
    <n v="184.36"/>
    <d v="2017-08-20T03:08:15"/>
    <d v="2017-10-20T09:46:33"/>
    <n v="61"/>
    <x v="2"/>
    <m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b v="0"/>
    <x v="2"/>
    <s v="wearables"/>
    <n v="40"/>
    <n v="162.91999999999999"/>
    <d v="2016-09-21T00:28:03"/>
    <d v="2016-10-27T07:39:34"/>
    <n v="37"/>
    <x v="0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b v="0"/>
    <x v="2"/>
    <s v="wearables"/>
    <n v="0"/>
    <n v="1"/>
    <d v="2017-01-16T22:33:21"/>
    <d v="2017-02-21T16:25:41"/>
    <n v="36"/>
    <x v="2"/>
    <m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b v="0"/>
    <x v="2"/>
    <s v="wearables"/>
    <n v="6"/>
    <n v="603.53"/>
    <d v="2017-05-25T21:36:06"/>
    <d v="2017-07-18T08:40:51"/>
    <n v="53"/>
    <x v="2"/>
    <m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b v="0"/>
    <x v="2"/>
    <s v="wearables"/>
    <n v="15"/>
    <n v="45.41"/>
    <d v="2015-11-26T07:42:30"/>
    <d v="2015-12-26T23:01:39"/>
    <n v="31"/>
    <x v="3"/>
    <m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b v="0"/>
    <x v="2"/>
    <s v="wearables"/>
    <n v="15"/>
    <n v="97.33"/>
    <d v="2015-06-07T12:14:43"/>
    <d v="2015-06-22T16:20:26"/>
    <n v="16"/>
    <x v="3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b v="0"/>
    <x v="2"/>
    <s v="wearables"/>
    <n v="1"/>
    <n v="167.67"/>
    <d v="2017-12-01T07:13:07"/>
    <d v="2017-12-31T04:35:45"/>
    <n v="30"/>
    <x v="2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b v="0"/>
    <x v="2"/>
    <s v="wearables"/>
    <n v="1"/>
    <n v="859.86"/>
    <d v="2017-11-23T04:34:40"/>
    <d v="2017-12-23T19:53:49"/>
    <n v="31"/>
    <x v="2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b v="0"/>
    <x v="2"/>
    <s v="wearables"/>
    <n v="0"/>
    <n v="26.5"/>
    <d v="2016-04-07T17:06:49"/>
    <d v="2016-05-08T08:25:57"/>
    <n v="31"/>
    <x v="0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b v="0"/>
    <x v="2"/>
    <s v="wearables"/>
    <n v="9"/>
    <n v="30.27"/>
    <d v="2017-03-16T21:42:55"/>
    <d v="2017-04-21T05:31:55"/>
    <n v="36"/>
    <x v="2"/>
    <m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b v="0"/>
    <x v="2"/>
    <s v="wearables"/>
    <n v="10"/>
    <n v="54.67"/>
    <d v="2017-09-11T13:29:24"/>
    <d v="2017-10-12T04:48:33"/>
    <n v="31"/>
    <x v="2"/>
    <m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b v="0"/>
    <x v="2"/>
    <s v="wearables"/>
    <n v="2"/>
    <n v="60.75"/>
    <d v="2017-11-29T15:53:47"/>
    <d v="2017-12-30T07:12:56"/>
    <n v="31"/>
    <x v="2"/>
    <m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b v="0"/>
    <x v="2"/>
    <s v="wearables"/>
    <n v="1"/>
    <n v="102.73"/>
    <d v="2015-11-15T20:26:01"/>
    <d v="2015-12-31T19:24:44"/>
    <n v="46"/>
    <x v="3"/>
    <m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b v="0"/>
    <x v="2"/>
    <s v="wearables"/>
    <n v="4"/>
    <n v="41.59"/>
    <d v="2016-04-15T21:44:26"/>
    <d v="2016-05-16T13:03:34"/>
    <n v="31"/>
    <x v="0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b v="0"/>
    <x v="2"/>
    <s v="wearables"/>
    <n v="2"/>
    <n v="116.53"/>
    <d v="2017-08-28T06:33:46"/>
    <d v="2017-10-13T05:32:30"/>
    <n v="46"/>
    <x v="2"/>
    <m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b v="0"/>
    <x v="2"/>
    <s v="wearables"/>
    <n v="1"/>
    <n v="45.33"/>
    <d v="2015-10-06T10:32:15"/>
    <d v="2015-11-16T07:59:04"/>
    <n v="41"/>
    <x v="3"/>
    <m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b v="0"/>
    <x v="2"/>
    <s v="wearables"/>
    <n v="22"/>
    <n v="157.46"/>
    <d v="2017-05-27T23:38:02"/>
    <d v="2017-06-28T12:45:57"/>
    <n v="32"/>
    <x v="2"/>
    <m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b v="0"/>
    <x v="2"/>
    <s v="wearables"/>
    <n v="1"/>
    <n v="100.5"/>
    <d v="2017-07-15T05:12:25"/>
    <d v="2017-08-14T20:31:33"/>
    <n v="31"/>
    <x v="2"/>
    <m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b v="0"/>
    <x v="2"/>
    <s v="wearables"/>
    <n v="0"/>
    <n v="0"/>
    <d v="2017-12-28T05:33:45"/>
    <d v="2018-01-27T20:52:54"/>
    <n v="31"/>
    <x v="2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b v="0"/>
    <x v="2"/>
    <s v="wearables"/>
    <n v="0"/>
    <n v="0"/>
    <d v="2015-05-27T13:51:04"/>
    <d v="2015-06-27T05:10:13"/>
    <n v="31"/>
    <x v="3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b v="0"/>
    <x v="2"/>
    <s v="wearables"/>
    <n v="11"/>
    <n v="51.82"/>
    <d v="2017-02-03T02:38:05"/>
    <d v="2017-03-05T17:57:14"/>
    <n v="31"/>
    <x v="2"/>
    <m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b v="0"/>
    <x v="2"/>
    <s v="wearables"/>
    <n v="20"/>
    <n v="308.75"/>
    <d v="2016-10-27T05:04:43"/>
    <d v="2016-11-26T20:23:52"/>
    <n v="31"/>
    <x v="0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b v="0"/>
    <x v="2"/>
    <s v="wearables"/>
    <n v="85"/>
    <n v="379.23"/>
    <d v="2015-10-27T12:29:25"/>
    <d v="2015-12-02T06:21:45"/>
    <n v="36"/>
    <x v="3"/>
    <m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b v="0"/>
    <x v="2"/>
    <s v="wearables"/>
    <n v="49"/>
    <n v="176.36"/>
    <d v="2018-02-02T12:06:27"/>
    <d v="2018-03-05T03:25:36"/>
    <n v="31"/>
    <x v="1"/>
    <m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b v="0"/>
    <x v="2"/>
    <s v="wearables"/>
    <n v="3"/>
    <n v="66.069999999999993"/>
    <d v="2016-06-21T09:59:43"/>
    <d v="2016-07-22T01:18:52"/>
    <n v="31"/>
    <x v="0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b v="0"/>
    <x v="2"/>
    <s v="wearables"/>
    <n v="7"/>
    <n v="89.65"/>
    <d v="2015-10-07T21:28:46"/>
    <d v="2015-11-22T21:28:46"/>
    <n v="46"/>
    <x v="3"/>
    <m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b v="0"/>
    <x v="2"/>
    <s v="wearables"/>
    <n v="0"/>
    <n v="0"/>
    <d v="2015-06-27T17:08:59"/>
    <d v="2015-07-28T08:28:08"/>
    <n v="31"/>
    <x v="3"/>
    <m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b v="0"/>
    <x v="2"/>
    <s v="wearables"/>
    <n v="70"/>
    <n v="382.39"/>
    <d v="2017-08-28T06:06:15"/>
    <d v="2017-09-29T22:26:40"/>
    <n v="33"/>
    <x v="2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b v="0"/>
    <x v="2"/>
    <s v="wearables"/>
    <n v="0"/>
    <n v="100"/>
    <d v="2016-06-05T02:08:19"/>
    <d v="2016-07-05T17:27:28"/>
    <n v="31"/>
    <x v="0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b v="0"/>
    <x v="2"/>
    <s v="wearables"/>
    <n v="102"/>
    <n v="158.36000000000001"/>
    <d v="2017-06-17T15:58:01"/>
    <d v="2017-08-16T13:15:34"/>
    <n v="60"/>
    <x v="2"/>
    <m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b v="1"/>
    <x v="3"/>
    <s v="nonfiction"/>
    <n v="378"/>
    <n v="40.76"/>
    <d v="2017-05-28T12:12:35"/>
    <d v="2017-06-27T03:01:05"/>
    <n v="30"/>
    <x v="2"/>
    <m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b v="1"/>
    <x v="3"/>
    <s v="nonfiction"/>
    <n v="125"/>
    <n v="53.57"/>
    <d v="2015-05-21T03:37:10"/>
    <d v="2015-06-25T21:29:31"/>
    <n v="36"/>
    <x v="3"/>
    <m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b v="1"/>
    <x v="3"/>
    <s v="nonfiction"/>
    <n v="147"/>
    <n v="48.45"/>
    <d v="2014-04-30T09:00:27"/>
    <d v="2014-05-31T00:19:35"/>
    <n v="31"/>
    <x v="4"/>
    <m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b v="1"/>
    <x v="3"/>
    <s v="nonfiction"/>
    <n v="102"/>
    <n v="82.42"/>
    <d v="2016-01-22T02:21:42"/>
    <d v="2016-02-21T17:40:51"/>
    <n v="31"/>
    <x v="0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b v="1"/>
    <x v="3"/>
    <s v="nonfiction"/>
    <n v="102"/>
    <n v="230.19"/>
    <d v="2015-11-04T07:48:39"/>
    <d v="2015-12-02T22:06:31"/>
    <n v="29"/>
    <x v="3"/>
    <m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b v="1"/>
    <x v="3"/>
    <s v="nonfiction"/>
    <n v="204"/>
    <n v="59.36"/>
    <d v="2016-10-30T16:19:19"/>
    <d v="2016-12-07T10:11:45"/>
    <n v="38"/>
    <x v="0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b v="1"/>
    <x v="3"/>
    <s v="nonfiction"/>
    <n v="104"/>
    <n v="66.7"/>
    <d v="2016-11-16T17:10:22"/>
    <d v="2016-12-17T08:29:31"/>
    <n v="31"/>
    <x v="0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b v="1"/>
    <x v="3"/>
    <s v="nonfiction"/>
    <n v="101"/>
    <n v="168.78"/>
    <d v="2017-01-05T11:30:07"/>
    <d v="2017-02-05T02:49:16"/>
    <n v="31"/>
    <x v="2"/>
    <m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b v="1"/>
    <x v="3"/>
    <s v="nonfiction"/>
    <n v="136"/>
    <n v="59.97"/>
    <d v="2016-07-03T10:36:01"/>
    <d v="2016-08-25T03:02:49"/>
    <n v="53"/>
    <x v="0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b v="1"/>
    <x v="3"/>
    <s v="nonfiction"/>
    <n v="134"/>
    <n v="31.81"/>
    <d v="2014-01-05T00:20:13"/>
    <d v="2014-02-09T15:19:09"/>
    <n v="36"/>
    <x v="4"/>
    <m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b v="1"/>
    <x v="3"/>
    <s v="nonfiction"/>
    <n v="130"/>
    <n v="24.42"/>
    <d v="2017-05-08T02:26:02"/>
    <d v="2017-06-07T17:45:10"/>
    <n v="31"/>
    <x v="2"/>
    <m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b v="1"/>
    <x v="3"/>
    <s v="nonfiction"/>
    <n v="123"/>
    <n v="25.35"/>
    <d v="2013-09-29T02:40:05"/>
    <d v="2013-10-29T21:57:27"/>
    <n v="31"/>
    <x v="5"/>
    <m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b v="1"/>
    <x v="3"/>
    <s v="nonfiction"/>
    <n v="183"/>
    <n v="71.44"/>
    <d v="2014-05-08T12:11:14"/>
    <d v="2014-06-08T03:30:23"/>
    <n v="31"/>
    <x v="4"/>
    <m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b v="1"/>
    <x v="3"/>
    <s v="nonfiction"/>
    <n v="125"/>
    <n v="38.549999999999997"/>
    <d v="2013-12-31T18:28:43"/>
    <d v="2014-01-30T16:19:24"/>
    <n v="30"/>
    <x v="5"/>
    <m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b v="1"/>
    <x v="3"/>
    <s v="nonfiction"/>
    <n v="112"/>
    <n v="68.37"/>
    <d v="2012-04-12T06:50:36"/>
    <d v="2012-05-12T22:09:45"/>
    <n v="31"/>
    <x v="6"/>
    <m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b v="1"/>
    <x v="3"/>
    <s v="nonfiction"/>
    <n v="116"/>
    <n v="40.21"/>
    <d v="2012-03-22T02:05:47"/>
    <d v="2012-05-24T09:45:22"/>
    <n v="63"/>
    <x v="6"/>
    <m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b v="1"/>
    <x v="3"/>
    <s v="nonfiction"/>
    <n v="173"/>
    <n v="32.07"/>
    <d v="2013-06-01T06:14:49"/>
    <d v="2013-06-29T20:32:41"/>
    <n v="29"/>
    <x v="5"/>
    <m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b v="1"/>
    <x v="3"/>
    <s v="nonfiction"/>
    <n v="126"/>
    <n v="28.63"/>
    <d v="2015-05-02T16:02:56"/>
    <d v="2015-06-02T07:22:05"/>
    <n v="31"/>
    <x v="3"/>
    <m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b v="1"/>
    <x v="3"/>
    <s v="nonfiction"/>
    <n v="109"/>
    <n v="43.64"/>
    <d v="2014-06-13T03:29:53"/>
    <d v="2014-08-13T10:08:11"/>
    <n v="61"/>
    <x v="4"/>
    <m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b v="1"/>
    <x v="3"/>
    <s v="nonfiction"/>
    <n v="100"/>
    <n v="40"/>
    <d v="2017-01-19T21:11:57"/>
    <d v="2017-02-07T18:21:57"/>
    <n v="19"/>
    <x v="2"/>
    <m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b v="1"/>
    <x v="4"/>
    <s v="rock"/>
    <n v="119"/>
    <n v="346.04"/>
    <d v="2015-10-23T06:19:41"/>
    <d v="2015-12-23T12:57:58"/>
    <n v="61"/>
    <x v="3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b v="1"/>
    <x v="4"/>
    <s v="rock"/>
    <n v="100"/>
    <n v="81.739999999999995"/>
    <d v="2016-01-31T09:17:29"/>
    <d v="2016-03-01T23:35:21"/>
    <n v="31"/>
    <x v="0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b v="1"/>
    <x v="4"/>
    <s v="rock"/>
    <n v="126"/>
    <n v="64.540000000000006"/>
    <d v="2015-09-25T23:54:16"/>
    <d v="2015-11-10T23:54:16"/>
    <n v="46"/>
    <x v="3"/>
    <m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b v="1"/>
    <x v="4"/>
    <s v="rock"/>
    <n v="114"/>
    <n v="63.48"/>
    <d v="2016-10-04T19:28:31"/>
    <d v="2016-11-04T11:48:56"/>
    <n v="31"/>
    <x v="0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b v="1"/>
    <x v="4"/>
    <s v="rock"/>
    <n v="111"/>
    <n v="63.62"/>
    <d v="2016-05-08T21:31:49"/>
    <d v="2016-06-02T09:47:08"/>
    <n v="25"/>
    <x v="0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b v="1"/>
    <x v="4"/>
    <s v="rock"/>
    <n v="105"/>
    <n v="83.97"/>
    <d v="2015-02-19T00:46:44"/>
    <d v="2015-03-21T16:05:53"/>
    <n v="31"/>
    <x v="3"/>
    <m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b v="1"/>
    <x v="4"/>
    <s v="rock"/>
    <n v="104"/>
    <n v="77.75"/>
    <d v="2014-09-05T23:34:18"/>
    <d v="2014-09-21T07:13:52"/>
    <n v="16"/>
    <x v="4"/>
    <m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b v="1"/>
    <x v="4"/>
    <s v="rock"/>
    <n v="107"/>
    <n v="107.07"/>
    <d v="2016-03-24T12:27:57"/>
    <d v="2016-04-24T03:47:06"/>
    <n v="31"/>
    <x v="0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b v="1"/>
    <x v="4"/>
    <s v="rock"/>
    <n v="124"/>
    <n v="38.75"/>
    <d v="2013-05-08T14:33:44"/>
    <d v="2013-06-08T05:52:53"/>
    <n v="31"/>
    <x v="5"/>
    <m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b v="1"/>
    <x v="4"/>
    <s v="rock"/>
    <n v="105"/>
    <n v="201.94"/>
    <d v="2017-11-30T13:06:57"/>
    <d v="2017-12-31T04:26:06"/>
    <n v="31"/>
    <x v="2"/>
    <m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b v="1"/>
    <x v="4"/>
    <s v="rock"/>
    <n v="189"/>
    <n v="43.06"/>
    <d v="2017-02-16T18:46:36"/>
    <d v="2017-03-19T09:04:29"/>
    <n v="31"/>
    <x v="2"/>
    <m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b v="1"/>
    <x v="4"/>
    <s v="rock"/>
    <n v="171"/>
    <n v="62.87"/>
    <d v="2017-12-15T23:34:47"/>
    <d v="2018-01-15T14:53:56"/>
    <n v="31"/>
    <x v="2"/>
    <m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b v="1"/>
    <x v="4"/>
    <s v="rock"/>
    <n v="252"/>
    <n v="55.61"/>
    <d v="2017-11-02T16:23:56"/>
    <d v="2017-12-03T08:44:21"/>
    <n v="31"/>
    <x v="2"/>
    <m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b v="1"/>
    <x v="4"/>
    <s v="rock"/>
    <n v="116"/>
    <n v="48.71"/>
    <d v="2018-01-12T17:07:34"/>
    <d v="2018-02-04T03:15:04"/>
    <n v="23"/>
    <x v="1"/>
    <m/>
    <x v="0"/>
  </r>
  <r>
    <n v="1378"/>
    <s v="SIX BY SEVEN"/>
    <s v="A psychedelic post rock masterpiece!"/>
    <n v="2000"/>
    <n v="4067"/>
    <x v="0"/>
    <s v="GB"/>
    <s v="GBP"/>
    <n v="1470075210"/>
    <n v="1468779210"/>
    <n v="133"/>
    <b v="1"/>
    <x v="4"/>
    <s v="rock"/>
    <n v="203"/>
    <n v="30.58"/>
    <d v="2017-07-14T10:57:11"/>
    <d v="2017-07-29T18:36:46"/>
    <n v="16"/>
    <x v="2"/>
    <m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b v="1"/>
    <x v="4"/>
    <s v="rock"/>
    <n v="112"/>
    <n v="73.91"/>
    <d v="2016-04-22T20:43:51"/>
    <d v="2016-05-23T12:03:00"/>
    <n v="31"/>
    <x v="0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b v="1"/>
    <x v="4"/>
    <s v="rock"/>
    <n v="424"/>
    <n v="21.2"/>
    <d v="2016-05-04T08:59:41"/>
    <d v="2016-05-27T04:05:06"/>
    <n v="23"/>
    <x v="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b v="1"/>
    <x v="4"/>
    <s v="rock"/>
    <n v="107"/>
    <n v="73.36"/>
    <d v="2017-11-28T18:31:55"/>
    <d v="2017-12-29T09:51:04"/>
    <n v="31"/>
    <x v="2"/>
    <m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b v="1"/>
    <x v="4"/>
    <s v="rock"/>
    <n v="104"/>
    <n v="56.41"/>
    <d v="2014-03-09T00:12:32"/>
    <d v="2014-04-08T15:31:41"/>
    <n v="31"/>
    <x v="4"/>
    <m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b v="1"/>
    <x v="4"/>
    <s v="rock"/>
    <n v="212"/>
    <n v="50.25"/>
    <d v="2017-12-02T17:09:25"/>
    <d v="2017-12-23T03:22:11"/>
    <n v="21"/>
    <x v="2"/>
    <m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b v="1"/>
    <x v="4"/>
    <s v="rock"/>
    <n v="124"/>
    <n v="68.94"/>
    <d v="2016-05-23T18:01:14"/>
    <d v="2016-06-23T09:20:22"/>
    <n v="31"/>
    <x v="0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b v="1"/>
    <x v="4"/>
    <s v="rock"/>
    <n v="110"/>
    <n v="65.91"/>
    <d v="2017-02-26T12:17:23"/>
    <d v="2017-04-24T12:26:33"/>
    <n v="57"/>
    <x v="2"/>
    <m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b v="1"/>
    <x v="4"/>
    <s v="rock"/>
    <n v="219"/>
    <n v="62.5"/>
    <d v="2016-06-17T04:06:37"/>
    <d v="2016-07-17T19:25:46"/>
    <n v="31"/>
    <x v="0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b v="1"/>
    <x v="4"/>
    <s v="rock"/>
    <n v="137"/>
    <n v="70.06"/>
    <d v="2016-04-19T05:13:06"/>
    <d v="2016-05-21T03:34:28"/>
    <n v="32"/>
    <x v="0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b v="1"/>
    <x v="4"/>
    <s v="rock"/>
    <n v="135"/>
    <n v="60.18"/>
    <d v="2017-09-19T17:06:40"/>
    <d v="2017-10-16T07:53:52"/>
    <n v="27"/>
    <x v="2"/>
    <m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b v="1"/>
    <x v="4"/>
    <s v="rock"/>
    <n v="145"/>
    <n v="21.38"/>
    <d v="2017-07-11T02:35:52"/>
    <d v="2017-08-10T17:55:01"/>
    <n v="31"/>
    <x v="2"/>
    <m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b v="1"/>
    <x v="4"/>
    <s v="rock"/>
    <n v="109"/>
    <n v="160.79"/>
    <d v="2016-03-10T06:24:47"/>
    <d v="2016-04-13T21:39:04"/>
    <n v="35"/>
    <x v="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b v="1"/>
    <x v="4"/>
    <s v="rock"/>
    <n v="110"/>
    <n v="42.38"/>
    <d v="2016-06-26T08:47:58"/>
    <d v="2016-08-10T20:55:09"/>
    <n v="46"/>
    <x v="0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b v="1"/>
    <x v="4"/>
    <s v="rock"/>
    <n v="114"/>
    <n v="27.32"/>
    <d v="2017-01-24T06:51:41"/>
    <d v="2017-02-24T22:41:28"/>
    <n v="32"/>
    <x v="2"/>
    <m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b v="1"/>
    <x v="4"/>
    <s v="rock"/>
    <n v="102"/>
    <n v="196.83"/>
    <d v="2017-06-29T01:23:48"/>
    <d v="2017-07-29T16:42:57"/>
    <n v="31"/>
    <x v="2"/>
    <m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b v="1"/>
    <x v="4"/>
    <s v="rock"/>
    <n v="122"/>
    <n v="53.88"/>
    <d v="2018-01-17T17:51:05"/>
    <d v="2018-03-02T15:19:09"/>
    <n v="44"/>
    <x v="1"/>
    <m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b v="1"/>
    <x v="4"/>
    <s v="rock"/>
    <n v="112"/>
    <n v="47.76"/>
    <d v="2017-12-15T19:42:39"/>
    <d v="2018-01-15T11:01:48"/>
    <n v="31"/>
    <x v="2"/>
    <m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b v="1"/>
    <x v="4"/>
    <s v="rock"/>
    <n v="107"/>
    <n v="88.19"/>
    <d v="2015-12-30T23:57:59"/>
    <d v="2016-01-30T15:17:08"/>
    <n v="31"/>
    <x v="3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b v="1"/>
    <x v="4"/>
    <s v="rock"/>
    <n v="114"/>
    <n v="72.06"/>
    <d v="2017-09-26T03:36:20"/>
    <d v="2017-10-26T18:11:45"/>
    <n v="31"/>
    <x v="2"/>
    <m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b v="1"/>
    <x v="4"/>
    <s v="rock"/>
    <n v="110"/>
    <n v="74.25"/>
    <d v="2017-06-01T16:19:18"/>
    <d v="2017-07-02T07:38:27"/>
    <n v="31"/>
    <x v="2"/>
    <m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b v="1"/>
    <x v="4"/>
    <s v="rock"/>
    <n v="126"/>
    <n v="61.7"/>
    <d v="2015-08-20T05:43:22"/>
    <d v="2015-09-19T21:02:31"/>
    <n v="31"/>
    <x v="3"/>
    <m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b v="1"/>
    <x v="4"/>
    <s v="rock"/>
    <n v="167"/>
    <n v="17.239999999999998"/>
    <d v="2017-05-03T12:57:25"/>
    <d v="2017-06-08T04:05:06"/>
    <n v="36"/>
    <x v="2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b v="1"/>
    <x v="4"/>
    <s v="rock"/>
    <n v="497"/>
    <n v="51.72"/>
    <d v="2014-04-07T19:49:21"/>
    <d v="2014-04-29T06:32:45"/>
    <n v="22"/>
    <x v="4"/>
    <m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b v="1"/>
    <x v="4"/>
    <s v="rock"/>
    <n v="109"/>
    <n v="24.15"/>
    <d v="2016-02-16T00:47:51"/>
    <d v="2016-04-17T06:24:52"/>
    <n v="61"/>
    <x v="0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b v="1"/>
    <x v="4"/>
    <s v="rock"/>
    <n v="103"/>
    <n v="62.17"/>
    <d v="2014-05-29T23:29:57"/>
    <d v="2014-06-29T14:49:06"/>
    <n v="31"/>
    <x v="4"/>
    <m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b v="0"/>
    <x v="3"/>
    <s v="translations"/>
    <n v="2"/>
    <n v="48.2"/>
    <d v="2016-01-13T19:08:41"/>
    <d v="2016-02-08T07:54:38"/>
    <n v="26"/>
    <x v="0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b v="0"/>
    <x v="3"/>
    <s v="translations"/>
    <n v="0"/>
    <n v="6.18"/>
    <d v="2015-10-13T00:51:05"/>
    <d v="2015-11-12T17:11:30"/>
    <n v="31"/>
    <x v="3"/>
    <m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b v="0"/>
    <x v="3"/>
    <s v="translations"/>
    <n v="0"/>
    <n v="5"/>
    <d v="2016-10-10T08:34:10"/>
    <d v="2016-12-03T11:14:03"/>
    <n v="54"/>
    <x v="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b v="0"/>
    <x v="3"/>
    <s v="translations"/>
    <n v="1"/>
    <n v="7.5"/>
    <d v="2015-06-29T16:43:53"/>
    <d v="2015-07-25T05:29:50"/>
    <n v="26"/>
    <x v="3"/>
    <m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b v="0"/>
    <x v="3"/>
    <s v="translations"/>
    <n v="7"/>
    <n v="12"/>
    <d v="2016-10-04T16:16:16"/>
    <d v="2016-11-04T08:36:42"/>
    <n v="31"/>
    <x v="0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b v="0"/>
    <x v="3"/>
    <s v="translations"/>
    <n v="0"/>
    <n v="0"/>
    <d v="2015-10-16T13:29:06"/>
    <d v="2015-12-16T21:08:41"/>
    <n v="61"/>
    <x v="3"/>
    <m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b v="0"/>
    <x v="3"/>
    <s v="translations"/>
    <n v="0"/>
    <n v="1"/>
    <d v="2017-04-14T02:42:03"/>
    <d v="2017-05-30T01:40:46"/>
    <n v="46"/>
    <x v="2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b v="0"/>
    <x v="3"/>
    <s v="translations"/>
    <n v="0"/>
    <n v="2.33"/>
    <d v="2015-12-24T22:22:59"/>
    <d v="2016-01-22T12:40:51"/>
    <n v="29"/>
    <x v="3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b v="0"/>
    <x v="3"/>
    <s v="translations"/>
    <n v="5"/>
    <n v="24.62"/>
    <d v="2015-10-18T12:47:39"/>
    <d v="2015-11-18T04:06:47"/>
    <n v="31"/>
    <x v="3"/>
    <m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b v="0"/>
    <x v="3"/>
    <s v="translations"/>
    <n v="5"/>
    <n v="100"/>
    <d v="2016-12-13T16:50:33"/>
    <d v="2017-02-12T23:28:51"/>
    <n v="61"/>
    <x v="0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b v="0"/>
    <x v="3"/>
    <s v="translations"/>
    <n v="0"/>
    <n v="1"/>
    <d v="2017-12-03T22:01:59"/>
    <d v="2018-01-03T13:21:08"/>
    <n v="31"/>
    <x v="2"/>
    <m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b v="0"/>
    <x v="3"/>
    <s v="translations"/>
    <n v="18"/>
    <n v="88.89"/>
    <d v="2016-06-25T08:54:19"/>
    <d v="2016-08-05T05:19:51"/>
    <n v="41"/>
    <x v="0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b v="0"/>
    <x v="3"/>
    <s v="translations"/>
    <n v="0"/>
    <n v="0"/>
    <d v="2016-10-12T21:40:45"/>
    <d v="2016-11-12T14:01:10"/>
    <n v="31"/>
    <x v="0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b v="0"/>
    <x v="3"/>
    <s v="translations"/>
    <n v="1"/>
    <n v="27.5"/>
    <d v="2016-08-04T16:26:47"/>
    <d v="2016-09-04T15:30:23"/>
    <n v="31"/>
    <x v="0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b v="0"/>
    <x v="3"/>
    <s v="translations"/>
    <n v="0"/>
    <n v="6"/>
    <d v="2017-01-18T11:11:13"/>
    <d v="2017-02-18T02:30:22"/>
    <n v="31"/>
    <x v="2"/>
    <m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b v="0"/>
    <x v="3"/>
    <s v="translations"/>
    <n v="7"/>
    <n v="44.5"/>
    <d v="2017-09-07T07:05:51"/>
    <d v="2017-10-07T22:25:00"/>
    <n v="31"/>
    <x v="2"/>
    <m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b v="0"/>
    <x v="3"/>
    <s v="translations"/>
    <n v="3"/>
    <n v="1"/>
    <d v="2017-05-30T10:14:14"/>
    <d v="2017-06-24T23:00:11"/>
    <n v="26"/>
    <x v="2"/>
    <m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b v="0"/>
    <x v="3"/>
    <s v="translations"/>
    <n v="0"/>
    <n v="100"/>
    <d v="2015-12-25T19:22:42"/>
    <d v="2016-01-25T10:41:51"/>
    <n v="31"/>
    <x v="3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b v="0"/>
    <x v="3"/>
    <s v="translations"/>
    <n v="0"/>
    <n v="13"/>
    <d v="2017-08-19T16:35:49"/>
    <d v="2017-09-19T07:54:58"/>
    <n v="31"/>
    <x v="2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b v="0"/>
    <x v="3"/>
    <s v="translations"/>
    <n v="0"/>
    <n v="100"/>
    <d v="2016-11-23T04:44:47"/>
    <d v="2016-12-23T20:03:56"/>
    <n v="31"/>
    <x v="0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b v="0"/>
    <x v="3"/>
    <s v="translations"/>
    <n v="20"/>
    <n v="109.07"/>
    <d v="2017-11-01T17:04:43"/>
    <d v="2017-11-15T00:44:17"/>
    <n v="14"/>
    <x v="2"/>
    <m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b v="0"/>
    <x v="3"/>
    <s v="translations"/>
    <n v="0"/>
    <n v="0"/>
    <d v="2016-03-15T17:00:35"/>
    <d v="2016-04-15T08:19:44"/>
    <n v="31"/>
    <x v="0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b v="0"/>
    <x v="3"/>
    <s v="translations"/>
    <n v="0"/>
    <n v="0"/>
    <d v="2016-06-12T19:46:43"/>
    <d v="2016-08-13T02:25:01"/>
    <n v="61"/>
    <x v="0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b v="0"/>
    <x v="3"/>
    <s v="translations"/>
    <n v="8"/>
    <n v="104.75"/>
    <d v="2017-08-17T06:04:00"/>
    <d v="2017-09-16T21:23:09"/>
    <n v="31"/>
    <x v="2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b v="0"/>
    <x v="3"/>
    <s v="translations"/>
    <n v="5"/>
    <n v="15"/>
    <d v="2017-02-25T04:12:12"/>
    <d v="2017-03-27T18:30:05"/>
    <n v="31"/>
    <x v="2"/>
    <m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b v="0"/>
    <x v="3"/>
    <s v="translations"/>
    <n v="0"/>
    <n v="0"/>
    <d v="2016-02-25T05:34:20"/>
    <d v="2016-03-26T20:53:29"/>
    <n v="31"/>
    <x v="0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b v="0"/>
    <x v="3"/>
    <s v="translations"/>
    <n v="8"/>
    <n v="80.599999999999994"/>
    <d v="2015-11-02T14:19:22"/>
    <d v="2015-12-04T06:09:09"/>
    <n v="32"/>
    <x v="3"/>
    <m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b v="0"/>
    <x v="3"/>
    <s v="translations"/>
    <n v="32"/>
    <n v="115.55"/>
    <d v="2016-10-17T06:41:58"/>
    <d v="2016-11-16T23:02:24"/>
    <n v="31"/>
    <x v="0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b v="0"/>
    <x v="3"/>
    <s v="translations"/>
    <n v="0"/>
    <n v="0"/>
    <d v="2016-06-08T02:47:17"/>
    <d v="2016-07-08T18:06:26"/>
    <n v="31"/>
    <x v="0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b v="0"/>
    <x v="3"/>
    <s v="translations"/>
    <n v="7"/>
    <n v="80.5"/>
    <d v="2017-10-29T13:17:52"/>
    <d v="2017-12-10T06:07:40"/>
    <n v="42"/>
    <x v="2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b v="0"/>
    <x v="3"/>
    <s v="translations"/>
    <n v="10"/>
    <n v="744.55"/>
    <d v="2016-05-05T09:36:39"/>
    <d v="2016-05-26T16:51:04"/>
    <n v="22"/>
    <x v="0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b v="0"/>
    <x v="3"/>
    <s v="translations"/>
    <n v="0"/>
    <n v="7.5"/>
    <d v="2016-08-31T21:10:08"/>
    <d v="2016-10-01T12:29:17"/>
    <n v="31"/>
    <x v="0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b v="0"/>
    <x v="3"/>
    <s v="translations"/>
    <n v="1"/>
    <n v="38.5"/>
    <d v="2017-01-14T06:32:28"/>
    <d v="2017-02-13T21:51:37"/>
    <n v="31"/>
    <x v="2"/>
    <m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b v="0"/>
    <x v="3"/>
    <s v="translations"/>
    <n v="27"/>
    <n v="36.68"/>
    <d v="2015-05-17T19:09:36"/>
    <d v="2015-06-24T06:06:38"/>
    <n v="38"/>
    <x v="3"/>
    <m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b v="0"/>
    <x v="3"/>
    <s v="translations"/>
    <n v="3"/>
    <n v="75"/>
    <d v="2017-03-23T05:01:16"/>
    <d v="2017-04-22T13:11:29"/>
    <n v="31"/>
    <x v="2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b v="0"/>
    <x v="3"/>
    <s v="translations"/>
    <n v="7"/>
    <n v="30"/>
    <d v="2016-01-22T07:03:51"/>
    <d v="2016-02-21T22:23:00"/>
    <n v="31"/>
    <x v="0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b v="0"/>
    <x v="3"/>
    <s v="translations"/>
    <n v="0"/>
    <n v="1"/>
    <d v="2017-04-21T16:48:44"/>
    <d v="2017-05-22T08:07:53"/>
    <n v="31"/>
    <x v="2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b v="0"/>
    <x v="3"/>
    <s v="translations"/>
    <n v="1"/>
    <n v="673.33"/>
    <d v="2016-07-01T14:10:32"/>
    <d v="2016-08-31T20:48:50"/>
    <n v="61"/>
    <x v="0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b v="0"/>
    <x v="3"/>
    <s v="translations"/>
    <n v="0"/>
    <n v="0"/>
    <d v="2017-04-20T13:46:31"/>
    <d v="2017-05-21T05:05:40"/>
    <n v="31"/>
    <x v="2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b v="0"/>
    <x v="3"/>
    <s v="translations"/>
    <n v="0"/>
    <n v="0"/>
    <d v="2017-12-03T14:01:00"/>
    <d v="2018-01-03T05:20:09"/>
    <n v="31"/>
    <x v="2"/>
    <m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b v="0"/>
    <x v="3"/>
    <s v="translations"/>
    <n v="0"/>
    <n v="0"/>
    <d v="2016-07-02T17:19:21"/>
    <d v="2016-09-01T23:57:39"/>
    <n v="61"/>
    <x v="0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b v="0"/>
    <x v="3"/>
    <s v="translations"/>
    <n v="0"/>
    <n v="0"/>
    <d v="2016-05-02T02:34:08"/>
    <d v="2016-06-01T17:53:17"/>
    <n v="31"/>
    <x v="0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b v="0"/>
    <x v="3"/>
    <s v="translations"/>
    <n v="0"/>
    <n v="0"/>
    <d v="2017-03-26T20:40:29"/>
    <d v="2017-04-16T06:53:15"/>
    <n v="21"/>
    <x v="2"/>
    <m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b v="0"/>
    <x v="3"/>
    <s v="translations"/>
    <n v="0"/>
    <n v="25"/>
    <d v="2017-06-04T14:20:09"/>
    <d v="2017-07-05T05:39:18"/>
    <n v="31"/>
    <x v="2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b v="0"/>
    <x v="3"/>
    <s v="translations"/>
    <n v="0"/>
    <n v="0"/>
    <d v="2016-04-07T23:58:36"/>
    <d v="2016-05-08T22:22:59"/>
    <n v="31"/>
    <x v="0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b v="0"/>
    <x v="3"/>
    <s v="translations"/>
    <n v="0"/>
    <n v="0"/>
    <d v="2016-03-09T06:06:03"/>
    <d v="2016-04-27T06:36:41"/>
    <n v="49"/>
    <x v="0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b v="0"/>
    <x v="3"/>
    <s v="translations"/>
    <n v="0"/>
    <n v="1"/>
    <d v="2017-01-13T01:38:40"/>
    <d v="2017-02-12T16:57:49"/>
    <n v="31"/>
    <x v="2"/>
    <m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b v="0"/>
    <x v="3"/>
    <s v="translations"/>
    <n v="0"/>
    <n v="1"/>
    <d v="2015-10-03T02:34:12"/>
    <d v="2015-11-02T18:54:37"/>
    <n v="31"/>
    <x v="3"/>
    <m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b v="0"/>
    <x v="3"/>
    <s v="translations"/>
    <n v="0"/>
    <n v="0"/>
    <d v="2015-06-09T10:35:58"/>
    <d v="2015-07-10T01:55:07"/>
    <n v="31"/>
    <x v="3"/>
    <m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b v="0"/>
    <x v="3"/>
    <s v="translations"/>
    <n v="0"/>
    <n v="0"/>
    <d v="2018-03-03T05:19:06"/>
    <d v="2018-04-18T03:16:33"/>
    <n v="46"/>
    <x v="1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b v="0"/>
    <x v="3"/>
    <s v="translations"/>
    <n v="1"/>
    <n v="15"/>
    <d v="2017-03-29T07:57:57"/>
    <d v="2017-04-19T19:53:52"/>
    <n v="22"/>
    <x v="2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b v="0"/>
    <x v="3"/>
    <s v="translations"/>
    <n v="11"/>
    <n v="225"/>
    <d v="2015-06-23T16:59:55"/>
    <d v="2015-08-18T18:32:10"/>
    <n v="56"/>
    <x v="3"/>
    <m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b v="0"/>
    <x v="3"/>
    <s v="translations"/>
    <n v="3"/>
    <n v="48.33"/>
    <d v="2017-12-04T08:13:01"/>
    <d v="2018-01-03T23:32:10"/>
    <n v="31"/>
    <x v="2"/>
    <m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b v="0"/>
    <x v="3"/>
    <s v="translations"/>
    <n v="0"/>
    <n v="0"/>
    <d v="2016-10-02T15:50:32"/>
    <d v="2016-11-02T08:10:58"/>
    <n v="31"/>
    <x v="0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b v="0"/>
    <x v="3"/>
    <s v="translations"/>
    <n v="0"/>
    <n v="0"/>
    <d v="2015-06-22T17:17:37"/>
    <d v="2015-07-23T19:54:54"/>
    <n v="31"/>
    <x v="3"/>
    <m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b v="0"/>
    <x v="3"/>
    <s v="translations"/>
    <n v="0"/>
    <n v="0"/>
    <d v="2016-10-25T10:38:14"/>
    <d v="2016-11-23T13:42:08"/>
    <n v="30"/>
    <x v="0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b v="0"/>
    <x v="3"/>
    <s v="translations"/>
    <n v="0"/>
    <n v="0"/>
    <d v="2015-09-16T16:52:44"/>
    <d v="2015-11-15T00:45:57"/>
    <n v="59"/>
    <x v="3"/>
    <m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b v="1"/>
    <x v="3"/>
    <s v="radio &amp; podcasts"/>
    <n v="101"/>
    <n v="44.67"/>
    <d v="2015-08-31T02:32:25"/>
    <d v="2015-10-04T04:05:06"/>
    <n v="34"/>
    <x v="3"/>
    <m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b v="1"/>
    <x v="3"/>
    <s v="radio &amp; podcasts"/>
    <n v="109"/>
    <n v="28.94"/>
    <d v="2014-02-10T07:33:58"/>
    <d v="2014-03-12T22:53:07"/>
    <n v="31"/>
    <x v="4"/>
    <m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b v="1"/>
    <x v="3"/>
    <s v="radio &amp; podcasts"/>
    <n v="148"/>
    <n v="35.44"/>
    <d v="2014-01-23T04:27:53"/>
    <d v="2014-03-10T02:25:20"/>
    <n v="46"/>
    <x v="4"/>
    <m/>
    <x v="0"/>
  </r>
  <r>
    <n v="1464"/>
    <s v="Science Studio"/>
    <s v="The Best Science Media on the Web"/>
    <n v="5000"/>
    <n v="8160"/>
    <x v="0"/>
    <s v="US"/>
    <s v="USD"/>
    <n v="1361029958"/>
    <n v="1358437958"/>
    <n v="234"/>
    <b v="1"/>
    <x v="3"/>
    <s v="radio &amp; podcasts"/>
    <n v="163"/>
    <n v="34.869999999999997"/>
    <d v="2013-12-18T04:28:13"/>
    <d v="2014-01-17T19:47:22"/>
    <n v="31"/>
    <x v="5"/>
    <m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b v="1"/>
    <x v="3"/>
    <s v="radio &amp; podcasts"/>
    <n v="456"/>
    <n v="52.62"/>
    <d v="2013-01-13T04:43:26"/>
    <d v="2013-02-13T05:37:01"/>
    <n v="31"/>
    <x v="5"/>
    <m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b v="1"/>
    <x v="3"/>
    <s v="radio &amp; podcasts"/>
    <n v="108"/>
    <n v="69.599999999999994"/>
    <d v="2016-11-23T00:07:56"/>
    <d v="2017-01-03T21:57:27"/>
    <n v="42"/>
    <x v="0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b v="1"/>
    <x v="3"/>
    <s v="radio &amp; podcasts"/>
    <n v="115"/>
    <n v="76.72"/>
    <d v="2012-12-17T17:06:08"/>
    <d v="2013-02-16T22:43:09"/>
    <n v="61"/>
    <x v="6"/>
    <m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b v="1"/>
    <x v="3"/>
    <s v="radio &amp; podcasts"/>
    <n v="102"/>
    <n v="33.19"/>
    <d v="2012-02-27T19:14:53"/>
    <d v="2012-04-29T01:53:10"/>
    <n v="61"/>
    <x v="6"/>
    <m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b v="1"/>
    <x v="3"/>
    <s v="radio &amp; podcasts"/>
    <n v="108"/>
    <n v="149.46"/>
    <d v="2013-12-17T02:24:50"/>
    <d v="2014-01-16T17:43:59"/>
    <n v="31"/>
    <x v="5"/>
    <m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b v="1"/>
    <x v="3"/>
    <s v="radio &amp; podcasts"/>
    <n v="125"/>
    <n v="23.17"/>
    <d v="2013-11-06T11:35:32"/>
    <d v="2013-11-27T22:18:57"/>
    <n v="22"/>
    <x v="5"/>
    <m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b v="1"/>
    <x v="3"/>
    <s v="radio &amp; podcasts"/>
    <n v="104"/>
    <n v="96.88"/>
    <d v="2016-02-25T03:02:42"/>
    <d v="2016-03-26T18:21:51"/>
    <n v="31"/>
    <x v="0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b v="1"/>
    <x v="3"/>
    <s v="radio &amp; podcasts"/>
    <n v="139"/>
    <n v="103.2"/>
    <d v="2014-08-22T05:08:08"/>
    <d v="2014-09-21T20:27:17"/>
    <n v="31"/>
    <x v="4"/>
    <m/>
    <x v="0"/>
  </r>
  <r>
    <n v="1473"/>
    <s v="ONE LOVES ONLY FORM"/>
    <s v="Public Radio Project"/>
    <n v="1500"/>
    <n v="1807.74"/>
    <x v="0"/>
    <s v="US"/>
    <s v="USD"/>
    <n v="1330644639"/>
    <n v="1328052639"/>
    <n v="47"/>
    <b v="1"/>
    <x v="3"/>
    <s v="radio &amp; podcasts"/>
    <n v="121"/>
    <n v="38.46"/>
    <d v="2012-12-24T00:31:18"/>
    <d v="2013-01-23T15:50:27"/>
    <n v="31"/>
    <x v="6"/>
    <m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b v="1"/>
    <x v="3"/>
    <s v="radio &amp; podcasts"/>
    <n v="112"/>
    <n v="44.32"/>
    <d v="2014-07-19T16:49:14"/>
    <d v="2014-08-19T08:08:22"/>
    <n v="31"/>
    <x v="4"/>
    <m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b v="1"/>
    <x v="3"/>
    <s v="radio &amp; podcasts"/>
    <n v="189"/>
    <n v="64.17"/>
    <d v="2015-11-01T11:35:32"/>
    <d v="2015-12-04T15:48:46"/>
    <n v="33"/>
    <x v="3"/>
    <m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b v="1"/>
    <x v="3"/>
    <s v="radio &amp; podcasts"/>
    <n v="662"/>
    <n v="43.33"/>
    <d v="2012-06-29T09:11:52"/>
    <d v="2012-07-30T00:31:01"/>
    <n v="31"/>
    <x v="6"/>
    <m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b v="1"/>
    <x v="3"/>
    <s v="radio &amp; podcasts"/>
    <n v="111"/>
    <n v="90.5"/>
    <d v="2012-09-13T13:03:03"/>
    <d v="2012-11-13T07:39:34"/>
    <n v="61"/>
    <x v="6"/>
    <m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b v="1"/>
    <x v="3"/>
    <s v="radio &amp; podcasts"/>
    <n v="1182"/>
    <n v="29.19"/>
    <d v="2014-04-02T14:12:59"/>
    <d v="2014-04-16T21:21:55"/>
    <n v="15"/>
    <x v="4"/>
    <m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b v="1"/>
    <x v="3"/>
    <s v="radio &amp; podcasts"/>
    <n v="137"/>
    <n v="30.96"/>
    <d v="2015-04-05T02:56:50"/>
    <d v="2015-04-19T20:24:31"/>
    <n v="15"/>
    <x v="3"/>
    <m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b v="1"/>
    <x v="3"/>
    <s v="radio &amp; podcasts"/>
    <n v="117"/>
    <n v="92.16"/>
    <d v="2014-06-13T03:29:21"/>
    <d v="2014-06-30T06:38:18"/>
    <n v="18"/>
    <x v="4"/>
    <m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b v="0"/>
    <x v="3"/>
    <s v="fiction"/>
    <n v="2"/>
    <n v="17.5"/>
    <d v="2014-09-08T23:08:00"/>
    <d v="2014-10-09T14:27:09"/>
    <n v="31"/>
    <x v="4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b v="0"/>
    <x v="3"/>
    <s v="fiction"/>
    <n v="0"/>
    <n v="5"/>
    <d v="2013-07-13T02:08:16"/>
    <d v="2013-08-05T00:52:05"/>
    <n v="23"/>
    <x v="5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b v="0"/>
    <x v="3"/>
    <s v="fiction"/>
    <n v="1"/>
    <n v="25"/>
    <d v="2017-06-23T10:51:29"/>
    <d v="2017-07-18T23:37:27"/>
    <n v="26"/>
    <x v="2"/>
    <m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b v="0"/>
    <x v="3"/>
    <s v="fiction"/>
    <n v="0"/>
    <n v="0"/>
    <d v="2013-04-18T15:38:57"/>
    <d v="2013-06-17T07:30:23"/>
    <n v="59"/>
    <x v="5"/>
    <m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b v="0"/>
    <x v="3"/>
    <s v="fiction"/>
    <n v="2"/>
    <n v="50"/>
    <d v="2016-04-23T04:11:27"/>
    <d v="2016-06-08T03:10:11"/>
    <n v="46"/>
    <x v="0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b v="0"/>
    <x v="3"/>
    <s v="fiction"/>
    <n v="0"/>
    <n v="16"/>
    <d v="2016-01-13T10:46:09"/>
    <d v="2016-02-13T02:05:18"/>
    <n v="31"/>
    <x v="0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b v="0"/>
    <x v="3"/>
    <s v="fiction"/>
    <n v="0"/>
    <n v="0"/>
    <d v="2017-06-30T07:40:47"/>
    <d v="2017-07-30T22:59:56"/>
    <n v="31"/>
    <x v="2"/>
    <m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b v="0"/>
    <x v="3"/>
    <s v="fiction"/>
    <n v="2"/>
    <n v="60"/>
    <d v="2014-11-12T22:59:45"/>
    <d v="2014-12-13T14:18:54"/>
    <n v="31"/>
    <x v="4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b v="0"/>
    <x v="3"/>
    <s v="fiction"/>
    <n v="0"/>
    <n v="0"/>
    <d v="2013-09-14T03:45:34"/>
    <d v="2013-10-14T20:05:59"/>
    <n v="31"/>
    <x v="5"/>
    <m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b v="0"/>
    <x v="3"/>
    <s v="fiction"/>
    <n v="31"/>
    <n v="47.11"/>
    <d v="2014-08-08T22:56:35"/>
    <d v="2014-09-07T13:45:05"/>
    <n v="30"/>
    <x v="4"/>
    <m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b v="0"/>
    <x v="3"/>
    <s v="fiction"/>
    <n v="8"/>
    <n v="100"/>
    <d v="2015-12-03T03:11:22"/>
    <d v="2016-02-01T07:47:45"/>
    <n v="60"/>
    <x v="3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b v="0"/>
    <x v="3"/>
    <s v="fiction"/>
    <n v="1"/>
    <n v="15"/>
    <d v="2012-04-05T10:57:48"/>
    <d v="2012-05-06T02:16:57"/>
    <n v="31"/>
    <x v="6"/>
    <m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b v="0"/>
    <x v="3"/>
    <s v="fiction"/>
    <n v="0"/>
    <n v="0"/>
    <d v="2014-04-19T22:46:23"/>
    <d v="2014-05-20T14:05:32"/>
    <n v="31"/>
    <x v="4"/>
    <m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b v="0"/>
    <x v="3"/>
    <s v="fiction"/>
    <n v="9"/>
    <n v="40.450000000000003"/>
    <d v="2016-02-18T18:12:59"/>
    <d v="2016-03-20T07:47:45"/>
    <n v="31"/>
    <x v="0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b v="0"/>
    <x v="3"/>
    <s v="fiction"/>
    <n v="0"/>
    <n v="0"/>
    <d v="2012-06-15T20:22:39"/>
    <d v="2012-07-16T11:41:48"/>
    <n v="31"/>
    <x v="6"/>
    <m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b v="0"/>
    <x v="3"/>
    <s v="fiction"/>
    <n v="0"/>
    <n v="0"/>
    <d v="2015-06-29T15:13:21"/>
    <d v="2015-08-29T21:51:39"/>
    <n v="61"/>
    <x v="3"/>
    <m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b v="0"/>
    <x v="3"/>
    <s v="fiction"/>
    <n v="0"/>
    <n v="1"/>
    <d v="2014-05-23T10:08:02"/>
    <d v="2014-07-05T11:57:57"/>
    <n v="43"/>
    <x v="4"/>
    <m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b v="0"/>
    <x v="3"/>
    <s v="fiction"/>
    <n v="2"/>
    <n v="19"/>
    <d v="2015-07-02T04:42:11"/>
    <d v="2015-08-17T03:40:54"/>
    <n v="46"/>
    <x v="3"/>
    <m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b v="0"/>
    <x v="3"/>
    <s v="fiction"/>
    <n v="0"/>
    <n v="5"/>
    <d v="2017-06-01T19:35:02"/>
    <d v="2017-08-02T02:13:20"/>
    <n v="61"/>
    <x v="2"/>
    <m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b v="0"/>
    <x v="3"/>
    <s v="fiction"/>
    <n v="25"/>
    <n v="46.73"/>
    <d v="2014-03-04T00:12:53"/>
    <d v="2014-04-03T15:32:02"/>
    <n v="31"/>
    <x v="4"/>
    <m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b v="1"/>
    <x v="8"/>
    <s v="photobooks"/>
    <n v="166"/>
    <n v="97.73"/>
    <d v="2016-05-26T15:50:11"/>
    <d v="2016-06-26T07:09:20"/>
    <n v="31"/>
    <x v="0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b v="1"/>
    <x v="8"/>
    <s v="photobooks"/>
    <n v="101"/>
    <n v="67.84"/>
    <d v="2017-02-19T05:07:45"/>
    <d v="2017-03-20T04:35:45"/>
    <n v="29"/>
    <x v="2"/>
    <m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b v="1"/>
    <x v="8"/>
    <s v="photobooks"/>
    <n v="108"/>
    <n v="56.98"/>
    <d v="2017-08-21T20:15:20"/>
    <d v="2017-10-22T02:53:38"/>
    <n v="61"/>
    <x v="2"/>
    <m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b v="1"/>
    <x v="8"/>
    <s v="photobooks"/>
    <n v="278"/>
    <n v="67.16"/>
    <d v="2015-04-23T09:59:33"/>
    <d v="2015-05-21T16:54:08"/>
    <n v="29"/>
    <x v="3"/>
    <m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b v="1"/>
    <x v="8"/>
    <s v="photobooks"/>
    <n v="104"/>
    <n v="48.04"/>
    <d v="2017-02-06T20:34:06"/>
    <d v="2017-03-17T01:02:18"/>
    <n v="38"/>
    <x v="2"/>
    <m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b v="1"/>
    <x v="8"/>
    <s v="photobooks"/>
    <n v="111"/>
    <n v="38.86"/>
    <d v="2015-06-05T10:34:58"/>
    <d v="2015-07-06T01:54:07"/>
    <n v="31"/>
    <x v="3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b v="1"/>
    <x v="8"/>
    <s v="photobooks"/>
    <n v="215"/>
    <n v="78.180000000000007"/>
    <d v="2011-01-23T21:45:41"/>
    <d v="2011-03-25T01:11:29"/>
    <n v="60"/>
    <x v="7"/>
    <m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b v="1"/>
    <x v="8"/>
    <s v="photobooks"/>
    <n v="111"/>
    <n v="97.11"/>
    <d v="2015-05-07T16:04:47"/>
    <d v="2015-06-08T07:54:34"/>
    <n v="32"/>
    <x v="3"/>
    <m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b v="1"/>
    <x v="8"/>
    <s v="photobooks"/>
    <n v="124"/>
    <n v="110.39"/>
    <d v="2018-01-17T02:51:40"/>
    <d v="2018-02-16T04:04:05"/>
    <n v="30"/>
    <x v="1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b v="1"/>
    <x v="8"/>
    <s v="photobooks"/>
    <n v="101"/>
    <n v="39.92"/>
    <d v="2015-05-30T22:12:23"/>
    <d v="2015-06-30T13:31:32"/>
    <n v="31"/>
    <x v="3"/>
    <m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b v="1"/>
    <x v="8"/>
    <s v="photobooks"/>
    <n v="112"/>
    <n v="75.98"/>
    <d v="2016-10-09T11:44:45"/>
    <d v="2016-11-09T04:05:10"/>
    <n v="31"/>
    <x v="0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b v="1"/>
    <x v="8"/>
    <s v="photobooks"/>
    <n v="559"/>
    <n v="58.38"/>
    <d v="2018-01-07T01:27:28"/>
    <d v="2018-02-06T16:46:37"/>
    <n v="31"/>
    <x v="1"/>
    <m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b v="1"/>
    <x v="8"/>
    <s v="photobooks"/>
    <n v="150"/>
    <n v="55.82"/>
    <d v="2015-05-28T02:51:20"/>
    <d v="2015-06-27T18:10:29"/>
    <n v="31"/>
    <x v="3"/>
    <m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b v="1"/>
    <x v="8"/>
    <s v="photobooks"/>
    <n v="106"/>
    <n v="151.24"/>
    <d v="2016-08-07T04:26:13"/>
    <d v="2016-09-17T00:51:45"/>
    <n v="41"/>
    <x v="0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b v="1"/>
    <x v="8"/>
    <s v="photobooks"/>
    <n v="157"/>
    <n v="849.67"/>
    <d v="2017-02-07T16:25:29"/>
    <d v="2017-03-10T06:43:21"/>
    <n v="31"/>
    <x v="2"/>
    <m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b v="1"/>
    <x v="8"/>
    <s v="photobooks"/>
    <n v="109"/>
    <n v="159.24"/>
    <d v="2017-09-04T05:48:48"/>
    <d v="2017-10-05T00:00:00"/>
    <n v="31"/>
    <x v="2"/>
    <m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b v="1"/>
    <x v="8"/>
    <s v="photobooks"/>
    <n v="162"/>
    <n v="39.51"/>
    <d v="2015-10-20T01:37:55"/>
    <d v="2015-11-20T09:42:08"/>
    <n v="32"/>
    <x v="3"/>
    <m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b v="1"/>
    <x v="8"/>
    <s v="photobooks"/>
    <n v="205"/>
    <n v="130.53"/>
    <d v="2015-04-11T07:50:40"/>
    <d v="2015-05-11T23:09:49"/>
    <n v="31"/>
    <x v="3"/>
    <m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b v="1"/>
    <x v="8"/>
    <s v="photobooks"/>
    <n v="103"/>
    <n v="64.16"/>
    <d v="2015-05-03T17:09:30"/>
    <d v="2015-06-01T11:43:40"/>
    <n v="29"/>
    <x v="3"/>
    <m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b v="1"/>
    <x v="8"/>
    <s v="photobooks"/>
    <n v="103"/>
    <n v="111.53"/>
    <d v="2015-10-27T12:20:39"/>
    <d v="2015-12-03T14:17:52"/>
    <n v="37"/>
    <x v="3"/>
    <m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b v="1"/>
    <x v="8"/>
    <s v="photobooks"/>
    <n v="107"/>
    <n v="170.45"/>
    <d v="2017-04-28T06:09:13"/>
    <d v="2017-06-03T00:01:33"/>
    <n v="36"/>
    <x v="2"/>
    <m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b v="1"/>
    <x v="8"/>
    <s v="photobooks"/>
    <n v="139"/>
    <n v="133.74"/>
    <d v="2015-08-31T07:04:30"/>
    <d v="2015-09-30T22:23:39"/>
    <n v="31"/>
    <x v="3"/>
    <m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b v="1"/>
    <x v="8"/>
    <s v="photobooks"/>
    <n v="125"/>
    <n v="95.83"/>
    <d v="2015-11-05T14:19:51"/>
    <d v="2015-12-07T12:15:19"/>
    <n v="32"/>
    <x v="3"/>
    <m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b v="1"/>
    <x v="8"/>
    <s v="photobooks"/>
    <n v="207"/>
    <n v="221.79"/>
    <d v="2018-01-22T04:37:17"/>
    <d v="2018-02-21T19:56:26"/>
    <n v="31"/>
    <x v="1"/>
    <m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b v="1"/>
    <x v="8"/>
    <s v="photobooks"/>
    <n v="174"/>
    <n v="32.32"/>
    <d v="2017-07-16T10:35:32"/>
    <d v="2017-08-16T01:54:41"/>
    <n v="31"/>
    <x v="2"/>
    <m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b v="1"/>
    <x v="8"/>
    <s v="photobooks"/>
    <n v="120"/>
    <n v="98.84"/>
    <d v="2016-11-22T02:10:10"/>
    <d v="2017-01-11T03:11:26"/>
    <n v="50"/>
    <x v="0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b v="1"/>
    <x v="8"/>
    <s v="photobooks"/>
    <n v="110"/>
    <n v="55.22"/>
    <d v="2018-02-15T19:18:55"/>
    <d v="2018-03-16T08:35:30"/>
    <n v="29"/>
    <x v="1"/>
    <m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b v="1"/>
    <x v="8"/>
    <s v="photobooks"/>
    <n v="282"/>
    <n v="52.79"/>
    <d v="2018-01-02T00:05:29"/>
    <d v="2018-02-01T21:57:27"/>
    <n v="31"/>
    <x v="1"/>
    <m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b v="1"/>
    <x v="8"/>
    <s v="photobooks"/>
    <n v="101"/>
    <n v="135.66999999999999"/>
    <d v="2016-02-03T08:15:40"/>
    <d v="2016-03-04T22:33:32"/>
    <n v="31"/>
    <x v="0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b v="1"/>
    <x v="8"/>
    <s v="photobooks"/>
    <n v="135"/>
    <n v="53.99"/>
    <d v="2016-09-18T05:31:50"/>
    <d v="2016-10-13T18:17:47"/>
    <n v="26"/>
    <x v="0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b v="1"/>
    <x v="8"/>
    <s v="photobooks"/>
    <n v="176"/>
    <n v="56.64"/>
    <d v="2015-10-13T03:50:14"/>
    <d v="2015-11-15T04:05:06"/>
    <n v="33"/>
    <x v="3"/>
    <m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b v="1"/>
    <x v="8"/>
    <s v="photobooks"/>
    <n v="484"/>
    <n v="82.32"/>
    <d v="2017-01-14T09:36:26"/>
    <d v="2017-02-08T01:31:55"/>
    <n v="25"/>
    <x v="2"/>
    <m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b v="1"/>
    <x v="8"/>
    <s v="photobooks"/>
    <n v="145"/>
    <n v="88.26"/>
    <d v="2017-03-08T00:33:39"/>
    <d v="2017-04-27T05:36:00"/>
    <n v="50"/>
    <x v="2"/>
    <m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b v="1"/>
    <x v="8"/>
    <s v="photobooks"/>
    <n v="418"/>
    <n v="84.91"/>
    <d v="2016-07-24T23:40:38"/>
    <d v="2016-08-24T14:59:47"/>
    <n v="31"/>
    <x v="0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b v="1"/>
    <x v="8"/>
    <s v="photobooks"/>
    <n v="132"/>
    <n v="48.15"/>
    <d v="2017-04-19T17:46:04"/>
    <d v="2017-05-19T10:43:24"/>
    <n v="30"/>
    <x v="2"/>
    <m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b v="1"/>
    <x v="8"/>
    <s v="photobooks"/>
    <n v="250"/>
    <n v="66.02"/>
    <d v="2016-07-16T22:43:34"/>
    <d v="2016-08-16T14:02:43"/>
    <n v="31"/>
    <x v="0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b v="1"/>
    <x v="8"/>
    <s v="photobooks"/>
    <n v="180"/>
    <n v="96.38"/>
    <d v="2017-06-27T15:53:39"/>
    <d v="2017-08-03T20:56:10"/>
    <n v="37"/>
    <x v="2"/>
    <m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b v="1"/>
    <x v="8"/>
    <s v="photobooks"/>
    <n v="103"/>
    <n v="156.16999999999999"/>
    <d v="2015-11-22T23:45:52"/>
    <d v="2016-01-07T22:44:36"/>
    <n v="46"/>
    <x v="3"/>
    <m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b v="1"/>
    <x v="8"/>
    <s v="photobooks"/>
    <n v="136"/>
    <n v="95.76"/>
    <d v="2017-12-01T12:49:41"/>
    <d v="2018-01-04T05:40:45"/>
    <n v="34"/>
    <x v="2"/>
    <m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b v="1"/>
    <x v="8"/>
    <s v="photobooks"/>
    <n v="118"/>
    <n v="180.41"/>
    <d v="2015-10-10T07:19:25"/>
    <d v="2015-11-09T23:44:41"/>
    <n v="31"/>
    <x v="3"/>
    <m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b v="0"/>
    <x v="8"/>
    <s v="nature"/>
    <n v="0"/>
    <n v="3"/>
    <d v="2015-11-15T18:28:44"/>
    <d v="2015-12-16T09:47:53"/>
    <n v="31"/>
    <x v="3"/>
    <m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b v="0"/>
    <x v="8"/>
    <s v="nature"/>
    <n v="4"/>
    <n v="20"/>
    <d v="2016-06-03T05:31:55"/>
    <d v="2016-06-18T13:11:29"/>
    <n v="16"/>
    <x v="0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b v="0"/>
    <x v="8"/>
    <s v="nature"/>
    <n v="0"/>
    <n v="10"/>
    <d v="2015-10-06T17:35:54"/>
    <d v="2015-11-06T09:56:19"/>
    <n v="31"/>
    <x v="3"/>
    <m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b v="0"/>
    <x v="8"/>
    <s v="nature"/>
    <n v="0"/>
    <n v="0"/>
    <d v="2016-02-03T18:37:00"/>
    <d v="2016-03-17T15:06:54"/>
    <n v="43"/>
    <x v="0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b v="0"/>
    <x v="8"/>
    <s v="nature"/>
    <n v="0"/>
    <n v="1"/>
    <d v="2016-01-13T03:48:40"/>
    <d v="2016-02-16T21:12:31"/>
    <n v="35"/>
    <x v="0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b v="0"/>
    <x v="8"/>
    <s v="nature"/>
    <n v="29"/>
    <n v="26.27"/>
    <d v="2015-06-30T09:18:17"/>
    <d v="2015-08-30T15:56:35"/>
    <n v="61"/>
    <x v="3"/>
    <m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b v="0"/>
    <x v="8"/>
    <s v="nature"/>
    <n v="0"/>
    <n v="0"/>
    <d v="2018-02-17T16:04:48"/>
    <d v="2018-02-24T19:39:16"/>
    <n v="8"/>
    <x v="1"/>
    <m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b v="0"/>
    <x v="8"/>
    <s v="nature"/>
    <n v="9"/>
    <n v="60"/>
    <d v="2016-09-29T13:57:47"/>
    <d v="2016-10-30T06:18:13"/>
    <n v="31"/>
    <x v="0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b v="0"/>
    <x v="8"/>
    <s v="nature"/>
    <n v="34"/>
    <n v="28.33"/>
    <d v="2016-09-23T17:07:23"/>
    <d v="2016-10-24T09:27:49"/>
    <n v="31"/>
    <x v="0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b v="0"/>
    <x v="8"/>
    <s v="nature"/>
    <n v="13"/>
    <n v="14.43"/>
    <d v="2017-04-07T02:20:09"/>
    <d v="2017-05-07T17:39:18"/>
    <n v="31"/>
    <x v="2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b v="0"/>
    <x v="8"/>
    <s v="nature"/>
    <n v="0"/>
    <n v="0"/>
    <d v="2016-04-14T00:17:41"/>
    <d v="2016-05-14T15:36:50"/>
    <n v="31"/>
    <x v="0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b v="0"/>
    <x v="8"/>
    <s v="nature"/>
    <n v="49"/>
    <n v="132.19"/>
    <d v="2015-08-24T00:01:50"/>
    <d v="2015-09-13T21:56:26"/>
    <n v="21"/>
    <x v="3"/>
    <m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b v="0"/>
    <x v="8"/>
    <s v="nature"/>
    <n v="0"/>
    <n v="0"/>
    <d v="2016-07-22T13:03:47"/>
    <d v="2016-08-22T04:22:56"/>
    <n v="31"/>
    <x v="0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b v="0"/>
    <x v="8"/>
    <s v="nature"/>
    <n v="0"/>
    <n v="0"/>
    <d v="2016-06-20T20:28:46"/>
    <d v="2016-07-21T11:47:55"/>
    <n v="31"/>
    <x v="0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b v="0"/>
    <x v="8"/>
    <s v="nature"/>
    <n v="0"/>
    <n v="0"/>
    <d v="2016-08-14T08:24:22"/>
    <d v="2016-09-06T22:28:05"/>
    <n v="24"/>
    <x v="0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b v="0"/>
    <x v="8"/>
    <s v="nature"/>
    <n v="45"/>
    <n v="56.42"/>
    <d v="2017-05-30T22:08:04"/>
    <d v="2017-06-30T13:27:13"/>
    <n v="31"/>
    <x v="2"/>
    <m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b v="0"/>
    <x v="8"/>
    <s v="nature"/>
    <n v="4"/>
    <n v="100"/>
    <d v="2015-08-02T12:26:06"/>
    <d v="2015-09-03T04:15:53"/>
    <n v="32"/>
    <x v="3"/>
    <m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b v="0"/>
    <x v="8"/>
    <s v="nature"/>
    <n v="5"/>
    <n v="11.67"/>
    <d v="2016-06-17T22:30:47"/>
    <d v="2016-08-17T07:21:11"/>
    <n v="60"/>
    <x v="0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b v="0"/>
    <x v="8"/>
    <s v="nature"/>
    <n v="0"/>
    <n v="50"/>
    <d v="2016-03-30T22:45:05"/>
    <d v="2016-04-15T06:24:40"/>
    <n v="16"/>
    <x v="0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b v="0"/>
    <x v="8"/>
    <s v="nature"/>
    <n v="4"/>
    <n v="23.5"/>
    <d v="2015-10-07T06:07:32"/>
    <d v="2015-10-27T17:21:35"/>
    <n v="21"/>
    <x v="3"/>
    <m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b v="0"/>
    <x v="3"/>
    <s v="art books"/>
    <n v="1"/>
    <n v="67"/>
    <d v="2014-09-13T04:05:09"/>
    <d v="2014-10-13T20:25:35"/>
    <n v="31"/>
    <x v="4"/>
    <m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b v="0"/>
    <x v="3"/>
    <s v="art books"/>
    <n v="0"/>
    <n v="0"/>
    <d v="2010-07-29T07:14:19"/>
    <d v="2010-10-08T05:57:27"/>
    <n v="70"/>
    <x v="8"/>
    <m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b v="0"/>
    <x v="3"/>
    <s v="art books"/>
    <n v="1"/>
    <n v="42.5"/>
    <d v="2014-12-21T22:47:41"/>
    <d v="2015-02-21T04:24:42"/>
    <n v="61"/>
    <x v="4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b v="0"/>
    <x v="3"/>
    <s v="art books"/>
    <n v="0"/>
    <n v="10"/>
    <d v="2016-04-13T13:04:50"/>
    <d v="2016-05-15T16:25:32"/>
    <n v="32"/>
    <x v="0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b v="0"/>
    <x v="3"/>
    <s v="art books"/>
    <n v="3"/>
    <n v="100"/>
    <d v="2012-03-26T02:03:35"/>
    <d v="2012-04-25T17:22:44"/>
    <n v="31"/>
    <x v="6"/>
    <m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b v="0"/>
    <x v="3"/>
    <s v="art books"/>
    <n v="21"/>
    <n v="108.05"/>
    <d v="2017-06-25T05:06:27"/>
    <d v="2017-07-24T19:54:54"/>
    <n v="30"/>
    <x v="2"/>
    <m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b v="0"/>
    <x v="3"/>
    <s v="art books"/>
    <n v="4"/>
    <n v="26.92"/>
    <d v="2015-01-10T13:15:40"/>
    <d v="2015-01-25T22:28:05"/>
    <n v="16"/>
    <x v="3"/>
    <m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b v="0"/>
    <x v="3"/>
    <s v="art books"/>
    <n v="14"/>
    <n v="155"/>
    <d v="2015-11-02T20:25:17"/>
    <d v="2015-12-08T14:17:37"/>
    <n v="36"/>
    <x v="3"/>
    <m/>
    <x v="0"/>
  </r>
  <r>
    <n v="1569"/>
    <s v="to be removed (Canceled)"/>
    <s v="to be removed"/>
    <n v="30000"/>
    <n v="0"/>
    <x v="1"/>
    <s v="US"/>
    <s v="USD"/>
    <n v="1369498714"/>
    <n v="1366906714"/>
    <n v="0"/>
    <b v="0"/>
    <x v="3"/>
    <s v="art books"/>
    <n v="0"/>
    <n v="0"/>
    <d v="2014-03-28T06:57:16"/>
    <d v="2014-04-27T22:16:25"/>
    <n v="31"/>
    <x v="4"/>
    <m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b v="0"/>
    <x v="3"/>
    <s v="art books"/>
    <n v="41"/>
    <n v="47.77"/>
    <d v="2017-03-03T17:53:44"/>
    <d v="2017-04-03T08:11:37"/>
    <n v="31"/>
    <x v="2"/>
    <m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b v="0"/>
    <x v="3"/>
    <s v="art books"/>
    <n v="1"/>
    <n v="20"/>
    <d v="2016-05-07T10:41:25"/>
    <d v="2016-06-07T02:00:34"/>
    <n v="31"/>
    <x v="0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b v="0"/>
    <x v="3"/>
    <s v="art books"/>
    <n v="5"/>
    <n v="41.67"/>
    <d v="2017-01-27T05:24:25"/>
    <d v="2017-02-21T17:20:41"/>
    <n v="26"/>
    <x v="2"/>
    <m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b v="0"/>
    <x v="3"/>
    <s v="art books"/>
    <n v="2"/>
    <n v="74.33"/>
    <d v="2018-02-21T07:39:37"/>
    <d v="2018-04-03T08:09:11"/>
    <n v="41"/>
    <x v="1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b v="0"/>
    <x v="3"/>
    <s v="art books"/>
    <n v="5"/>
    <n v="84.33"/>
    <d v="2015-12-29T21:42:37"/>
    <d v="2016-02-03T15:34:58"/>
    <n v="36"/>
    <x v="3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b v="0"/>
    <x v="3"/>
    <s v="art books"/>
    <n v="23"/>
    <n v="65.459999999999994"/>
    <d v="2015-05-20T20:30:34"/>
    <d v="2015-06-20T11:49:43"/>
    <n v="31"/>
    <x v="3"/>
    <m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b v="0"/>
    <x v="3"/>
    <s v="art books"/>
    <n v="13"/>
    <n v="65"/>
    <d v="2016-05-03T11:20:18"/>
    <d v="2016-06-18T10:19:02"/>
    <n v="46"/>
    <x v="0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b v="0"/>
    <x v="3"/>
    <s v="art books"/>
    <n v="1"/>
    <n v="27.5"/>
    <d v="2013-04-20T08:00:49"/>
    <d v="2013-06-20T14:39:07"/>
    <n v="61"/>
    <x v="5"/>
    <m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b v="0"/>
    <x v="3"/>
    <s v="art books"/>
    <n v="11"/>
    <n v="51.25"/>
    <d v="2011-06-20T14:22:50"/>
    <d v="2011-07-15T03:03:50"/>
    <n v="25"/>
    <x v="7"/>
    <m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b v="0"/>
    <x v="3"/>
    <s v="art books"/>
    <n v="1"/>
    <n v="14"/>
    <d v="2014-06-30T13:41:58"/>
    <d v="2014-08-03T06:33:02"/>
    <n v="34"/>
    <x v="4"/>
    <m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b v="0"/>
    <x v="3"/>
    <s v="art books"/>
    <n v="0"/>
    <n v="0"/>
    <d v="2013-02-13T03:46:50"/>
    <d v="2013-04-15T10:25:07"/>
    <n v="61"/>
    <x v="5"/>
    <m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b v="0"/>
    <x v="8"/>
    <s v="places"/>
    <n v="1"/>
    <n v="5"/>
    <d v="2016-11-07T23:15:34"/>
    <d v="2016-12-10T15:36:00"/>
    <n v="33"/>
    <x v="0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b v="0"/>
    <x v="8"/>
    <s v="places"/>
    <n v="9"/>
    <n v="31"/>
    <d v="2016-08-19T15:16:39"/>
    <d v="2016-10-16T22:48:31"/>
    <n v="58"/>
    <x v="0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b v="0"/>
    <x v="8"/>
    <s v="places"/>
    <n v="0"/>
    <n v="15"/>
    <d v="2015-08-08T21:40:16"/>
    <d v="2015-09-08T12:59:25"/>
    <n v="31"/>
    <x v="3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b v="0"/>
    <x v="8"/>
    <s v="places"/>
    <n v="0"/>
    <n v="0"/>
    <d v="2015-04-30T13:21:43"/>
    <d v="2015-05-10T18:28:06"/>
    <n v="11"/>
    <x v="3"/>
    <m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b v="0"/>
    <x v="8"/>
    <s v="places"/>
    <n v="79"/>
    <n v="131.66999999999999"/>
    <d v="2017-12-03T13:16:03"/>
    <d v="2017-12-25T13:47:14"/>
    <n v="23"/>
    <x v="2"/>
    <m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b v="0"/>
    <x v="8"/>
    <s v="places"/>
    <n v="0"/>
    <n v="0"/>
    <d v="2016-02-20T04:05:29"/>
    <d v="2016-03-21T18:23:21"/>
    <n v="31"/>
    <x v="0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b v="0"/>
    <x v="8"/>
    <s v="places"/>
    <n v="0"/>
    <n v="1"/>
    <d v="2015-10-28T15:08:20"/>
    <d v="2015-11-28T06:27:29"/>
    <n v="31"/>
    <x v="3"/>
    <m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b v="0"/>
    <x v="8"/>
    <s v="places"/>
    <n v="0"/>
    <n v="0"/>
    <d v="2015-12-16T22:58:42"/>
    <d v="2016-01-17T04:48:00"/>
    <n v="32"/>
    <x v="3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b v="0"/>
    <x v="8"/>
    <s v="places"/>
    <n v="0"/>
    <n v="0"/>
    <d v="2016-08-30T01:09:33"/>
    <d v="2016-09-29T16:28:42"/>
    <n v="31"/>
    <x v="0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n v="2"/>
    <b v="0"/>
    <x v="8"/>
    <s v="places"/>
    <n v="2"/>
    <n v="510"/>
    <d v="2016-08-13T13:51:44"/>
    <d v="2016-09-13T05:10:53"/>
    <n v="31"/>
    <x v="0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b v="0"/>
    <x v="8"/>
    <s v="places"/>
    <n v="29"/>
    <n v="44.48"/>
    <d v="2017-02-26T13:12:11"/>
    <d v="2017-03-29T03:30:04"/>
    <n v="31"/>
    <x v="2"/>
    <m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b v="0"/>
    <x v="8"/>
    <s v="places"/>
    <n v="0"/>
    <n v="0"/>
    <d v="2016-01-27T15:34:13"/>
    <d v="2016-03-13T13:31:40"/>
    <n v="46"/>
    <x v="0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b v="0"/>
    <x v="8"/>
    <s v="places"/>
    <n v="0"/>
    <n v="1"/>
    <d v="2016-01-15T03:52:26"/>
    <d v="2016-02-14T19:11:34"/>
    <n v="31"/>
    <x v="0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b v="0"/>
    <x v="8"/>
    <s v="places"/>
    <n v="21"/>
    <n v="20.5"/>
    <d v="2017-03-10T19:00:07"/>
    <d v="2017-05-11T00:52:05"/>
    <n v="61"/>
    <x v="2"/>
    <m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b v="0"/>
    <x v="8"/>
    <s v="places"/>
    <n v="0"/>
    <n v="40"/>
    <d v="2015-04-30T23:11:07"/>
    <d v="2015-05-30T08:54:08"/>
    <n v="30"/>
    <x v="3"/>
    <m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b v="0"/>
    <x v="8"/>
    <s v="places"/>
    <n v="2"/>
    <n v="25"/>
    <d v="2015-10-12T18:42:53"/>
    <d v="2015-11-27T18:42:53"/>
    <n v="46"/>
    <x v="3"/>
    <m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b v="0"/>
    <x v="8"/>
    <s v="places"/>
    <n v="0"/>
    <n v="0"/>
    <d v="2017-08-18T18:53:34"/>
    <d v="2017-09-18T10:12:43"/>
    <n v="31"/>
    <x v="2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b v="0"/>
    <x v="8"/>
    <s v="places"/>
    <n v="0"/>
    <n v="1"/>
    <d v="2016-05-14T11:45:40"/>
    <d v="2016-07-14T18:23:58"/>
    <n v="61"/>
    <x v="0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b v="0"/>
    <x v="8"/>
    <s v="places"/>
    <n v="0"/>
    <n v="0"/>
    <d v="2017-03-03T11:10:14"/>
    <d v="2017-04-03T01:28:06"/>
    <n v="31"/>
    <x v="2"/>
    <m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b v="0"/>
    <x v="8"/>
    <s v="places"/>
    <n v="7"/>
    <n v="40.78"/>
    <d v="2015-05-12T04:58:45"/>
    <d v="2015-06-26T07:20:10"/>
    <n v="45"/>
    <x v="3"/>
    <m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b v="1"/>
    <x v="4"/>
    <s v="rock"/>
    <n v="108"/>
    <n v="48.33"/>
    <d v="2012-02-19T17:05:15"/>
    <d v="2012-03-21T08:24:23"/>
    <n v="31"/>
    <x v="6"/>
    <m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b v="1"/>
    <x v="4"/>
    <s v="rock"/>
    <n v="100"/>
    <n v="46.95"/>
    <d v="2012-07-22T02:41:59"/>
    <d v="2012-09-03T16:20:26"/>
    <n v="44"/>
    <x v="6"/>
    <m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b v="1"/>
    <x v="4"/>
    <s v="rock"/>
    <n v="100"/>
    <n v="66.69"/>
    <d v="2012-10-19T20:29:56"/>
    <d v="2012-12-20T03:08:14"/>
    <n v="61"/>
    <x v="6"/>
    <m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b v="1"/>
    <x v="4"/>
    <s v="rock"/>
    <n v="122"/>
    <n v="48.84"/>
    <d v="2012-12-30T00:17:37"/>
    <d v="2013-02-08T19:41:52"/>
    <n v="41"/>
    <x v="6"/>
    <m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b v="1"/>
    <x v="4"/>
    <s v="rock"/>
    <n v="101"/>
    <n v="137.31"/>
    <d v="2012-06-09T22:47:02"/>
    <d v="2012-06-19T10:12:46"/>
    <n v="10"/>
    <x v="6"/>
    <m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b v="1"/>
    <x v="4"/>
    <s v="rock"/>
    <n v="101"/>
    <n v="87.83"/>
    <d v="2011-11-07T13:27:27"/>
    <d v="2012-02-07T10:23:38"/>
    <n v="91"/>
    <x v="7"/>
    <m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b v="1"/>
    <x v="4"/>
    <s v="rock"/>
    <n v="145"/>
    <n v="70.790000000000006"/>
    <d v="2013-04-19T06:32:21"/>
    <d v="2013-05-10T17:15:46"/>
    <n v="22"/>
    <x v="5"/>
    <m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b v="1"/>
    <x v="4"/>
    <s v="rock"/>
    <n v="101"/>
    <n v="52.83"/>
    <d v="2014-11-06T01:58:55"/>
    <d v="2014-12-09T04:01:01"/>
    <n v="33"/>
    <x v="4"/>
    <m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b v="1"/>
    <x v="4"/>
    <s v="rock"/>
    <n v="118"/>
    <n v="443.75"/>
    <d v="2012-07-29T23:31:13"/>
    <d v="2012-09-22T10:43:24"/>
    <n v="54"/>
    <x v="6"/>
    <m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b v="1"/>
    <x v="4"/>
    <s v="rock"/>
    <n v="272"/>
    <n v="48.54"/>
    <d v="2013-10-15T02:45:17"/>
    <d v="2013-11-14T18:04:26"/>
    <n v="31"/>
    <x v="5"/>
    <m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b v="1"/>
    <x v="4"/>
    <s v="rock"/>
    <n v="125"/>
    <n v="37.07"/>
    <d v="2014-04-17T00:31:11"/>
    <d v="2014-05-08T11:14:35"/>
    <n v="22"/>
    <x v="4"/>
    <m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b v="1"/>
    <x v="4"/>
    <s v="rock"/>
    <n v="110"/>
    <n v="50"/>
    <d v="2013-11-02T10:43:08"/>
    <d v="2013-12-03T02:02:17"/>
    <n v="31"/>
    <x v="5"/>
    <m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b v="1"/>
    <x v="4"/>
    <s v="rock"/>
    <n v="102"/>
    <n v="39.04"/>
    <d v="2013-05-18T03:14:05"/>
    <d v="2013-06-17T18:33:14"/>
    <n v="31"/>
    <x v="5"/>
    <m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b v="1"/>
    <x v="4"/>
    <s v="rock"/>
    <n v="103"/>
    <n v="66.69"/>
    <d v="2015-05-16T05:09:16"/>
    <d v="2015-07-16T05:06:23"/>
    <n v="61"/>
    <x v="3"/>
    <m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b v="1"/>
    <x v="4"/>
    <s v="rock"/>
    <n v="114"/>
    <n v="67.13"/>
    <d v="2012-09-18T01:45:28"/>
    <d v="2012-11-03T01:45:28"/>
    <n v="46"/>
    <x v="6"/>
    <m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b v="1"/>
    <x v="4"/>
    <s v="rock"/>
    <n v="104"/>
    <n v="66.37"/>
    <d v="2013-09-10T04:15:41"/>
    <d v="2013-10-22T06:07:40"/>
    <n v="42"/>
    <x v="5"/>
    <m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b v="1"/>
    <x v="4"/>
    <s v="rock"/>
    <n v="146"/>
    <n v="64.62"/>
    <d v="2014-09-04T14:44:54"/>
    <d v="2014-10-08T10:43:24"/>
    <n v="34"/>
    <x v="4"/>
    <m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b v="1"/>
    <x v="4"/>
    <s v="rock"/>
    <n v="105"/>
    <n v="58.37"/>
    <d v="2013-12-28T09:24:00"/>
    <d v="2014-02-07T05:49:32"/>
    <n v="41"/>
    <x v="5"/>
    <m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b v="1"/>
    <x v="4"/>
    <s v="rock"/>
    <n v="133"/>
    <n v="86.96"/>
    <d v="2015-08-07T03:32:32"/>
    <d v="2015-08-28T14:15:56"/>
    <n v="22"/>
    <x v="3"/>
    <m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b v="1"/>
    <x v="4"/>
    <s v="rock"/>
    <n v="113"/>
    <n v="66.47"/>
    <d v="2014-01-17T11:53:52"/>
    <d v="2014-01-24T15:28:20"/>
    <n v="8"/>
    <x v="4"/>
    <m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b v="1"/>
    <x v="4"/>
    <s v="rock"/>
    <n v="121"/>
    <n v="163.78"/>
    <d v="2013-02-27T00:03:40"/>
    <d v="2013-04-22T16:50:03"/>
    <n v="55"/>
    <x v="5"/>
    <m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b v="1"/>
    <x v="4"/>
    <s v="rock"/>
    <n v="102"/>
    <n v="107.98"/>
    <d v="2015-10-21T19:59:33"/>
    <d v="2015-12-01T17:20:41"/>
    <n v="41"/>
    <x v="3"/>
    <m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b v="1"/>
    <x v="4"/>
    <s v="rock"/>
    <n v="101"/>
    <n v="42.11"/>
    <d v="2014-06-01T15:51:18"/>
    <d v="2014-08-01T22:29:36"/>
    <n v="61"/>
    <x v="4"/>
    <m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b v="1"/>
    <x v="4"/>
    <s v="rock"/>
    <n v="118"/>
    <n v="47.2"/>
    <d v="2013-10-29T20:44:51"/>
    <d v="2013-12-09T17:10:23"/>
    <n v="41"/>
    <x v="5"/>
    <m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b v="1"/>
    <x v="4"/>
    <s v="rock"/>
    <n v="155"/>
    <n v="112.02"/>
    <d v="2013-07-11T21:44:44"/>
    <d v="2013-08-09T12:02:36"/>
    <n v="29"/>
    <x v="5"/>
    <m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b v="1"/>
    <x v="4"/>
    <s v="rock"/>
    <n v="101"/>
    <n v="74.95"/>
    <d v="2014-10-08T12:06:15"/>
    <d v="2014-11-08T04:26:40"/>
    <n v="31"/>
    <x v="4"/>
    <m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b v="1"/>
    <x v="4"/>
    <s v="rock"/>
    <n v="117"/>
    <n v="61.58"/>
    <d v="2013-09-21T09:40:14"/>
    <d v="2013-10-25T14:47:29"/>
    <n v="35"/>
    <x v="5"/>
    <m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b v="1"/>
    <x v="4"/>
    <s v="rock"/>
    <n v="101"/>
    <n v="45.88"/>
    <d v="2015-04-25T12:57:34"/>
    <d v="2015-05-29T05:48:38"/>
    <n v="34"/>
    <x v="3"/>
    <m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b v="1"/>
    <x v="4"/>
    <s v="rock"/>
    <n v="104"/>
    <n v="75.849999999999994"/>
    <d v="2014-12-14T22:16:44"/>
    <d v="2015-01-29T21:15:27"/>
    <n v="46"/>
    <x v="4"/>
    <m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b v="1"/>
    <x v="4"/>
    <s v="rock"/>
    <n v="265"/>
    <n v="84.21"/>
    <d v="2012-12-23T21:02:33"/>
    <d v="2013-01-23T23:28:20"/>
    <n v="31"/>
    <x v="6"/>
    <m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b v="1"/>
    <x v="4"/>
    <s v="rock"/>
    <n v="156"/>
    <n v="117.23"/>
    <d v="2013-08-10T16:28:16"/>
    <d v="2013-09-10T07:47:25"/>
    <n v="31"/>
    <x v="5"/>
    <m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b v="1"/>
    <x v="4"/>
    <s v="rock"/>
    <n v="102"/>
    <n v="86.49"/>
    <d v="2012-06-13T08:21:21"/>
    <d v="2012-08-13T14:59:39"/>
    <n v="61"/>
    <x v="6"/>
    <m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b v="1"/>
    <x v="4"/>
    <s v="rock"/>
    <n v="100"/>
    <n v="172.41"/>
    <d v="2012-11-10T00:12:52"/>
    <d v="2012-12-07T21:57:27"/>
    <n v="28"/>
    <x v="6"/>
    <m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b v="1"/>
    <x v="4"/>
    <s v="rock"/>
    <n v="101"/>
    <n v="62.81"/>
    <d v="2012-03-11T05:40:27"/>
    <d v="2012-04-19T02:32:10"/>
    <n v="39"/>
    <x v="6"/>
    <m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b v="1"/>
    <x v="4"/>
    <s v="rock"/>
    <n v="125"/>
    <n v="67.73"/>
    <d v="2017-05-08T03:55:56"/>
    <d v="2017-07-08T10:34:14"/>
    <n v="61"/>
    <x v="2"/>
    <m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b v="1"/>
    <x v="4"/>
    <s v="rock"/>
    <n v="104"/>
    <n v="53.56"/>
    <d v="2012-03-16T05:41:55"/>
    <d v="2012-04-29T05:37:01"/>
    <n v="44"/>
    <x v="6"/>
    <m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b v="1"/>
    <x v="4"/>
    <s v="rock"/>
    <n v="104"/>
    <n v="34.6"/>
    <d v="2010-09-11T09:44:31"/>
    <d v="2010-11-07T20:04:05"/>
    <n v="57"/>
    <x v="8"/>
    <m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b v="1"/>
    <x v="4"/>
    <s v="rock"/>
    <n v="105"/>
    <n v="38.89"/>
    <d v="2013-12-15T03:33:55"/>
    <d v="2014-01-30T07:34:28"/>
    <n v="46"/>
    <x v="5"/>
    <m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b v="1"/>
    <x v="4"/>
    <s v="rock"/>
    <n v="100"/>
    <n v="94.74"/>
    <d v="2012-12-25T17:31:19"/>
    <d v="2013-01-25T08:50:28"/>
    <n v="31"/>
    <x v="6"/>
    <m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b v="1"/>
    <x v="4"/>
    <s v="rock"/>
    <n v="170"/>
    <n v="39.97"/>
    <d v="2011-05-31T08:12:51"/>
    <d v="2011-06-14T11:43:40"/>
    <n v="15"/>
    <x v="7"/>
    <m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b v="1"/>
    <x v="4"/>
    <s v="pop"/>
    <n v="101"/>
    <n v="97.5"/>
    <d v="2015-11-03T09:30:58"/>
    <d v="2015-12-04T00:50:07"/>
    <n v="31"/>
    <x v="3"/>
    <m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b v="1"/>
    <x v="4"/>
    <s v="pop"/>
    <n v="100"/>
    <n v="42.86"/>
    <d v="2012-04-10T16:56:38"/>
    <d v="2012-05-01T03:09:24"/>
    <n v="21"/>
    <x v="6"/>
    <m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b v="1"/>
    <x v="4"/>
    <s v="pop"/>
    <n v="125"/>
    <n v="168.51"/>
    <d v="2013-07-23T06:24:53"/>
    <d v="2013-08-22T21:44:02"/>
    <n v="31"/>
    <x v="5"/>
    <m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b v="1"/>
    <x v="4"/>
    <s v="pop"/>
    <n v="110"/>
    <n v="85.55"/>
    <d v="2013-08-21T02:29:06"/>
    <d v="2013-10-21T10:08:41"/>
    <n v="61"/>
    <x v="5"/>
    <m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b v="1"/>
    <x v="4"/>
    <s v="pop"/>
    <n v="111"/>
    <n v="554"/>
    <d v="2014-08-10T00:50:03"/>
    <d v="2014-08-24T07:58:59"/>
    <n v="15"/>
    <x v="4"/>
    <m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b v="1"/>
    <x v="4"/>
    <s v="pop"/>
    <n v="110"/>
    <n v="26.55"/>
    <d v="2015-06-24T12:03:27"/>
    <d v="2015-07-27T11:55:55"/>
    <n v="33"/>
    <x v="3"/>
    <m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b v="1"/>
    <x v="4"/>
    <s v="pop"/>
    <n v="105"/>
    <n v="113.83"/>
    <d v="2013-04-04T13:36:38"/>
    <d v="2013-05-05T04:55:47"/>
    <n v="31"/>
    <x v="5"/>
    <m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b v="1"/>
    <x v="4"/>
    <s v="pop"/>
    <n v="125"/>
    <n v="32.01"/>
    <d v="2012-01-04T08:35:26"/>
    <d v="2012-02-03T22:53:19"/>
    <n v="31"/>
    <x v="6"/>
    <m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b v="1"/>
    <x v="4"/>
    <s v="pop"/>
    <n v="101"/>
    <n v="47.19"/>
    <d v="2015-03-18T16:46:54"/>
    <d v="2015-05-03T15:45:37"/>
    <n v="46"/>
    <x v="3"/>
    <m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b v="1"/>
    <x v="4"/>
    <s v="pop"/>
    <n v="142"/>
    <n v="88.47"/>
    <d v="2014-08-14T22:55:57"/>
    <d v="2014-09-14T14:15:06"/>
    <n v="31"/>
    <x v="4"/>
    <m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b v="1"/>
    <x v="4"/>
    <s v="pop"/>
    <n v="101"/>
    <n v="100.75"/>
    <d v="2012-02-07T06:14:49"/>
    <d v="2012-03-12T08:39:50"/>
    <n v="34"/>
    <x v="6"/>
    <m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b v="1"/>
    <x v="4"/>
    <s v="pop"/>
    <n v="101"/>
    <n v="64.709999999999994"/>
    <d v="2014-09-30T23:49:40"/>
    <d v="2014-10-31T16:10:06"/>
    <n v="31"/>
    <x v="4"/>
    <m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b v="1"/>
    <x v="4"/>
    <s v="pop"/>
    <n v="174"/>
    <n v="51.85"/>
    <d v="2012-02-08T05:08:01"/>
    <d v="2012-03-10T20:57:48"/>
    <n v="32"/>
    <x v="6"/>
    <m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b v="1"/>
    <x v="4"/>
    <s v="pop"/>
    <n v="120"/>
    <n v="38.79"/>
    <d v="2013-02-10T22:51:14"/>
    <d v="2013-03-13T14:10:23"/>
    <n v="31"/>
    <x v="5"/>
    <m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b v="1"/>
    <x v="4"/>
    <s v="pop"/>
    <n v="143"/>
    <n v="44.65"/>
    <d v="2013-01-28T13:47:34"/>
    <d v="2013-02-28T04:05:27"/>
    <n v="31"/>
    <x v="5"/>
    <m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b v="1"/>
    <x v="4"/>
    <s v="pop"/>
    <n v="100"/>
    <n v="156.77000000000001"/>
    <d v="2013-10-13T01:49:49"/>
    <d v="2013-11-12T17:08:58"/>
    <n v="31"/>
    <x v="5"/>
    <m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b v="1"/>
    <x v="4"/>
    <s v="pop"/>
    <n v="105"/>
    <n v="118.7"/>
    <d v="2013-03-19T14:34:21"/>
    <d v="2013-04-19T05:53:30"/>
    <n v="31"/>
    <x v="5"/>
    <m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b v="1"/>
    <x v="4"/>
    <s v="pop"/>
    <n v="132"/>
    <n v="74.150000000000006"/>
    <d v="2013-10-09T06:58:10"/>
    <d v="2013-11-17T11:34:28"/>
    <n v="39"/>
    <x v="5"/>
    <m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b v="1"/>
    <x v="4"/>
    <s v="pop"/>
    <n v="113"/>
    <n v="12.53"/>
    <d v="2014-10-25T22:23:20"/>
    <d v="2014-11-24T03:03:50"/>
    <n v="30"/>
    <x v="4"/>
    <m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b v="1"/>
    <x v="4"/>
    <s v="pop"/>
    <n v="1254"/>
    <n v="27.86"/>
    <d v="2017-03-25T01:41:17"/>
    <d v="2017-04-25T22:57:42"/>
    <n v="32"/>
    <x v="2"/>
    <m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b v="1"/>
    <x v="4"/>
    <s v="pop"/>
    <n v="103"/>
    <n v="80.180000000000007"/>
    <d v="2016-11-26T21:54:34"/>
    <d v="2017-01-09T16:51:04"/>
    <n v="44"/>
    <x v="0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b v="1"/>
    <x v="4"/>
    <s v="pop"/>
    <n v="103"/>
    <n v="132.44"/>
    <d v="2012-09-21T06:54:14"/>
    <d v="2012-11-21T14:33:48"/>
    <n v="61"/>
    <x v="6"/>
    <m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b v="1"/>
    <x v="4"/>
    <s v="pop"/>
    <n v="108"/>
    <n v="33.75"/>
    <d v="2015-12-17T17:54:10"/>
    <d v="2016-01-17T09:13:19"/>
    <n v="31"/>
    <x v="3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b v="1"/>
    <x v="4"/>
    <s v="pop"/>
    <n v="122"/>
    <n v="34.380000000000003"/>
    <d v="2012-12-23T19:10:57"/>
    <d v="2013-02-07T03:33:27"/>
    <n v="45"/>
    <x v="6"/>
    <m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b v="1"/>
    <x v="4"/>
    <s v="pop"/>
    <n v="119"/>
    <n v="44.96"/>
    <d v="2011-12-06T16:56:23"/>
    <d v="2012-01-07T20:25:32"/>
    <n v="32"/>
    <x v="7"/>
    <m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b v="1"/>
    <x v="4"/>
    <s v="pop"/>
    <n v="161"/>
    <n v="41.04"/>
    <d v="2014-01-27T14:53:09"/>
    <d v="2014-02-27T05:11:02"/>
    <n v="31"/>
    <x v="4"/>
    <m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b v="1"/>
    <x v="4"/>
    <s v="pop"/>
    <n v="127"/>
    <n v="52.6"/>
    <d v="2015-01-20T21:38:41"/>
    <d v="2015-02-17T16:50:03"/>
    <n v="28"/>
    <x v="3"/>
    <m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b v="1"/>
    <x v="4"/>
    <s v="pop"/>
    <n v="103"/>
    <n v="70.78"/>
    <d v="2012-09-18T04:10:53"/>
    <d v="2012-10-18T20:31:18"/>
    <n v="31"/>
    <x v="6"/>
    <m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b v="1"/>
    <x v="4"/>
    <s v="pop"/>
    <n v="140"/>
    <n v="53.75"/>
    <d v="2017-03-27T07:23:51"/>
    <d v="2017-05-27T14:02:09"/>
    <n v="61"/>
    <x v="2"/>
    <m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b v="1"/>
    <x v="4"/>
    <s v="pop"/>
    <n v="103"/>
    <n v="44.61"/>
    <d v="2011-03-25T15:39:33"/>
    <d v="2011-05-15T22:58:43"/>
    <n v="51"/>
    <x v="7"/>
    <m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b v="1"/>
    <x v="4"/>
    <s v="pop"/>
    <n v="101"/>
    <n v="26.15"/>
    <d v="2017-06-28T22:01:05"/>
    <d v="2017-07-29T13:20:14"/>
    <n v="31"/>
    <x v="2"/>
    <m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b v="1"/>
    <x v="4"/>
    <s v="pop"/>
    <n v="113"/>
    <n v="39.18"/>
    <d v="2013-03-30T17:06:54"/>
    <d v="2013-04-30T08:26:03"/>
    <n v="31"/>
    <x v="5"/>
    <m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b v="1"/>
    <x v="4"/>
    <s v="pop"/>
    <n v="128"/>
    <n v="45.59"/>
    <d v="2016-01-21T07:44:33"/>
    <d v="2016-02-20T23:03:42"/>
    <n v="31"/>
    <x v="0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b v="1"/>
    <x v="4"/>
    <s v="pop"/>
    <n v="202"/>
    <n v="89.25"/>
    <d v="2017-07-15T07:41:23"/>
    <d v="2017-08-15T15:48:46"/>
    <n v="32"/>
    <x v="2"/>
    <m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b v="1"/>
    <x v="4"/>
    <s v="pop"/>
    <n v="137"/>
    <n v="40.42"/>
    <d v="2012-08-05T20:31:19"/>
    <d v="2012-09-05T16:23:29"/>
    <n v="31"/>
    <x v="6"/>
    <m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b v="1"/>
    <x v="4"/>
    <s v="pop"/>
    <n v="115"/>
    <n v="82.38"/>
    <d v="2013-01-27T11:40:22"/>
    <d v="2013-03-15T21:56:26"/>
    <n v="47"/>
    <x v="5"/>
    <m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b v="1"/>
    <x v="4"/>
    <s v="pop"/>
    <n v="112"/>
    <n v="159.52000000000001"/>
    <d v="2017-02-08T20:42:09"/>
    <d v="2017-04-10T23:28:20"/>
    <n v="61"/>
    <x v="2"/>
    <m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b v="1"/>
    <x v="4"/>
    <s v="pop"/>
    <n v="118"/>
    <n v="36.24"/>
    <d v="2015-01-01T06:39:30"/>
    <d v="2015-01-15T13:48:27"/>
    <n v="15"/>
    <x v="3"/>
    <m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b v="1"/>
    <x v="4"/>
    <s v="pop"/>
    <n v="175"/>
    <n v="62.5"/>
    <d v="2012-05-16T11:53:57"/>
    <d v="2012-06-08T23:38:38"/>
    <n v="24"/>
    <x v="6"/>
    <m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b v="1"/>
    <x v="4"/>
    <s v="pop"/>
    <n v="118"/>
    <n v="47"/>
    <d v="2015-05-24T03:45:49"/>
    <d v="2015-06-23T19:04:58"/>
    <n v="31"/>
    <x v="3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b v="0"/>
    <x v="4"/>
    <s v="faith"/>
    <n v="101"/>
    <n v="74.58"/>
    <d v="2018-02-09T04:30:22"/>
    <d v="2018-03-31T04:35:45"/>
    <n v="50"/>
    <x v="1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b v="0"/>
    <x v="4"/>
    <s v="faith"/>
    <n v="0"/>
    <n v="0"/>
    <d v="2018-02-14T09:19:19"/>
    <d v="2018-04-16T14:56:20"/>
    <n v="61"/>
    <x v="1"/>
    <m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b v="0"/>
    <x v="4"/>
    <s v="faith"/>
    <n v="22"/>
    <n v="76"/>
    <d v="2018-03-16T14:03:12"/>
    <d v="2018-04-10T02:18:31"/>
    <n v="25"/>
    <x v="1"/>
    <m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b v="0"/>
    <x v="4"/>
    <s v="faith"/>
    <n v="109"/>
    <n v="86.44"/>
    <d v="2018-02-19T02:06:39"/>
    <d v="2018-03-19T15:23:15"/>
    <n v="29"/>
    <x v="1"/>
    <m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b v="0"/>
    <x v="4"/>
    <s v="faith"/>
    <n v="103"/>
    <n v="24"/>
    <d v="2018-02-23T14:48:54"/>
    <d v="2018-03-26T05:06:46"/>
    <n v="31"/>
    <x v="1"/>
    <m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b v="0"/>
    <x v="4"/>
    <s v="faith"/>
    <n v="0"/>
    <n v="18"/>
    <d v="2018-02-28T07:24:35"/>
    <d v="2018-04-30T13:01:36"/>
    <n v="61"/>
    <x v="1"/>
    <m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b v="0"/>
    <x v="4"/>
    <s v="faith"/>
    <n v="31"/>
    <n v="80.13"/>
    <d v="2018-03-09T16:58:38"/>
    <d v="2018-04-13T05:21:42"/>
    <n v="35"/>
    <x v="1"/>
    <m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b v="0"/>
    <x v="4"/>
    <s v="faith"/>
    <n v="44"/>
    <n v="253.14"/>
    <d v="2018-03-12T05:57:21"/>
    <d v="2018-04-11T20:15:13"/>
    <n v="31"/>
    <x v="1"/>
    <m/>
    <x v="0"/>
  </r>
  <r>
    <n v="1689"/>
    <s v="Fly Away"/>
    <s v="Praising the Living God in the second half of life."/>
    <n v="2400"/>
    <n v="2400"/>
    <x v="3"/>
    <s v="US"/>
    <s v="USD"/>
    <n v="1489700230"/>
    <n v="1487111830"/>
    <n v="14"/>
    <b v="0"/>
    <x v="4"/>
    <s v="faith"/>
    <n v="100"/>
    <n v="171.43"/>
    <d v="2018-02-16T03:41:47"/>
    <d v="2018-03-18T17:59:40"/>
    <n v="31"/>
    <x v="1"/>
    <m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b v="0"/>
    <x v="4"/>
    <s v="faith"/>
    <n v="25"/>
    <n v="57.73"/>
    <d v="2018-03-09T01:53:03"/>
    <d v="2018-04-08T16:10:56"/>
    <n v="31"/>
    <x v="1"/>
    <m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b v="0"/>
    <x v="4"/>
    <s v="faith"/>
    <n v="33"/>
    <n v="264.26"/>
    <d v="2018-03-03T05:26:57"/>
    <d v="2018-04-05T06:07:40"/>
    <n v="33"/>
    <x v="1"/>
    <m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b v="0"/>
    <x v="4"/>
    <s v="faith"/>
    <n v="48"/>
    <n v="159.33000000000001"/>
    <d v="2018-02-23T12:23:16"/>
    <d v="2018-03-29T01:30:54"/>
    <n v="34"/>
    <x v="1"/>
    <m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b v="0"/>
    <x v="4"/>
    <s v="faith"/>
    <n v="9"/>
    <n v="35"/>
    <d v="2018-03-11T14:53:49"/>
    <d v="2018-04-12T04:35:45"/>
    <n v="32"/>
    <x v="1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b v="0"/>
    <x v="4"/>
    <s v="faith"/>
    <n v="0"/>
    <n v="5"/>
    <d v="2018-02-27T02:37:51"/>
    <d v="2018-03-29T06:13:47"/>
    <n v="31"/>
    <x v="1"/>
    <m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b v="0"/>
    <x v="4"/>
    <s v="faith"/>
    <n v="12"/>
    <n v="61.09"/>
    <d v="2018-03-08T16:05:21"/>
    <d v="2018-04-12T09:42:08"/>
    <n v="35"/>
    <x v="1"/>
    <m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b v="0"/>
    <x v="4"/>
    <s v="faith"/>
    <n v="0"/>
    <n v="0"/>
    <d v="2018-03-03T14:28:16"/>
    <d v="2018-04-03T04:46:09"/>
    <n v="31"/>
    <x v="1"/>
    <m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b v="0"/>
    <x v="4"/>
    <s v="faith"/>
    <n v="20"/>
    <n v="114.82"/>
    <d v="2018-03-12T18:10:11"/>
    <d v="2018-04-12T08:28:03"/>
    <n v="31"/>
    <x v="1"/>
    <m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b v="0"/>
    <x v="4"/>
    <s v="faith"/>
    <n v="0"/>
    <n v="0"/>
    <d v="2018-03-03T17:51:40"/>
    <d v="2018-03-28T04:38:49"/>
    <n v="25"/>
    <x v="1"/>
    <m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b v="0"/>
    <x v="4"/>
    <s v="faith"/>
    <n v="4"/>
    <n v="54"/>
    <d v="2018-03-14T15:02:54"/>
    <d v="2018-04-14T06:22:03"/>
    <n v="31"/>
    <x v="1"/>
    <m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b v="0"/>
    <x v="4"/>
    <s v="faith"/>
    <n v="26"/>
    <n v="65.97"/>
    <d v="2018-03-03T14:31:19"/>
    <d v="2018-04-03T08:10:13"/>
    <n v="31"/>
    <x v="1"/>
    <m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b v="0"/>
    <x v="4"/>
    <s v="faith"/>
    <n v="0"/>
    <n v="5"/>
    <d v="2015-12-01T00:57:57"/>
    <d v="2015-12-31T16:17:06"/>
    <n v="31"/>
    <x v="3"/>
    <m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b v="0"/>
    <x v="4"/>
    <s v="faith"/>
    <n v="0"/>
    <n v="1"/>
    <d v="2016-02-14T19:47:14"/>
    <d v="2016-03-16T10:05:06"/>
    <n v="31"/>
    <x v="0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b v="0"/>
    <x v="4"/>
    <s v="faith"/>
    <n v="1"/>
    <n v="25.5"/>
    <d v="2016-06-19T20:41:29"/>
    <d v="2016-08-20T03:19:47"/>
    <n v="61"/>
    <x v="0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b v="0"/>
    <x v="4"/>
    <s v="faith"/>
    <n v="65"/>
    <n v="118.36"/>
    <d v="2016-01-02T04:26:46"/>
    <d v="2016-02-01T19:45:55"/>
    <n v="31"/>
    <x v="0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b v="0"/>
    <x v="4"/>
    <s v="faith"/>
    <n v="0"/>
    <n v="0"/>
    <d v="2016-08-17T19:48:52"/>
    <d v="2016-08-29T17:21:42"/>
    <n v="13"/>
    <x v="0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b v="0"/>
    <x v="4"/>
    <s v="faith"/>
    <n v="0"/>
    <n v="0"/>
    <d v="2016-06-11T17:12:43"/>
    <d v="2016-08-11T23:51:01"/>
    <n v="61"/>
    <x v="0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b v="0"/>
    <x v="4"/>
    <s v="faith"/>
    <n v="10"/>
    <n v="54.11"/>
    <d v="2017-02-20T10:00:46"/>
    <d v="2017-03-23T00:18:38"/>
    <n v="31"/>
    <x v="2"/>
    <m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b v="0"/>
    <x v="4"/>
    <s v="faith"/>
    <n v="0"/>
    <n v="0"/>
    <d v="2017-03-17T01:50:44"/>
    <d v="2017-04-26T22:16:16"/>
    <n v="41"/>
    <x v="2"/>
    <m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b v="0"/>
    <x v="4"/>
    <s v="faith"/>
    <n v="5"/>
    <n v="21.25"/>
    <d v="2015-07-02T18:55:33"/>
    <d v="2015-08-13T22:06:38"/>
    <n v="42"/>
    <x v="3"/>
    <m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b v="0"/>
    <x v="4"/>
    <s v="faith"/>
    <n v="1"/>
    <n v="34"/>
    <d v="2016-11-24T10:55:07"/>
    <d v="2017-01-10T09:11:29"/>
    <n v="47"/>
    <x v="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b v="0"/>
    <x v="4"/>
    <s v="faith"/>
    <n v="11"/>
    <n v="525"/>
    <d v="2015-07-14T02:33:46"/>
    <d v="2015-08-14T18:23:33"/>
    <n v="32"/>
    <x v="3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b v="0"/>
    <x v="4"/>
    <s v="faith"/>
    <n v="0"/>
    <n v="0"/>
    <d v="2016-04-18T04:31:32"/>
    <d v="2016-06-18T11:09:50"/>
    <n v="61"/>
    <x v="0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b v="0"/>
    <x v="4"/>
    <s v="faith"/>
    <n v="2"/>
    <n v="50"/>
    <d v="2015-08-19T00:13:49"/>
    <d v="2015-09-18T15:32:58"/>
    <n v="31"/>
    <x v="3"/>
    <m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b v="0"/>
    <x v="4"/>
    <s v="faith"/>
    <n v="8"/>
    <n v="115.71"/>
    <d v="2016-03-18T13:19:20"/>
    <d v="2016-04-18T04:38:29"/>
    <n v="31"/>
    <x v="0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b v="0"/>
    <x v="4"/>
    <s v="faith"/>
    <n v="0"/>
    <n v="5.5"/>
    <d v="2016-02-15T04:18:28"/>
    <d v="2016-03-16T17:44:10"/>
    <n v="31"/>
    <x v="0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b v="0"/>
    <x v="4"/>
    <s v="faith"/>
    <n v="8"/>
    <n v="50"/>
    <d v="2017-10-29T12:06:47"/>
    <d v="2017-12-09T09:33:36"/>
    <n v="41"/>
    <x v="2"/>
    <m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b v="0"/>
    <x v="4"/>
    <s v="faith"/>
    <n v="43"/>
    <n v="34.020000000000003"/>
    <d v="2017-03-26T09:15:32"/>
    <d v="2017-04-16T00:00:00"/>
    <n v="21"/>
    <x v="2"/>
    <m/>
    <x v="0"/>
  </r>
  <r>
    <n v="1718"/>
    <s v="The Prodigal Son"/>
    <s v="A melody for the galaxy."/>
    <n v="35000"/>
    <n v="75"/>
    <x v="2"/>
    <s v="US"/>
    <s v="USD"/>
    <n v="1463201940"/>
    <n v="1459435149"/>
    <n v="2"/>
    <b v="0"/>
    <x v="4"/>
    <s v="faith"/>
    <n v="0"/>
    <n v="37.5"/>
    <d v="2017-03-26T00:09:21"/>
    <d v="2017-05-09T12:44:56"/>
    <n v="45"/>
    <x v="2"/>
    <m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b v="0"/>
    <x v="4"/>
    <s v="faith"/>
    <n v="1"/>
    <n v="11.67"/>
    <d v="2015-07-31T08:30:29"/>
    <d v="2015-08-30T23:49:38"/>
    <n v="31"/>
    <x v="3"/>
    <m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b v="0"/>
    <x v="4"/>
    <s v="faith"/>
    <n v="6"/>
    <n v="28.13"/>
    <d v="2015-09-23T17:39:56"/>
    <d v="2015-10-24T10:00:21"/>
    <n v="31"/>
    <x v="3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b v="0"/>
    <x v="4"/>
    <s v="faith"/>
    <n v="0"/>
    <n v="0"/>
    <d v="2016-11-01T20:30:01"/>
    <d v="2016-12-02T11:49:09"/>
    <n v="31"/>
    <x v="0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b v="0"/>
    <x v="4"/>
    <s v="faith"/>
    <n v="0"/>
    <n v="1"/>
    <d v="2017-02-18T14:52:25"/>
    <d v="2017-03-28T10:53:37"/>
    <n v="38"/>
    <x v="2"/>
    <m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b v="0"/>
    <x v="4"/>
    <s v="faith"/>
    <n v="7"/>
    <n v="216.67"/>
    <d v="2016-04-22T04:24:05"/>
    <d v="2016-06-18T19:24:15"/>
    <n v="57"/>
    <x v="0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b v="0"/>
    <x v="4"/>
    <s v="faith"/>
    <n v="1"/>
    <n v="8.75"/>
    <d v="2015-09-13T16:12:58"/>
    <d v="2015-10-14T07:32:07"/>
    <n v="31"/>
    <x v="3"/>
    <m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b v="0"/>
    <x v="4"/>
    <s v="faith"/>
    <n v="10"/>
    <n v="62.22"/>
    <d v="2015-07-07T06:52:45"/>
    <d v="2015-08-06T22:11:54"/>
    <n v="31"/>
    <x v="3"/>
    <m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b v="0"/>
    <x v="4"/>
    <s v="faith"/>
    <n v="34"/>
    <n v="137.25"/>
    <d v="2015-05-10T00:35:08"/>
    <d v="2015-06-08T15:23:39"/>
    <n v="30"/>
    <x v="3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b v="0"/>
    <x v="4"/>
    <s v="faith"/>
    <n v="0"/>
    <n v="1"/>
    <d v="2016-01-26T11:30:40"/>
    <d v="2016-03-22T04:05:06"/>
    <n v="56"/>
    <x v="0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b v="0"/>
    <x v="4"/>
    <s v="faith"/>
    <n v="68"/>
    <n v="122.14"/>
    <d v="2016-09-10T22:29:21"/>
    <d v="2016-10-11T13:48:30"/>
    <n v="31"/>
    <x v="0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b v="0"/>
    <x v="4"/>
    <s v="faith"/>
    <n v="0"/>
    <n v="0"/>
    <d v="2017-04-05T16:05:13"/>
    <d v="2017-06-05T22:43:30"/>
    <n v="61"/>
    <x v="2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b v="0"/>
    <x v="4"/>
    <s v="faith"/>
    <n v="0"/>
    <n v="0"/>
    <d v="2016-09-14T11:20:34"/>
    <d v="2016-10-15T02:39:43"/>
    <n v="31"/>
    <x v="0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b v="0"/>
    <x v="4"/>
    <s v="faith"/>
    <n v="0"/>
    <n v="0"/>
    <d v="2016-05-15T18:08:33"/>
    <d v="2016-05-29T18:22:59"/>
    <n v="15"/>
    <x v="0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b v="0"/>
    <x v="4"/>
    <s v="faith"/>
    <n v="0"/>
    <n v="0"/>
    <d v="2016-11-08T05:00:57"/>
    <d v="2017-01-08T00:00:00"/>
    <n v="61"/>
    <x v="0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b v="0"/>
    <x v="4"/>
    <s v="faith"/>
    <n v="0"/>
    <n v="0"/>
    <d v="2017-08-30T08:23:23"/>
    <d v="2017-09-11T19:54:54"/>
    <n v="13"/>
    <x v="2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b v="0"/>
    <x v="4"/>
    <s v="faith"/>
    <n v="0"/>
    <n v="1"/>
    <d v="2016-03-24T19:16:42"/>
    <d v="2016-04-24T10:35:51"/>
    <n v="31"/>
    <x v="0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b v="0"/>
    <x v="4"/>
    <s v="faith"/>
    <n v="11"/>
    <n v="55"/>
    <d v="2017-07-05T07:42:03"/>
    <d v="2017-08-04T23:01:11"/>
    <n v="31"/>
    <x v="2"/>
    <m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b v="0"/>
    <x v="4"/>
    <s v="faith"/>
    <n v="1"/>
    <n v="22"/>
    <d v="2016-09-29T13:27:22"/>
    <d v="2016-10-30T05:47:48"/>
    <n v="31"/>
    <x v="0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b v="0"/>
    <x v="4"/>
    <s v="faith"/>
    <n v="21"/>
    <n v="56.67"/>
    <d v="2016-06-08T06:55:11"/>
    <d v="2016-07-08T22:14:20"/>
    <n v="31"/>
    <x v="0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b v="0"/>
    <x v="4"/>
    <s v="faith"/>
    <n v="0"/>
    <n v="20"/>
    <d v="2015-08-16T00:29:39"/>
    <d v="2015-09-15T15:48:48"/>
    <n v="31"/>
    <x v="3"/>
    <m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b v="0"/>
    <x v="4"/>
    <s v="faith"/>
    <n v="0"/>
    <n v="1"/>
    <d v="2017-02-28T17:51:11"/>
    <d v="2017-04-29T22:57:34"/>
    <n v="60"/>
    <x v="2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b v="0"/>
    <x v="4"/>
    <s v="faith"/>
    <n v="0"/>
    <n v="0"/>
    <d v="2016-06-04T01:39:06"/>
    <d v="2016-07-04T16:58:15"/>
    <n v="31"/>
    <x v="0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b v="1"/>
    <x v="8"/>
    <s v="photobooks"/>
    <n v="111"/>
    <n v="25.58"/>
    <d v="2016-04-12T18:58:14"/>
    <d v="2016-05-28T17:56:57"/>
    <n v="46"/>
    <x v="0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b v="1"/>
    <x v="8"/>
    <s v="photobooks"/>
    <n v="109"/>
    <n v="63.97"/>
    <d v="2017-12-06T14:20:46"/>
    <d v="2018-01-08T06:38:18"/>
    <n v="33"/>
    <x v="2"/>
    <m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b v="1"/>
    <x v="8"/>
    <s v="photobooks"/>
    <n v="100"/>
    <n v="89.93"/>
    <d v="2017-08-02T00:13:11"/>
    <d v="2017-08-24T17:20:41"/>
    <n v="23"/>
    <x v="2"/>
    <m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b v="1"/>
    <x v="8"/>
    <s v="photobooks"/>
    <n v="118"/>
    <n v="93.07"/>
    <d v="2016-01-07T18:24:17"/>
    <d v="2016-02-22T16:21:44"/>
    <n v="46"/>
    <x v="0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b v="1"/>
    <x v="8"/>
    <s v="photobooks"/>
    <n v="114"/>
    <n v="89.67"/>
    <d v="2017-11-15T13:00:13"/>
    <d v="2017-12-22T03:03:50"/>
    <n v="37"/>
    <x v="2"/>
    <m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b v="1"/>
    <x v="8"/>
    <s v="photobooks"/>
    <n v="148"/>
    <n v="207.62"/>
    <d v="2017-10-23T23:44:07"/>
    <d v="2017-11-23T12:45:57"/>
    <n v="31"/>
    <x v="2"/>
    <m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b v="1"/>
    <x v="8"/>
    <s v="photobooks"/>
    <n v="105"/>
    <n v="59.41"/>
    <d v="2016-10-05T06:04:46"/>
    <d v="2016-11-04T01:31:55"/>
    <n v="30"/>
    <x v="0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b v="1"/>
    <x v="8"/>
    <s v="photobooks"/>
    <n v="130"/>
    <n v="358.97"/>
    <d v="2016-07-23T05:25:50"/>
    <d v="2016-08-22T20:44:59"/>
    <n v="31"/>
    <x v="0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b v="1"/>
    <x v="8"/>
    <s v="photobooks"/>
    <n v="123"/>
    <n v="94.74"/>
    <d v="2018-01-24T17:16:57"/>
    <d v="2018-03-03T07:39:34"/>
    <n v="38"/>
    <x v="1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b v="1"/>
    <x v="8"/>
    <s v="photobooks"/>
    <n v="202"/>
    <n v="80.650000000000006"/>
    <d v="2017-03-20T02:38:22"/>
    <d v="2017-04-14T15:24:19"/>
    <n v="26"/>
    <x v="2"/>
    <m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b v="1"/>
    <x v="8"/>
    <s v="photobooks"/>
    <n v="103"/>
    <n v="168.69"/>
    <d v="2016-02-03T12:00:23"/>
    <d v="2016-03-05T02:18:16"/>
    <n v="31"/>
    <x v="0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b v="1"/>
    <x v="8"/>
    <s v="photobooks"/>
    <n v="260"/>
    <n v="34.69"/>
    <d v="2017-09-12T04:40:33"/>
    <d v="2017-10-12T19:59:42"/>
    <n v="31"/>
    <x v="2"/>
    <m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b v="1"/>
    <x v="8"/>
    <s v="photobooks"/>
    <n v="108"/>
    <n v="462.86"/>
    <d v="2017-02-13T07:08:23"/>
    <d v="2017-03-15T21:26:16"/>
    <n v="31"/>
    <x v="2"/>
    <m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b v="1"/>
    <x v="8"/>
    <s v="photobooks"/>
    <n v="111"/>
    <n v="104.39"/>
    <d v="2016-02-18T22:00:03"/>
    <d v="2016-03-20T12:17:55"/>
    <n v="31"/>
    <x v="0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b v="1"/>
    <x v="8"/>
    <s v="photobooks"/>
    <n v="120"/>
    <n v="7.5"/>
    <d v="2016-08-25T18:18:55"/>
    <d v="2016-09-25T09:38:04"/>
    <n v="31"/>
    <x v="0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b v="1"/>
    <x v="8"/>
    <s v="photobooks"/>
    <n v="103"/>
    <n v="47.13"/>
    <d v="2017-07-16T21:58:37"/>
    <d v="2017-08-26T18:24:09"/>
    <n v="41"/>
    <x v="2"/>
    <m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b v="1"/>
    <x v="8"/>
    <s v="photobooks"/>
    <n v="116"/>
    <n v="414.29"/>
    <d v="2017-12-30T00:52:29"/>
    <d v="2018-01-29T15:48:46"/>
    <n v="31"/>
    <x v="2"/>
    <m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b v="1"/>
    <x v="8"/>
    <s v="photobooks"/>
    <n v="115"/>
    <n v="42.48"/>
    <d v="2017-05-11T07:36:02"/>
    <d v="2017-07-11T14:14:20"/>
    <n v="61"/>
    <x v="2"/>
    <m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b v="1"/>
    <x v="8"/>
    <s v="photobooks"/>
    <n v="107"/>
    <n v="108.78"/>
    <d v="2016-02-19T21:20:30"/>
    <d v="2016-03-11T06:31:59"/>
    <n v="21"/>
    <x v="0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b v="1"/>
    <x v="8"/>
    <s v="photobooks"/>
    <n v="165"/>
    <n v="81.099999999999994"/>
    <d v="2017-01-28T21:35:32"/>
    <d v="2017-02-18T07:48:18"/>
    <n v="21"/>
    <x v="2"/>
    <m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b v="1"/>
    <x v="8"/>
    <s v="photobooks"/>
    <n v="155"/>
    <n v="51.67"/>
    <d v="2016-07-12T14:56:20"/>
    <d v="2016-09-01T16:28:15"/>
    <n v="51"/>
    <x v="0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b v="1"/>
    <x v="8"/>
    <s v="photobooks"/>
    <n v="885"/>
    <n v="35.4"/>
    <d v="2017-02-03T07:43:45"/>
    <d v="2017-03-05T23:02:54"/>
    <n v="31"/>
    <x v="2"/>
    <m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b v="1"/>
    <x v="8"/>
    <s v="photobooks"/>
    <n v="102"/>
    <n v="103.64"/>
    <d v="2017-09-22T00:21:06"/>
    <d v="2017-10-22T15:40:15"/>
    <n v="31"/>
    <x v="2"/>
    <m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b v="0"/>
    <x v="8"/>
    <s v="photobooks"/>
    <n v="20"/>
    <n v="55.28"/>
    <d v="2015-06-16T08:50:42"/>
    <d v="2015-07-15T23:39:13"/>
    <n v="30"/>
    <x v="3"/>
    <m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b v="0"/>
    <x v="8"/>
    <s v="photobooks"/>
    <n v="59"/>
    <n v="72.17"/>
    <d v="2015-06-26T01:33:49"/>
    <d v="2015-07-26T16:52:58"/>
    <n v="31"/>
    <x v="3"/>
    <m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b v="0"/>
    <x v="8"/>
    <s v="photobooks"/>
    <n v="0"/>
    <n v="0"/>
    <d v="2015-07-17T09:19:48"/>
    <d v="2015-08-07T20:03:12"/>
    <n v="22"/>
    <x v="3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b v="0"/>
    <x v="8"/>
    <s v="photobooks"/>
    <n v="46"/>
    <n v="58.62"/>
    <d v="2015-06-15T12:33:46"/>
    <d v="2015-07-16T03:52:55"/>
    <n v="31"/>
    <x v="3"/>
    <m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b v="0"/>
    <x v="8"/>
    <s v="photobooks"/>
    <n v="4"/>
    <n v="12.47"/>
    <d v="2015-07-10T22:56:04"/>
    <d v="2015-09-10T05:34:22"/>
    <n v="61"/>
    <x v="3"/>
    <m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b v="0"/>
    <x v="8"/>
    <s v="photobooks"/>
    <n v="3"/>
    <n v="49.14"/>
    <d v="2015-11-29T03:43:59"/>
    <d v="2015-12-29T19:03:08"/>
    <n v="31"/>
    <x v="3"/>
    <m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b v="0"/>
    <x v="8"/>
    <s v="photobooks"/>
    <n v="57"/>
    <n v="150.5"/>
    <d v="2015-08-23T01:45:26"/>
    <d v="2015-09-27T19:37:46"/>
    <n v="36"/>
    <x v="3"/>
    <m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b v="0"/>
    <x v="8"/>
    <s v="photobooks"/>
    <n v="21"/>
    <n v="35.799999999999997"/>
    <d v="2015-09-06T13:47:55"/>
    <d v="2015-10-07T05:07:04"/>
    <n v="31"/>
    <x v="3"/>
    <m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b v="0"/>
    <x v="8"/>
    <s v="photobooks"/>
    <n v="16"/>
    <n v="45.16"/>
    <d v="2015-04-17T08:24:27"/>
    <d v="2015-06-17T15:02:44"/>
    <n v="61"/>
    <x v="3"/>
    <m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b v="0"/>
    <x v="8"/>
    <s v="photobooks"/>
    <n v="6"/>
    <n v="98.79"/>
    <d v="2015-11-19T21:42:06"/>
    <d v="2016-01-04T20:40:49"/>
    <n v="46"/>
    <x v="3"/>
    <m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b v="0"/>
    <x v="8"/>
    <s v="photobooks"/>
    <n v="46"/>
    <n v="88.31"/>
    <d v="2015-10-01T07:54:45"/>
    <d v="2015-11-13T15:18:08"/>
    <n v="43"/>
    <x v="3"/>
    <m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b v="0"/>
    <x v="8"/>
    <s v="photobooks"/>
    <n v="65"/>
    <n v="170.63"/>
    <d v="2015-08-23T06:34:13"/>
    <d v="2015-10-08T05:32:56"/>
    <n v="46"/>
    <x v="3"/>
    <m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b v="0"/>
    <x v="8"/>
    <s v="photobooks"/>
    <n v="7"/>
    <n v="83.75"/>
    <d v="2015-09-06T13:14:24"/>
    <d v="2015-10-13T07:37:23"/>
    <n v="37"/>
    <x v="3"/>
    <m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b v="0"/>
    <x v="8"/>
    <s v="photobooks"/>
    <n v="14"/>
    <n v="65.099999999999994"/>
    <d v="2016-01-06T11:48:59"/>
    <d v="2016-02-06T03:08:08"/>
    <n v="31"/>
    <x v="0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b v="0"/>
    <x v="8"/>
    <s v="photobooks"/>
    <n v="2"/>
    <n v="66.33"/>
    <d v="2016-01-27T10:26:18"/>
    <d v="2016-03-13T08:23:45"/>
    <n v="46"/>
    <x v="0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b v="0"/>
    <x v="8"/>
    <s v="photobooks"/>
    <n v="36"/>
    <n v="104.89"/>
    <d v="2017-07-31T17:58:49"/>
    <d v="2017-08-31T09:17:57"/>
    <n v="31"/>
    <x v="2"/>
    <m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b v="0"/>
    <x v="8"/>
    <s v="photobooks"/>
    <n v="40"/>
    <n v="78.44"/>
    <d v="2017-04-28T16:46:08"/>
    <d v="2017-06-28T23:24:26"/>
    <n v="61"/>
    <x v="2"/>
    <m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b v="0"/>
    <x v="8"/>
    <s v="photobooks"/>
    <n v="26"/>
    <n v="59.04"/>
    <d v="2017-08-12T22:16:56"/>
    <d v="2017-09-13T14:06:43"/>
    <n v="32"/>
    <x v="2"/>
    <m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b v="0"/>
    <x v="8"/>
    <s v="photobooks"/>
    <n v="15"/>
    <n v="71.34"/>
    <d v="2017-01-11T10:31:18"/>
    <d v="2017-02-14T03:22:22"/>
    <n v="34"/>
    <x v="2"/>
    <m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b v="0"/>
    <x v="8"/>
    <s v="photobooks"/>
    <n v="24"/>
    <n v="51.23"/>
    <d v="2016-04-08T00:18:21"/>
    <d v="2016-05-08T15:37:30"/>
    <n v="31"/>
    <x v="0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b v="0"/>
    <x v="8"/>
    <s v="photobooks"/>
    <n v="40"/>
    <n v="60.24"/>
    <d v="2015-12-15T07:53:52"/>
    <d v="2016-01-16T11:39:34"/>
    <n v="32"/>
    <x v="3"/>
    <m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b v="0"/>
    <x v="8"/>
    <s v="photobooks"/>
    <n v="20"/>
    <n v="44.94"/>
    <d v="2015-08-28T13:00:31"/>
    <d v="2015-09-29T01:31:55"/>
    <n v="32"/>
    <x v="3"/>
    <m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b v="0"/>
    <x v="8"/>
    <s v="photobooks"/>
    <n v="48"/>
    <n v="31.21"/>
    <d v="2015-10-30T06:20:53"/>
    <d v="2015-11-29T21:40:02"/>
    <n v="31"/>
    <x v="3"/>
    <m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b v="0"/>
    <x v="8"/>
    <s v="photobooks"/>
    <n v="15"/>
    <n v="63.88"/>
    <d v="2016-02-19T17:05:19"/>
    <d v="2016-03-21T07:23:11"/>
    <n v="31"/>
    <x v="0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b v="0"/>
    <x v="8"/>
    <s v="photobooks"/>
    <n v="1"/>
    <n v="19"/>
    <d v="2015-09-14T17:07:06"/>
    <d v="2015-10-15T08:26:15"/>
    <n v="31"/>
    <x v="3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b v="0"/>
    <x v="8"/>
    <s v="photobooks"/>
    <n v="1"/>
    <n v="10"/>
    <d v="2015-10-27T21:57:30"/>
    <d v="2015-12-28T04:35:48"/>
    <n v="61"/>
    <x v="3"/>
    <m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b v="0"/>
    <x v="8"/>
    <s v="photobooks"/>
    <n v="5"/>
    <n v="109.07"/>
    <d v="2015-12-22T11:56:13"/>
    <d v="2016-01-22T03:15:22"/>
    <n v="31"/>
    <x v="3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b v="0"/>
    <x v="8"/>
    <s v="photobooks"/>
    <n v="4"/>
    <n v="26.75"/>
    <d v="2015-11-14T18:39:24"/>
    <d v="2016-01-15T01:17:42"/>
    <n v="61"/>
    <x v="3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b v="0"/>
    <x v="8"/>
    <s v="photobooks"/>
    <n v="61"/>
    <n v="109.94"/>
    <d v="2016-06-21T15:34:10"/>
    <d v="2016-07-29T16:50:03"/>
    <n v="38"/>
    <x v="0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b v="0"/>
    <x v="8"/>
    <s v="photobooks"/>
    <n v="1"/>
    <n v="20"/>
    <d v="2015-10-12T05:30:54"/>
    <d v="2015-11-11T21:51:19"/>
    <n v="31"/>
    <x v="3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b v="0"/>
    <x v="8"/>
    <s v="photobooks"/>
    <n v="11"/>
    <n v="55.39"/>
    <d v="2015-12-23T09:25:29"/>
    <d v="2016-01-28T03:17:49"/>
    <n v="36"/>
    <x v="3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b v="0"/>
    <x v="8"/>
    <s v="photobooks"/>
    <n v="39"/>
    <n v="133.9"/>
    <d v="2017-09-13T06:03:15"/>
    <d v="2017-10-13T06:07:40"/>
    <n v="30"/>
    <x v="2"/>
    <m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b v="0"/>
    <x v="8"/>
    <s v="photobooks"/>
    <n v="22"/>
    <n v="48.72"/>
    <d v="2017-05-21T00:02:50"/>
    <d v="2017-07-21T06:41:07"/>
    <n v="61"/>
    <x v="2"/>
    <m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b v="0"/>
    <x v="8"/>
    <s v="photobooks"/>
    <n v="68"/>
    <n v="48.25"/>
    <d v="2017-11-14T20:04:55"/>
    <d v="2017-12-15T11:24:04"/>
    <n v="31"/>
    <x v="2"/>
    <m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b v="0"/>
    <x v="8"/>
    <s v="photobooks"/>
    <n v="14"/>
    <n v="58.97"/>
    <d v="2016-11-27T05:58:01"/>
    <d v="2017-01-27T12:36:18"/>
    <n v="61"/>
    <x v="0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b v="0"/>
    <x v="8"/>
    <s v="photobooks"/>
    <n v="2"/>
    <n v="11.64"/>
    <d v="2015-10-06T01:15:02"/>
    <d v="2015-10-26T12:29:04"/>
    <n v="21"/>
    <x v="3"/>
    <m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b v="0"/>
    <x v="8"/>
    <s v="photobooks"/>
    <n v="20"/>
    <n v="83.72"/>
    <d v="2017-09-08T11:16:56"/>
    <d v="2017-10-09T02:36:05"/>
    <n v="31"/>
    <x v="2"/>
    <m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b v="0"/>
    <x v="8"/>
    <s v="photobooks"/>
    <n v="14"/>
    <n v="63.65"/>
    <d v="2016-11-04T02:24:08"/>
    <d v="2016-12-06T14:58:43"/>
    <n v="33"/>
    <x v="0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b v="0"/>
    <x v="8"/>
    <s v="photobooks"/>
    <n v="48"/>
    <n v="94.28"/>
    <d v="2016-05-22T11:04:20"/>
    <d v="2016-06-15T09:41:06"/>
    <n v="24"/>
    <x v="0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b v="0"/>
    <x v="8"/>
    <s v="photobooks"/>
    <n v="31"/>
    <n v="71.87"/>
    <d v="2015-12-30T01:14:35"/>
    <d v="2016-01-30T17:04:22"/>
    <n v="32"/>
    <x v="3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b v="0"/>
    <x v="8"/>
    <s v="photobooks"/>
    <n v="35"/>
    <n v="104.85"/>
    <d v="2016-09-25T06:55:23"/>
    <d v="2016-11-05T04:22:12"/>
    <n v="41"/>
    <x v="0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b v="0"/>
    <x v="8"/>
    <s v="photobooks"/>
    <n v="36"/>
    <n v="67.14"/>
    <d v="2016-08-20T16:07:48"/>
    <d v="2016-09-22T07:08:56"/>
    <n v="33"/>
    <x v="0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b v="0"/>
    <x v="8"/>
    <s v="photobooks"/>
    <n v="3"/>
    <n v="73.88"/>
    <d v="2015-08-08T15:08:04"/>
    <d v="2015-09-13T09:00:25"/>
    <n v="36"/>
    <x v="3"/>
    <m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b v="0"/>
    <x v="8"/>
    <s v="photobooks"/>
    <n v="11"/>
    <n v="69.13"/>
    <d v="2015-08-11T02:41:55"/>
    <d v="2015-09-10T18:01:04"/>
    <n v="31"/>
    <x v="3"/>
    <m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b v="0"/>
    <x v="8"/>
    <s v="photobooks"/>
    <n v="41"/>
    <n v="120.77"/>
    <d v="2018-01-08T01:52:51"/>
    <d v="2018-02-12T19:45:11"/>
    <n v="36"/>
    <x v="1"/>
    <m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b v="0"/>
    <x v="8"/>
    <s v="photobooks"/>
    <n v="11"/>
    <n v="42.22"/>
    <d v="2016-01-11T03:21:31"/>
    <d v="2016-02-15T21:13:51"/>
    <n v="36"/>
    <x v="0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b v="0"/>
    <x v="8"/>
    <s v="photobooks"/>
    <n v="3"/>
    <n v="7.5"/>
    <d v="2015-07-22T13:06:50"/>
    <d v="2015-08-03T19:14:29"/>
    <n v="13"/>
    <x v="3"/>
    <m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b v="0"/>
    <x v="8"/>
    <s v="photobooks"/>
    <n v="0"/>
    <n v="1.54"/>
    <d v="2015-08-07T09:36:31"/>
    <d v="2015-10-07T09:42:08"/>
    <n v="61"/>
    <x v="3"/>
    <m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b v="0"/>
    <x v="8"/>
    <s v="photobooks"/>
    <n v="13"/>
    <n v="37.61"/>
    <d v="2017-05-30T01:41:02"/>
    <d v="2017-06-29T17:00:11"/>
    <n v="31"/>
    <x v="2"/>
    <m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b v="0"/>
    <x v="8"/>
    <s v="photobooks"/>
    <n v="0"/>
    <n v="0"/>
    <d v="2015-06-20T20:46:10"/>
    <d v="2015-07-21T12:05:19"/>
    <n v="31"/>
    <x v="3"/>
    <m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b v="0"/>
    <x v="8"/>
    <s v="photobooks"/>
    <n v="49"/>
    <n v="42.16"/>
    <d v="2016-01-14T14:50:50"/>
    <d v="2016-02-14T06:09:58"/>
    <n v="31"/>
    <x v="0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b v="0"/>
    <x v="8"/>
    <s v="photobooks"/>
    <n v="0"/>
    <n v="0"/>
    <d v="2016-06-05T04:21:03"/>
    <d v="2016-06-19T11:29:59"/>
    <n v="15"/>
    <x v="0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b v="0"/>
    <x v="8"/>
    <s v="photobooks"/>
    <n v="2"/>
    <n v="84.83"/>
    <d v="2017-06-24T03:36:13"/>
    <d v="2017-07-22T15:49:47"/>
    <n v="29"/>
    <x v="2"/>
    <m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b v="0"/>
    <x v="8"/>
    <s v="photobooks"/>
    <n v="52"/>
    <n v="94.19"/>
    <d v="2017-12-01T06:31:37"/>
    <d v="2018-01-31T04:04:05"/>
    <n v="61"/>
    <x v="2"/>
    <m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b v="0"/>
    <x v="8"/>
    <s v="photobooks"/>
    <n v="0"/>
    <n v="0"/>
    <d v="2016-02-18T06:15:19"/>
    <d v="2016-03-19T20:33:11"/>
    <n v="31"/>
    <x v="0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b v="0"/>
    <x v="8"/>
    <s v="photobooks"/>
    <n v="2"/>
    <n v="6.25"/>
    <d v="2015-06-11T12:49:18"/>
    <d v="2015-07-12T04:08:27"/>
    <n v="31"/>
    <x v="3"/>
    <m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b v="0"/>
    <x v="8"/>
    <s v="photobooks"/>
    <n v="7"/>
    <n v="213.38"/>
    <d v="2016-02-16T01:33:27"/>
    <d v="2016-03-17T15:51:19"/>
    <n v="31"/>
    <x v="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b v="1"/>
    <x v="4"/>
    <s v="rock"/>
    <n v="135"/>
    <n v="59.16"/>
    <d v="2012-12-10T01:41:34"/>
    <d v="2013-01-25T00:40:17"/>
    <n v="46"/>
    <x v="6"/>
    <m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b v="1"/>
    <x v="4"/>
    <s v="rock"/>
    <n v="100"/>
    <n v="27.27"/>
    <d v="2014-12-03T14:56:22"/>
    <d v="2015-01-09T09:12:31"/>
    <n v="37"/>
    <x v="4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b v="1"/>
    <x v="4"/>
    <s v="rock"/>
    <n v="116"/>
    <n v="24.58"/>
    <d v="2013-08-22T18:19:10"/>
    <d v="2013-09-22T09:38:19"/>
    <n v="31"/>
    <x v="5"/>
    <m/>
    <x v="0"/>
  </r>
  <r>
    <n v="1824"/>
    <s v="Tin Man's Broken Wisdom Fund"/>
    <s v="cd fund raiser"/>
    <n v="3000"/>
    <n v="3002"/>
    <x v="0"/>
    <s v="US"/>
    <s v="USD"/>
    <n v="1389146880"/>
    <n v="1387403967"/>
    <n v="40"/>
    <b v="1"/>
    <x v="4"/>
    <s v="rock"/>
    <n v="100"/>
    <n v="75.05"/>
    <d v="2014-11-25T13:46:40"/>
    <d v="2014-12-16T04:13:17"/>
    <n v="21"/>
    <x v="4"/>
    <m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b v="1"/>
    <x v="4"/>
    <s v="rock"/>
    <n v="105"/>
    <n v="42.02"/>
    <d v="2014-05-22T14:19:38"/>
    <d v="2014-06-15T02:04:18"/>
    <n v="24"/>
    <x v="4"/>
    <m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b v="1"/>
    <x v="4"/>
    <s v="rock"/>
    <n v="101"/>
    <n v="53.16"/>
    <d v="2014-12-27T05:47:31"/>
    <d v="2015-01-26T21:06:40"/>
    <n v="31"/>
    <x v="4"/>
    <m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b v="1"/>
    <x v="4"/>
    <s v="rock"/>
    <n v="101"/>
    <n v="83.89"/>
    <d v="2011-11-27T04:24:52"/>
    <d v="2012-01-17T05:56:47"/>
    <n v="51"/>
    <x v="7"/>
    <m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b v="1"/>
    <x v="4"/>
    <s v="rock"/>
    <n v="100"/>
    <n v="417.33"/>
    <d v="2015-03-17T21:32:26"/>
    <d v="2015-04-19T14:17:52"/>
    <n v="33"/>
    <x v="3"/>
    <m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b v="1"/>
    <x v="4"/>
    <s v="rock"/>
    <n v="167"/>
    <n v="75.77"/>
    <d v="2011-10-18T02:39:30"/>
    <d v="2011-12-06T23:29:22"/>
    <n v="50"/>
    <x v="7"/>
    <m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b v="1"/>
    <x v="4"/>
    <s v="rock"/>
    <n v="102"/>
    <n v="67.39"/>
    <d v="2015-01-03T03:29:29"/>
    <d v="2015-02-02T18:48:38"/>
    <n v="31"/>
    <x v="3"/>
    <m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b v="1"/>
    <x v="4"/>
    <s v="rock"/>
    <n v="103"/>
    <n v="73.569999999999993"/>
    <d v="2013-03-22T21:21:04"/>
    <d v="2013-04-07T05:00:39"/>
    <n v="16"/>
    <x v="5"/>
    <m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b v="1"/>
    <x v="4"/>
    <s v="rock"/>
    <n v="143"/>
    <n v="25"/>
    <d v="2011-12-18T20:22:35"/>
    <d v="2012-01-18T11:41:44"/>
    <n v="31"/>
    <x v="7"/>
    <m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b v="1"/>
    <x v="4"/>
    <s v="rock"/>
    <n v="263"/>
    <n v="42"/>
    <d v="2013-12-29T19:27:43"/>
    <d v="2014-01-31T18:52:36"/>
    <n v="33"/>
    <x v="5"/>
    <m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b v="1"/>
    <x v="4"/>
    <s v="rock"/>
    <n v="118"/>
    <n v="131.16999999999999"/>
    <d v="2015-11-30T07:48:00"/>
    <d v="2016-01-10T04:13:32"/>
    <n v="41"/>
    <x v="3"/>
    <m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b v="1"/>
    <x v="4"/>
    <s v="rock"/>
    <n v="104"/>
    <n v="47.27"/>
    <d v="2017-02-23T11:05:02"/>
    <d v="2017-03-26T01:22:55"/>
    <n v="31"/>
    <x v="2"/>
    <m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b v="1"/>
    <x v="4"/>
    <s v="rock"/>
    <n v="200"/>
    <n v="182.13"/>
    <d v="2014-01-01T15:14:32"/>
    <d v="2014-01-18T23:55:23"/>
    <n v="18"/>
    <x v="4"/>
    <m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b v="1"/>
    <x v="4"/>
    <s v="rock"/>
    <n v="307"/>
    <n v="61.37"/>
    <d v="2012-12-09T19:02:43"/>
    <d v="2013-02-09T00:39:45"/>
    <n v="61"/>
    <x v="6"/>
    <m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b v="1"/>
    <x v="4"/>
    <s v="rock"/>
    <n v="100"/>
    <n v="35.770000000000003"/>
    <d v="2012-07-22T14:40:58"/>
    <d v="2012-08-20T13:16:36"/>
    <n v="29"/>
    <x v="6"/>
    <m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b v="1"/>
    <x v="4"/>
    <s v="rock"/>
    <n v="205"/>
    <n v="45.62"/>
    <d v="2017-08-30T09:31:37"/>
    <d v="2017-09-30T00:50:45"/>
    <n v="31"/>
    <x v="2"/>
    <m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b v="1"/>
    <x v="4"/>
    <s v="rock"/>
    <n v="109"/>
    <n v="75.38"/>
    <d v="2014-03-20T13:04:51"/>
    <d v="2014-04-09T01:30:54"/>
    <n v="20"/>
    <x v="4"/>
    <m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b v="1"/>
    <x v="4"/>
    <s v="rock"/>
    <n v="102"/>
    <n v="50.88"/>
    <d v="2015-03-27T00:48:26"/>
    <d v="2015-04-30T02:32:10"/>
    <n v="34"/>
    <x v="3"/>
    <m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b v="1"/>
    <x v="4"/>
    <s v="rock"/>
    <n v="125"/>
    <n v="119.29"/>
    <d v="2016-01-12T21:36:42"/>
    <d v="2016-02-16T05:36:00"/>
    <n v="35"/>
    <x v="0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b v="1"/>
    <x v="4"/>
    <s v="rock"/>
    <n v="124"/>
    <n v="92.54"/>
    <d v="2011-12-07T01:24:19"/>
    <d v="2012-01-06T16:43:28"/>
    <n v="31"/>
    <x v="7"/>
    <m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b v="1"/>
    <x v="4"/>
    <s v="rock"/>
    <n v="101"/>
    <n v="76.05"/>
    <d v="2012-03-20T04:58:07"/>
    <d v="2012-04-28T04:05:06"/>
    <n v="39"/>
    <x v="6"/>
    <m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b v="1"/>
    <x v="4"/>
    <s v="rock"/>
    <n v="100"/>
    <n v="52.63"/>
    <d v="2017-05-29T01:31:53"/>
    <d v="2017-06-13T06:02:33"/>
    <n v="16"/>
    <x v="2"/>
    <m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b v="1"/>
    <x v="4"/>
    <s v="rock"/>
    <n v="138"/>
    <n v="98.99"/>
    <d v="2013-10-14T20:01:19"/>
    <d v="2013-11-14T11:20:28"/>
    <n v="31"/>
    <x v="5"/>
    <m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b v="1"/>
    <x v="4"/>
    <s v="rock"/>
    <n v="121"/>
    <n v="79.53"/>
    <d v="2016-03-16T20:05:39"/>
    <d v="2016-04-07T06:49:03"/>
    <n v="22"/>
    <x v="0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b v="1"/>
    <x v="4"/>
    <s v="rock"/>
    <n v="107"/>
    <n v="134.21"/>
    <d v="2012-04-14T13:11:17"/>
    <d v="2012-06-18T09:41:06"/>
    <n v="65"/>
    <x v="6"/>
    <m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b v="1"/>
    <x v="4"/>
    <s v="rock"/>
    <n v="100"/>
    <n v="37.630000000000003"/>
    <d v="2013-08-15T18:41:00"/>
    <d v="2013-09-15T10:00:09"/>
    <n v="31"/>
    <x v="5"/>
    <m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b v="1"/>
    <x v="4"/>
    <s v="rock"/>
    <n v="102"/>
    <n v="51.04"/>
    <d v="2015-05-22T07:41:17"/>
    <d v="2015-06-21T23:00:26"/>
    <n v="31"/>
    <x v="3"/>
    <m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b v="1"/>
    <x v="4"/>
    <s v="rock"/>
    <n v="100"/>
    <n v="50.04"/>
    <d v="2015-06-18T20:10:52"/>
    <d v="2015-07-09T09:42:08"/>
    <n v="21"/>
    <x v="3"/>
    <m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b v="1"/>
    <x v="4"/>
    <s v="rock"/>
    <n v="117"/>
    <n v="133.93"/>
    <d v="2016-03-04T02:34:05"/>
    <d v="2016-04-11T03:03:50"/>
    <n v="38"/>
    <x v="0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b v="1"/>
    <x v="4"/>
    <s v="rock"/>
    <n v="102"/>
    <n v="58.21"/>
    <d v="2013-08-23T03:31:21"/>
    <d v="2013-10-13T06:04:33"/>
    <n v="51"/>
    <x v="5"/>
    <m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b v="1"/>
    <x v="4"/>
    <s v="rock"/>
    <n v="102"/>
    <n v="88.04"/>
    <d v="2014-03-26T14:18:30"/>
    <d v="2014-04-26T05:37:39"/>
    <n v="31"/>
    <x v="4"/>
    <m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b v="1"/>
    <x v="4"/>
    <s v="rock"/>
    <n v="154"/>
    <n v="70.58"/>
    <d v="2014-10-29T15:14:43"/>
    <d v="2014-12-14T14:13:27"/>
    <n v="46"/>
    <x v="4"/>
    <m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b v="1"/>
    <x v="4"/>
    <s v="rock"/>
    <n v="101"/>
    <n v="53.29"/>
    <d v="2015-06-08T13:48:28"/>
    <d v="2015-06-30T00:31:52"/>
    <n v="22"/>
    <x v="3"/>
    <m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b v="1"/>
    <x v="4"/>
    <s v="rock"/>
    <n v="100"/>
    <n v="136.36000000000001"/>
    <d v="2015-07-26T11:41:30"/>
    <d v="2015-08-26T03:00:39"/>
    <n v="31"/>
    <x v="3"/>
    <m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b v="1"/>
    <x v="4"/>
    <s v="rock"/>
    <n v="109"/>
    <n v="40.549999999999997"/>
    <d v="2012-09-05T23:17:48"/>
    <d v="2012-11-06T06:57:23"/>
    <n v="61"/>
    <x v="6"/>
    <m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b v="1"/>
    <x v="4"/>
    <s v="rock"/>
    <n v="132"/>
    <n v="70.63"/>
    <d v="2012-07-12T09:10:17"/>
    <d v="2012-08-12T00:29:26"/>
    <n v="31"/>
    <x v="6"/>
    <m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b v="1"/>
    <x v="4"/>
    <s v="rock"/>
    <n v="133"/>
    <n v="52.68"/>
    <d v="2014-12-24T23:30:47"/>
    <d v="2015-01-15T10:14:12"/>
    <n v="22"/>
    <x v="4"/>
    <m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b v="0"/>
    <x v="6"/>
    <s v="mobile games"/>
    <n v="0"/>
    <n v="0"/>
    <d v="2015-12-11T21:39:25"/>
    <d v="2016-01-11T12:58:34"/>
    <n v="31"/>
    <x v="3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b v="0"/>
    <x v="6"/>
    <s v="mobile games"/>
    <n v="8"/>
    <n v="90.94"/>
    <d v="2018-01-21T03:54:27"/>
    <d v="2018-03-09T23:29:22"/>
    <n v="48"/>
    <x v="1"/>
    <m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b v="0"/>
    <x v="6"/>
    <s v="mobile games"/>
    <n v="0"/>
    <n v="5"/>
    <d v="2015-04-23T13:24:51"/>
    <d v="2015-05-24T04:44:00"/>
    <n v="31"/>
    <x v="3"/>
    <m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b v="0"/>
    <x v="6"/>
    <s v="mobile games"/>
    <n v="43"/>
    <n v="58.08"/>
    <d v="2015-03-14T15:31:04"/>
    <d v="2015-04-14T06:50:13"/>
    <n v="31"/>
    <x v="3"/>
    <m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b v="0"/>
    <x v="6"/>
    <s v="mobile games"/>
    <n v="0"/>
    <n v="2"/>
    <d v="2017-09-30T16:39:57"/>
    <d v="2017-11-05T11:33:34"/>
    <n v="36"/>
    <x v="2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b v="0"/>
    <x v="6"/>
    <s v="mobile games"/>
    <n v="1"/>
    <n v="62.5"/>
    <d v="2018-01-07T15:13:59"/>
    <d v="2018-03-02T16:20:26"/>
    <n v="54"/>
    <x v="1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b v="0"/>
    <x v="6"/>
    <s v="mobile games"/>
    <n v="0"/>
    <n v="10"/>
    <d v="2017-10-05T08:22:20"/>
    <d v="2017-11-04T23:41:29"/>
    <n v="31"/>
    <x v="2"/>
    <m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b v="0"/>
    <x v="6"/>
    <s v="mobile games"/>
    <n v="5"/>
    <n v="71.59"/>
    <d v="2016-11-11T08:53:11"/>
    <d v="2016-12-06T10:42:23"/>
    <n v="26"/>
    <x v="0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b v="0"/>
    <x v="6"/>
    <s v="mobile games"/>
    <n v="0"/>
    <n v="0"/>
    <d v="2017-12-04T16:24:40"/>
    <d v="2018-01-04T07:43:49"/>
    <n v="31"/>
    <x v="2"/>
    <m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b v="0"/>
    <x v="6"/>
    <s v="mobile games"/>
    <n v="10"/>
    <n v="32.82"/>
    <d v="2016-12-24T20:27:50"/>
    <d v="2017-01-23T06:55:40"/>
    <n v="30"/>
    <x v="0"/>
    <m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b v="0"/>
    <x v="6"/>
    <s v="mobile games"/>
    <n v="72"/>
    <n v="49.12"/>
    <d v="2015-09-24T18:11:05"/>
    <d v="2015-11-04T15:37:53"/>
    <n v="41"/>
    <x v="3"/>
    <m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b v="0"/>
    <x v="6"/>
    <s v="mobile games"/>
    <n v="1"/>
    <n v="16.309999999999999"/>
    <d v="2016-05-18T00:37:29"/>
    <d v="2016-06-17T15:56:38"/>
    <n v="31"/>
    <x v="0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b v="0"/>
    <x v="6"/>
    <s v="mobile games"/>
    <n v="0"/>
    <n v="18"/>
    <d v="2016-05-27T17:08:15"/>
    <d v="2016-06-26T09:57:27"/>
    <n v="30"/>
    <x v="0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b v="0"/>
    <x v="6"/>
    <s v="mobile games"/>
    <n v="0"/>
    <n v="13"/>
    <d v="2017-06-04T20:10:46"/>
    <d v="2017-06-25T06:23:32"/>
    <n v="21"/>
    <x v="2"/>
    <m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b v="0"/>
    <x v="6"/>
    <s v="mobile games"/>
    <n v="1"/>
    <n v="17"/>
    <d v="2017-06-03T17:57:35"/>
    <d v="2017-08-04T00:35:53"/>
    <n v="61"/>
    <x v="2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b v="0"/>
    <x v="6"/>
    <s v="mobile games"/>
    <n v="0"/>
    <n v="0"/>
    <d v="2015-04-27T02:53:42"/>
    <d v="2015-05-27T18:12:51"/>
    <n v="31"/>
    <x v="3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b v="0"/>
    <x v="6"/>
    <s v="mobile games"/>
    <n v="0"/>
    <n v="0"/>
    <d v="2016-01-16T08:53:11"/>
    <d v="2016-02-14T23:41:42"/>
    <n v="30"/>
    <x v="0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b v="0"/>
    <x v="6"/>
    <s v="mobile games"/>
    <n v="0"/>
    <n v="0"/>
    <d v="2015-04-23T18:35:50"/>
    <d v="2015-05-24T09:54:59"/>
    <n v="31"/>
    <x v="3"/>
    <m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b v="0"/>
    <x v="6"/>
    <s v="mobile games"/>
    <n v="0"/>
    <n v="3"/>
    <d v="2017-02-06T01:06:53"/>
    <d v="2017-03-08T15:24:45"/>
    <n v="31"/>
    <x v="2"/>
    <m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b v="0"/>
    <x v="6"/>
    <s v="mobile games"/>
    <n v="20"/>
    <n v="41.83"/>
    <d v="2017-02-23T07:46:03"/>
    <d v="2017-03-24T21:33:17"/>
    <n v="30"/>
    <x v="2"/>
    <m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b v="1"/>
    <x v="4"/>
    <s v="indie rock"/>
    <n v="173"/>
    <n v="49.34"/>
    <d v="2016-01-24T15:59:49"/>
    <d v="2016-02-24T06:17:41"/>
    <n v="31"/>
    <x v="0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b v="1"/>
    <x v="4"/>
    <s v="indie rock"/>
    <n v="101"/>
    <n v="41.73"/>
    <d v="2013-05-03T17:08:17"/>
    <d v="2013-06-06T11:01:47"/>
    <n v="34"/>
    <x v="5"/>
    <m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b v="1"/>
    <x v="4"/>
    <s v="indie rock"/>
    <n v="105"/>
    <n v="32.72"/>
    <d v="2013-01-31T19:09:04"/>
    <d v="2013-03-03T09:26:57"/>
    <n v="31"/>
    <x v="5"/>
    <m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b v="1"/>
    <x v="4"/>
    <s v="indie rock"/>
    <n v="135"/>
    <n v="51.96"/>
    <d v="2013-09-20T21:12:05"/>
    <d v="2013-10-26T22:28:05"/>
    <n v="36"/>
    <x v="5"/>
    <m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b v="1"/>
    <x v="4"/>
    <s v="indie rock"/>
    <n v="116"/>
    <n v="50.69"/>
    <d v="2013-06-04T12:30:49"/>
    <d v="2013-07-08T01:01:17"/>
    <n v="34"/>
    <x v="5"/>
    <m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b v="1"/>
    <x v="4"/>
    <s v="indie rock"/>
    <n v="102"/>
    <n v="42.24"/>
    <d v="2015-09-26T22:13:25"/>
    <d v="2015-10-27T14:33:50"/>
    <n v="31"/>
    <x v="3"/>
    <m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b v="1"/>
    <x v="4"/>
    <s v="indie rock"/>
    <n v="111"/>
    <n v="416.88"/>
    <d v="2016-11-06T06:50:45"/>
    <d v="2016-11-24T18:22:59"/>
    <n v="19"/>
    <x v="0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b v="1"/>
    <x v="4"/>
    <s v="indie rock"/>
    <n v="166"/>
    <n v="46.65"/>
    <d v="2011-03-10T15:35:01"/>
    <d v="2011-04-11T06:37:17"/>
    <n v="32"/>
    <x v="7"/>
    <m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b v="1"/>
    <x v="4"/>
    <s v="indie rock"/>
    <n v="107"/>
    <n v="48.45"/>
    <d v="2013-12-26T11:47:10"/>
    <d v="2014-02-10T09:44:37"/>
    <n v="46"/>
    <x v="5"/>
    <m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b v="1"/>
    <x v="4"/>
    <s v="indie rock"/>
    <n v="145"/>
    <n v="70.53"/>
    <d v="2013-10-14T23:21:20"/>
    <d v="2013-11-14T14:40:29"/>
    <n v="31"/>
    <x v="5"/>
    <m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b v="1"/>
    <x v="4"/>
    <s v="indie rock"/>
    <n v="106"/>
    <n v="87.96"/>
    <d v="2011-04-16T23:38:47"/>
    <d v="2011-06-02T09:42:08"/>
    <n v="46"/>
    <x v="7"/>
    <m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b v="1"/>
    <x v="4"/>
    <s v="indie rock"/>
    <n v="137"/>
    <n v="26.27"/>
    <d v="2012-03-24T23:17:07"/>
    <d v="2012-04-24T14:36:16"/>
    <n v="31"/>
    <x v="6"/>
    <m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b v="1"/>
    <x v="4"/>
    <s v="indie rock"/>
    <n v="104"/>
    <n v="57.78"/>
    <d v="2012-02-14T10:49:57"/>
    <d v="2012-03-02T00:29:37"/>
    <n v="17"/>
    <x v="6"/>
    <m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b v="1"/>
    <x v="4"/>
    <s v="indie rock"/>
    <n v="115"/>
    <n v="57.25"/>
    <d v="2012-12-04T12:59:17"/>
    <d v="2013-01-05T04:49:04"/>
    <n v="32"/>
    <x v="6"/>
    <m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b v="1"/>
    <x v="4"/>
    <s v="indie rock"/>
    <n v="102"/>
    <n v="196.34"/>
    <d v="2016-09-10T00:56:33"/>
    <d v="2016-10-10T16:15:42"/>
    <n v="31"/>
    <x v="0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b v="1"/>
    <x v="4"/>
    <s v="indie rock"/>
    <n v="124"/>
    <n v="43"/>
    <d v="2013-02-04T15:21:57"/>
    <d v="2013-03-07T06:41:06"/>
    <n v="31"/>
    <x v="5"/>
    <m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b v="1"/>
    <x v="4"/>
    <s v="indie rock"/>
    <n v="102"/>
    <n v="35.549999999999997"/>
    <d v="2015-01-19T09:11:35"/>
    <d v="2015-02-11T03:34:28"/>
    <n v="23"/>
    <x v="3"/>
    <m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b v="1"/>
    <x v="4"/>
    <s v="indie rock"/>
    <n v="145"/>
    <n v="68.81"/>
    <d v="2016-12-19T13:55:17"/>
    <d v="2017-01-24T21:26:49"/>
    <n v="37"/>
    <x v="0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b v="1"/>
    <x v="4"/>
    <s v="indie rock"/>
    <n v="133"/>
    <n v="28.57"/>
    <d v="2016-02-09T18:59:51"/>
    <d v="2016-03-11T09:17:43"/>
    <n v="31"/>
    <x v="0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b v="1"/>
    <x v="4"/>
    <s v="indie rock"/>
    <n v="109"/>
    <n v="50.63"/>
    <d v="2013-08-06T14:43:56"/>
    <d v="2013-09-03T17:51:19"/>
    <n v="29"/>
    <x v="5"/>
    <m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b v="0"/>
    <x v="2"/>
    <s v="gadgets"/>
    <n v="3"/>
    <n v="106.8"/>
    <d v="2016-04-08T14:50:42"/>
    <d v="2016-05-09T06:07:40"/>
    <n v="31"/>
    <x v="0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b v="0"/>
    <x v="2"/>
    <s v="gadgets"/>
    <n v="1"/>
    <n v="4"/>
    <d v="2016-01-19T04:33:08"/>
    <d v="2016-02-18T19:52:17"/>
    <n v="31"/>
    <x v="0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b v="0"/>
    <x v="2"/>
    <s v="gadgets"/>
    <n v="47"/>
    <n v="34.1"/>
    <d v="2017-11-28T07:39:25"/>
    <d v="2018-01-28T14:17:43"/>
    <n v="61"/>
    <x v="2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b v="0"/>
    <x v="2"/>
    <s v="gadgets"/>
    <n v="0"/>
    <n v="25"/>
    <d v="2016-11-09T05:33:58"/>
    <d v="2016-12-25T04:32:42"/>
    <n v="46"/>
    <x v="0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b v="0"/>
    <x v="2"/>
    <s v="gadgets"/>
    <n v="0"/>
    <n v="10.5"/>
    <d v="2015-07-21T12:59:28"/>
    <d v="2015-08-21T04:18:37"/>
    <n v="31"/>
    <x v="3"/>
    <m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b v="0"/>
    <x v="2"/>
    <s v="gadgets"/>
    <n v="43"/>
    <n v="215.96"/>
    <d v="2017-05-20T05:12:54"/>
    <d v="2017-06-19T20:32:03"/>
    <n v="31"/>
    <x v="2"/>
    <m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b v="0"/>
    <x v="2"/>
    <s v="gadgets"/>
    <n v="0"/>
    <n v="21.25"/>
    <d v="2015-04-18T05:42:33"/>
    <d v="2015-05-03T13:22:08"/>
    <n v="16"/>
    <x v="3"/>
    <m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b v="0"/>
    <x v="2"/>
    <s v="gadgets"/>
    <n v="2"/>
    <n v="108.25"/>
    <d v="2017-11-29T11:46:23"/>
    <d v="2017-12-30T03:05:32"/>
    <n v="31"/>
    <x v="2"/>
    <m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b v="0"/>
    <x v="2"/>
    <s v="gadgets"/>
    <n v="14"/>
    <n v="129.97"/>
    <d v="2015-09-06T00:18:22"/>
    <d v="2015-10-06T15:37:31"/>
    <n v="31"/>
    <x v="3"/>
    <m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b v="0"/>
    <x v="2"/>
    <s v="gadgets"/>
    <n v="39"/>
    <n v="117.49"/>
    <d v="2016-09-07T04:42:51"/>
    <d v="2016-10-22T02:48:31"/>
    <n v="45"/>
    <x v="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b v="0"/>
    <x v="2"/>
    <s v="gadgets"/>
    <n v="0"/>
    <n v="10"/>
    <d v="2015-06-21T00:19:18"/>
    <d v="2015-07-21T15:38:27"/>
    <n v="31"/>
    <x v="3"/>
    <m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b v="0"/>
    <x v="2"/>
    <s v="gadgets"/>
    <n v="59"/>
    <n v="70.599999999999994"/>
    <d v="2016-04-21T13:43:09"/>
    <d v="2016-05-22T05:02:18"/>
    <n v="31"/>
    <x v="0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b v="0"/>
    <x v="2"/>
    <s v="gadgets"/>
    <n v="1"/>
    <n v="24.5"/>
    <d v="2015-08-21T18:39:38"/>
    <d v="2015-09-21T09:58:46"/>
    <n v="31"/>
    <x v="3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b v="0"/>
    <x v="2"/>
    <s v="gadgets"/>
    <n v="9"/>
    <n v="30"/>
    <d v="2015-09-30T06:19:07"/>
    <d v="2015-10-15T13:46:13"/>
    <n v="16"/>
    <x v="3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b v="0"/>
    <x v="2"/>
    <s v="gadgets"/>
    <n v="2"/>
    <n v="2"/>
    <d v="2015-07-25T18:02:56"/>
    <d v="2015-08-15T04:15:42"/>
    <n v="21"/>
    <x v="3"/>
    <m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b v="0"/>
    <x v="2"/>
    <s v="gadgets"/>
    <n v="1"/>
    <n v="17"/>
    <d v="2017-10-12T06:51:29"/>
    <d v="2017-11-06T20:38:43"/>
    <n v="26"/>
    <x v="2"/>
    <m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b v="0"/>
    <x v="2"/>
    <s v="gadgets"/>
    <n v="53"/>
    <n v="2928.93"/>
    <d v="2018-01-11T17:51:12"/>
    <d v="2018-02-11T09:10:21"/>
    <n v="31"/>
    <x v="1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b v="0"/>
    <x v="2"/>
    <s v="gadgets"/>
    <n v="1"/>
    <n v="28.89"/>
    <d v="2015-06-19T17:49:48"/>
    <d v="2015-07-25T11:42:09"/>
    <n v="36"/>
    <x v="3"/>
    <m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b v="0"/>
    <x v="2"/>
    <s v="gadgets"/>
    <n v="47"/>
    <n v="29.63"/>
    <d v="2016-04-05T21:27:39"/>
    <d v="2016-05-06T12:46:47"/>
    <n v="31"/>
    <x v="0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b v="0"/>
    <x v="2"/>
    <s v="gadgets"/>
    <n v="43"/>
    <n v="40.98"/>
    <d v="2016-09-13T05:38:04"/>
    <d v="2016-10-11T21:57:27"/>
    <n v="29"/>
    <x v="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b v="1"/>
    <x v="4"/>
    <s v="indie rock"/>
    <n v="137"/>
    <n v="54"/>
    <d v="2013-05-10T02:52:39"/>
    <d v="2013-06-09T18:11:48"/>
    <n v="31"/>
    <x v="5"/>
    <m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b v="1"/>
    <x v="4"/>
    <s v="indie rock"/>
    <n v="116"/>
    <n v="36.11"/>
    <d v="2014-10-19T03:12:28"/>
    <d v="2014-11-18T18:31:37"/>
    <n v="31"/>
    <x v="4"/>
    <m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b v="1"/>
    <x v="4"/>
    <s v="indie rock"/>
    <n v="241"/>
    <n v="23.15"/>
    <d v="2012-07-06T08:02:15"/>
    <d v="2012-08-16T13:15:34"/>
    <n v="41"/>
    <x v="6"/>
    <m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b v="1"/>
    <x v="4"/>
    <s v="indie rock"/>
    <n v="114"/>
    <n v="104"/>
    <d v="2014-11-25T09:58:23"/>
    <d v="2014-12-24T01:34:59"/>
    <n v="29"/>
    <x v="4"/>
    <m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b v="1"/>
    <x v="4"/>
    <s v="indie rock"/>
    <n v="110"/>
    <n v="31.83"/>
    <d v="2014-08-24T14:56:49"/>
    <d v="2014-09-16T04:35:45"/>
    <n v="23"/>
    <x v="4"/>
    <m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b v="1"/>
    <x v="4"/>
    <s v="indie rock"/>
    <n v="195"/>
    <n v="27.39"/>
    <d v="2011-08-18T17:15:51"/>
    <d v="2011-09-15T08:36:46"/>
    <n v="28"/>
    <x v="7"/>
    <m/>
    <x v="0"/>
  </r>
  <r>
    <n v="1927"/>
    <s v="GBS Detroit Presents Hampshire"/>
    <s v="Hampshire is headed to GBS Detroit."/>
    <n v="600"/>
    <n v="620"/>
    <x v="0"/>
    <s v="US"/>
    <s v="USD"/>
    <n v="1331182740"/>
    <n v="1329856839"/>
    <n v="11"/>
    <b v="1"/>
    <x v="4"/>
    <s v="indie rock"/>
    <n v="103"/>
    <n v="56.36"/>
    <d v="2013-01-14T08:21:05"/>
    <d v="2013-01-30T00:29:37"/>
    <n v="16"/>
    <x v="5"/>
    <m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b v="1"/>
    <x v="4"/>
    <s v="indie rock"/>
    <n v="103"/>
    <n v="77.349999999999994"/>
    <d v="2014-03-09T20:59:28"/>
    <d v="2014-04-09T12:18:37"/>
    <n v="31"/>
    <x v="4"/>
    <m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b v="1"/>
    <x v="4"/>
    <s v="indie rock"/>
    <n v="100"/>
    <n v="42.8"/>
    <d v="2012-04-09T16:21:33"/>
    <d v="2012-05-22T13:48:21"/>
    <n v="43"/>
    <x v="6"/>
    <m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b v="1"/>
    <x v="4"/>
    <s v="indie rock"/>
    <n v="127"/>
    <n v="48.85"/>
    <d v="2014-04-10T10:37:59"/>
    <d v="2014-06-10T17:16:17"/>
    <n v="61"/>
    <x v="4"/>
    <m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b v="1"/>
    <x v="4"/>
    <s v="indie rock"/>
    <n v="121"/>
    <n v="48.24"/>
    <d v="2013-04-03T00:25:41"/>
    <d v="2013-04-16T13:16:36"/>
    <n v="14"/>
    <x v="5"/>
    <m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b v="1"/>
    <x v="4"/>
    <s v="indie rock"/>
    <n v="107"/>
    <n v="70.209999999999994"/>
    <d v="2012-11-25T06:03:48"/>
    <d v="2012-12-16T16:47:12"/>
    <n v="22"/>
    <x v="6"/>
    <m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b v="1"/>
    <x v="4"/>
    <s v="indie rock"/>
    <n v="172"/>
    <n v="94.05"/>
    <d v="2015-08-10T03:43:06"/>
    <d v="2015-09-09T19:02:15"/>
    <n v="31"/>
    <x v="3"/>
    <m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b v="1"/>
    <x v="4"/>
    <s v="indie rock"/>
    <n v="124"/>
    <n v="80.27"/>
    <d v="2012-10-09T07:58:39"/>
    <d v="2012-11-15T10:43:24"/>
    <n v="37"/>
    <x v="6"/>
    <m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b v="1"/>
    <x v="4"/>
    <s v="indie rock"/>
    <n v="108"/>
    <n v="54.2"/>
    <d v="2015-04-24T17:14:24"/>
    <d v="2015-06-01T18:52:36"/>
    <n v="38"/>
    <x v="3"/>
    <m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b v="1"/>
    <x v="4"/>
    <s v="indie rock"/>
    <n v="117"/>
    <n v="60.27"/>
    <d v="2012-09-26T01:53:32"/>
    <d v="2012-10-27T02:01:32"/>
    <n v="31"/>
    <x v="6"/>
    <m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b v="1"/>
    <x v="4"/>
    <s v="indie rock"/>
    <n v="187"/>
    <n v="38.74"/>
    <d v="2013-04-24T16:42:14"/>
    <d v="2013-05-11T02:01:32"/>
    <n v="17"/>
    <x v="5"/>
    <m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b v="1"/>
    <x v="4"/>
    <s v="indie rock"/>
    <n v="116"/>
    <n v="152.54"/>
    <d v="2014-05-04T15:33:18"/>
    <d v="2014-06-05T06:07:40"/>
    <n v="32"/>
    <x v="4"/>
    <m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b v="1"/>
    <x v="4"/>
    <s v="indie rock"/>
    <n v="111"/>
    <n v="115.31"/>
    <d v="2014-01-09T23:38:01"/>
    <d v="2014-02-09T13:55:53"/>
    <n v="31"/>
    <x v="4"/>
    <m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b v="1"/>
    <x v="4"/>
    <s v="indie rock"/>
    <n v="171"/>
    <n v="35.840000000000003"/>
    <d v="2012-03-23T19:35:02"/>
    <d v="2012-05-02T07:07:55"/>
    <n v="40"/>
    <x v="6"/>
    <m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b v="1"/>
    <x v="2"/>
    <s v="hardware"/>
    <n v="126"/>
    <n v="64.569999999999993"/>
    <d v="2015-03-25T10:42:14"/>
    <d v="2015-04-25T02:01:23"/>
    <n v="31"/>
    <x v="3"/>
    <m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b v="1"/>
    <x v="2"/>
    <s v="hardware"/>
    <n v="138"/>
    <n v="87.44"/>
    <d v="2012-02-20T11:06:13"/>
    <d v="2012-05-22T09:03:40"/>
    <n v="91"/>
    <x v="6"/>
    <m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b v="1"/>
    <x v="2"/>
    <s v="hardware"/>
    <n v="1705"/>
    <n v="68.819999999999993"/>
    <d v="2017-06-23T12:44:32"/>
    <d v="2017-08-08T11:43:15"/>
    <n v="46"/>
    <x v="2"/>
    <m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b v="1"/>
    <x v="2"/>
    <s v="hardware"/>
    <n v="788"/>
    <n v="176.2"/>
    <d v="2015-03-11T10:44:56"/>
    <d v="2015-04-11T02:04:05"/>
    <n v="31"/>
    <x v="3"/>
    <m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b v="1"/>
    <x v="2"/>
    <s v="hardware"/>
    <n v="348"/>
    <n v="511.79"/>
    <d v="2016-05-20T04:38:26"/>
    <d v="2016-06-30T01:03:58"/>
    <n v="41"/>
    <x v="0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b v="1"/>
    <x v="2"/>
    <s v="hardware"/>
    <n v="150"/>
    <n v="160.44"/>
    <d v="2015-01-28T03:09:58"/>
    <d v="2015-03-30T08:47:00"/>
    <n v="61"/>
    <x v="3"/>
    <m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b v="1"/>
    <x v="2"/>
    <s v="hardware"/>
    <n v="101"/>
    <n v="35"/>
    <d v="2010-08-22T03:36:31"/>
    <d v="2010-09-29T06:37:17"/>
    <n v="38"/>
    <x v="8"/>
    <m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b v="1"/>
    <x v="2"/>
    <s v="hardware"/>
    <n v="800"/>
    <n v="188.51"/>
    <d v="2017-04-08T06:38:27"/>
    <d v="2017-06-02T12:48:00"/>
    <n v="55"/>
    <x v="2"/>
    <m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b v="1"/>
    <x v="2"/>
    <s v="hardware"/>
    <n v="106"/>
    <n v="56.2"/>
    <d v="2015-05-21T18:32:21"/>
    <d v="2015-06-21T09:51:30"/>
    <n v="31"/>
    <x v="3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b v="1"/>
    <x v="2"/>
    <s v="hardware"/>
    <n v="201"/>
    <n v="51.31"/>
    <d v="2012-02-05T12:06:21"/>
    <d v="2012-03-08T03:56:08"/>
    <n v="32"/>
    <x v="6"/>
    <m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b v="1"/>
    <x v="2"/>
    <s v="hardware"/>
    <n v="212"/>
    <n v="127.36"/>
    <d v="2017-10-06T21:01:54"/>
    <d v="2017-11-06T13:22:20"/>
    <n v="31"/>
    <x v="2"/>
    <m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b v="1"/>
    <x v="2"/>
    <s v="hardware"/>
    <n v="198"/>
    <n v="101.86"/>
    <d v="2014-08-15T03:07:29"/>
    <d v="2014-09-21T22:01:06"/>
    <n v="38"/>
    <x v="4"/>
    <m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b v="1"/>
    <x v="2"/>
    <s v="hardware"/>
    <n v="226"/>
    <n v="230.56"/>
    <d v="2012-12-25T06:25:47"/>
    <d v="2013-01-23T19:24:15"/>
    <n v="30"/>
    <x v="6"/>
    <m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b v="1"/>
    <x v="2"/>
    <s v="hardware"/>
    <n v="699"/>
    <n v="842.11"/>
    <d v="2017-01-17T13:43:25"/>
    <d v="2017-03-06T04:35:45"/>
    <n v="48"/>
    <x v="2"/>
    <m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b v="1"/>
    <x v="2"/>
    <s v="hardware"/>
    <n v="399"/>
    <n v="577.28"/>
    <d v="2013-03-16T00:32:01"/>
    <d v="2013-04-18T05:37:01"/>
    <n v="34"/>
    <x v="5"/>
    <m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b v="1"/>
    <x v="2"/>
    <s v="hardware"/>
    <n v="294"/>
    <n v="483.34"/>
    <d v="2016-02-18T23:09:01"/>
    <d v="2016-04-04T21:06:28"/>
    <n v="46"/>
    <x v="0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b v="1"/>
    <x v="2"/>
    <s v="hardware"/>
    <n v="168"/>
    <n v="76.14"/>
    <d v="2013-08-25T05:28:44"/>
    <d v="2013-09-24T20:47:53"/>
    <n v="31"/>
    <x v="5"/>
    <m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b v="1"/>
    <x v="2"/>
    <s v="hardware"/>
    <n v="1436"/>
    <n v="74.11"/>
    <d v="2014-01-23T06:20:37"/>
    <d v="2014-02-22T20:38:29"/>
    <n v="31"/>
    <x v="4"/>
    <m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b v="1"/>
    <x v="2"/>
    <s v="hardware"/>
    <n v="157"/>
    <n v="36.97"/>
    <d v="2015-08-02T17:09:06"/>
    <d v="2015-09-13T17:52:20"/>
    <n v="42"/>
    <x v="3"/>
    <m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b v="1"/>
    <x v="2"/>
    <s v="hardware"/>
    <n v="118"/>
    <n v="2500.9699999999998"/>
    <d v="2015-11-05T04:48:21"/>
    <d v="2015-12-05T20:07:30"/>
    <n v="31"/>
    <x v="3"/>
    <m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b v="1"/>
    <x v="2"/>
    <s v="hardware"/>
    <n v="1105"/>
    <n v="67.69"/>
    <d v="2013-07-24T16:00:17"/>
    <d v="2013-09-03T11:43:40"/>
    <n v="41"/>
    <x v="5"/>
    <m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b v="1"/>
    <x v="2"/>
    <s v="hardware"/>
    <n v="193"/>
    <n v="63.05"/>
    <d v="2015-03-23T21:41:02"/>
    <d v="2015-04-23T13:00:11"/>
    <n v="31"/>
    <x v="3"/>
    <m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b v="1"/>
    <x v="2"/>
    <s v="hardware"/>
    <n v="127"/>
    <n v="117.6"/>
    <d v="2015-07-25T02:52:30"/>
    <d v="2015-08-29T20:44:50"/>
    <n v="36"/>
    <x v="3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b v="1"/>
    <x v="2"/>
    <s v="hardware"/>
    <n v="260"/>
    <n v="180.75"/>
    <d v="2017-03-17T11:47:37"/>
    <d v="2017-04-17T03:06:45"/>
    <n v="31"/>
    <x v="2"/>
    <m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b v="1"/>
    <x v="2"/>
    <s v="hardware"/>
    <n v="262"/>
    <n v="127.32"/>
    <d v="2012-11-11T05:45:42"/>
    <d v="2012-12-03T15:49:47"/>
    <n v="23"/>
    <x v="6"/>
    <m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b v="1"/>
    <x v="2"/>
    <s v="hardware"/>
    <n v="207"/>
    <n v="136.63999999999999"/>
    <d v="2015-06-26T15:17:25"/>
    <d v="2015-07-27T06:36:34"/>
    <n v="31"/>
    <x v="3"/>
    <m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b v="1"/>
    <x v="2"/>
    <s v="hardware"/>
    <n v="370"/>
    <n v="182.78"/>
    <d v="2015-03-11T12:41:21"/>
    <d v="2015-04-11T04:00:30"/>
    <n v="31"/>
    <x v="3"/>
    <m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b v="1"/>
    <x v="2"/>
    <s v="hardware"/>
    <n v="285"/>
    <n v="279.38"/>
    <d v="2017-11-01T13:52:36"/>
    <d v="2017-12-03T06:43:40"/>
    <n v="32"/>
    <x v="2"/>
    <m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b v="1"/>
    <x v="2"/>
    <s v="hardware"/>
    <n v="579"/>
    <n v="61.38"/>
    <d v="2017-07-03T06:08:49"/>
    <d v="2017-08-02T21:27:58"/>
    <n v="31"/>
    <x v="2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b v="1"/>
    <x v="2"/>
    <s v="hardware"/>
    <n v="1132"/>
    <n v="80.73"/>
    <d v="2014-01-20T09:50:39"/>
    <d v="2014-03-22T15:27:41"/>
    <n v="61"/>
    <x v="4"/>
    <m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b v="1"/>
    <x v="2"/>
    <s v="hardware"/>
    <n v="263"/>
    <n v="272.36"/>
    <d v="2014-09-19T18:24:01"/>
    <d v="2014-10-22T02:33:11"/>
    <n v="33"/>
    <x v="4"/>
    <m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b v="1"/>
    <x v="2"/>
    <s v="hardware"/>
    <n v="674"/>
    <n v="70.849999999999994"/>
    <d v="2013-09-16T14:35:39"/>
    <d v="2013-10-17T06:56:04"/>
    <n v="31"/>
    <x v="5"/>
    <m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b v="1"/>
    <x v="2"/>
    <s v="hardware"/>
    <n v="257"/>
    <n v="247.94"/>
    <d v="2017-06-25T00:21:31"/>
    <d v="2017-08-03T09:42:08"/>
    <n v="40"/>
    <x v="2"/>
    <m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b v="1"/>
    <x v="2"/>
    <s v="hardware"/>
    <n v="375"/>
    <n v="186.81"/>
    <d v="2014-05-24T03:05:00"/>
    <d v="2014-07-24T09:43:18"/>
    <n v="61"/>
    <x v="4"/>
    <m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b v="1"/>
    <x v="2"/>
    <s v="hardware"/>
    <n v="209"/>
    <n v="131.99"/>
    <d v="2014-01-09T18:00:01"/>
    <d v="2014-02-09T09:19:10"/>
    <n v="31"/>
    <x v="4"/>
    <m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b v="1"/>
    <x v="2"/>
    <s v="hardware"/>
    <n v="347"/>
    <n v="29.31"/>
    <d v="2014-05-17T13:22:08"/>
    <d v="2014-06-17T04:41:17"/>
    <n v="31"/>
    <x v="4"/>
    <m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b v="1"/>
    <x v="2"/>
    <s v="hardware"/>
    <n v="402"/>
    <n v="245.02"/>
    <d v="2016-10-24T10:25:22"/>
    <d v="2016-12-10T12:44:56"/>
    <n v="47"/>
    <x v="0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b v="1"/>
    <x v="2"/>
    <s v="hardware"/>
    <n v="1027"/>
    <n v="1323.25"/>
    <d v="2013-04-04T09:06:15"/>
    <d v="2013-05-08T03:34:28"/>
    <n v="34"/>
    <x v="5"/>
    <m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b v="1"/>
    <x v="2"/>
    <s v="hardware"/>
    <n v="115"/>
    <n v="282.66000000000003"/>
    <d v="2016-10-03T05:39:30"/>
    <d v="2016-11-09T18:21:57"/>
    <n v="38"/>
    <x v="0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b v="1"/>
    <x v="2"/>
    <s v="hardware"/>
    <n v="355"/>
    <n v="91.21"/>
    <d v="2017-02-16T03:35:31"/>
    <d v="2017-03-28T22:59:47"/>
    <n v="41"/>
    <x v="2"/>
    <m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b v="0"/>
    <x v="8"/>
    <s v="people"/>
    <n v="5"/>
    <n v="31.75"/>
    <d v="2015-05-21T01:26:13"/>
    <d v="2015-06-20T16:45:22"/>
    <n v="31"/>
    <x v="3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b v="0"/>
    <x v="8"/>
    <s v="people"/>
    <n v="0"/>
    <n v="0"/>
    <d v="2017-11-03T14:53:24"/>
    <d v="2017-12-04T07:13:49"/>
    <n v="31"/>
    <x v="2"/>
    <m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b v="0"/>
    <x v="8"/>
    <s v="people"/>
    <n v="4"/>
    <n v="88.69"/>
    <d v="2017-08-08T05:23:43"/>
    <d v="2017-08-30T23:29:22"/>
    <n v="23"/>
    <x v="2"/>
    <m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b v="0"/>
    <x v="8"/>
    <s v="people"/>
    <n v="21"/>
    <n v="453.14"/>
    <d v="2015-09-14T13:14:34"/>
    <d v="2015-11-14T20:54:09"/>
    <n v="61"/>
    <x v="3"/>
    <m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b v="0"/>
    <x v="8"/>
    <s v="people"/>
    <n v="3"/>
    <n v="12.75"/>
    <d v="2017-07-01T02:49:43"/>
    <d v="2017-07-31T00:00:00"/>
    <n v="30"/>
    <x v="2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b v="0"/>
    <x v="8"/>
    <s v="people"/>
    <n v="0"/>
    <n v="1"/>
    <d v="2017-02-05T19:49:30"/>
    <d v="2017-03-08T10:07:22"/>
    <n v="31"/>
    <x v="2"/>
    <m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b v="0"/>
    <x v="8"/>
    <s v="people"/>
    <n v="42"/>
    <n v="83.43"/>
    <d v="2016-01-15T23:20:27"/>
    <d v="2016-02-15T14:39:35"/>
    <n v="31"/>
    <x v="0"/>
    <m/>
    <x v="0"/>
  </r>
  <r>
    <n v="1988"/>
    <s v="Phillip Michael Photography"/>
    <s v="Expressing art in an image!"/>
    <n v="6000"/>
    <n v="25"/>
    <x v="2"/>
    <s v="US"/>
    <s v="USD"/>
    <n v="1440094742"/>
    <n v="1437502742"/>
    <n v="1"/>
    <b v="0"/>
    <x v="8"/>
    <s v="people"/>
    <n v="0"/>
    <n v="25"/>
    <d v="2016-07-09T18:11:47"/>
    <d v="2016-08-09T09:30:56"/>
    <n v="31"/>
    <x v="0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b v="0"/>
    <x v="8"/>
    <s v="people"/>
    <n v="1"/>
    <n v="50"/>
    <d v="2017-11-10T20:46:06"/>
    <d v="2017-12-11T12:05:15"/>
    <n v="31"/>
    <x v="2"/>
    <m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b v="0"/>
    <x v="8"/>
    <s v="people"/>
    <n v="17"/>
    <n v="101.8"/>
    <d v="2017-01-21T06:20:07"/>
    <d v="2017-02-05T13:59:42"/>
    <n v="16"/>
    <x v="2"/>
    <m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b v="0"/>
    <x v="8"/>
    <s v="people"/>
    <n v="7"/>
    <n v="46.67"/>
    <d v="2016-05-31T01:28:16"/>
    <d v="2016-06-21T12:11:41"/>
    <n v="22"/>
    <x v="0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b v="0"/>
    <x v="8"/>
    <s v="people"/>
    <n v="0"/>
    <n v="1"/>
    <d v="2016-01-04T05:33:28"/>
    <d v="2016-02-03T20:52:37"/>
    <n v="31"/>
    <x v="0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b v="0"/>
    <x v="8"/>
    <s v="people"/>
    <n v="0"/>
    <n v="0"/>
    <d v="2016-11-12T04:43:11"/>
    <d v="2016-12-12T20:02:20"/>
    <n v="31"/>
    <x v="0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b v="0"/>
    <x v="8"/>
    <s v="people"/>
    <n v="0"/>
    <n v="0"/>
    <d v="2017-10-06T10:52:38"/>
    <d v="2017-12-06T18:32:12"/>
    <n v="61"/>
    <x v="2"/>
    <m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b v="0"/>
    <x v="8"/>
    <s v="people"/>
    <n v="8"/>
    <n v="26"/>
    <d v="2016-06-14T08:49:58"/>
    <d v="2016-07-04T19:02:44"/>
    <n v="21"/>
    <x v="0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b v="0"/>
    <x v="8"/>
    <s v="people"/>
    <n v="0"/>
    <n v="0"/>
    <d v="2015-05-22T04:15:30"/>
    <d v="2015-06-21T19:34:39"/>
    <n v="31"/>
    <x v="3"/>
    <m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b v="0"/>
    <x v="8"/>
    <s v="people"/>
    <n v="0"/>
    <n v="0"/>
    <d v="2015-07-09T06:58:56"/>
    <d v="2015-08-08T22:18:05"/>
    <n v="31"/>
    <x v="3"/>
    <m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b v="0"/>
    <x v="8"/>
    <s v="people"/>
    <n v="26"/>
    <n v="218.33"/>
    <d v="2015-05-28T14:38:57"/>
    <d v="2015-07-13T13:37:40"/>
    <n v="46"/>
    <x v="3"/>
    <m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b v="0"/>
    <x v="8"/>
    <s v="people"/>
    <n v="1"/>
    <n v="33.71"/>
    <d v="2015-09-27T12:20:34"/>
    <d v="2015-10-28T04:40:59"/>
    <n v="31"/>
    <x v="3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b v="0"/>
    <x v="8"/>
    <s v="people"/>
    <n v="13"/>
    <n v="25"/>
    <d v="2016-11-28T21:47:27"/>
    <d v="2016-12-29T13:06:36"/>
    <n v="31"/>
    <x v="0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b v="1"/>
    <x v="2"/>
    <s v="hardware"/>
    <n v="382"/>
    <n v="128.38999999999999"/>
    <d v="2016-04-28T16:53:02"/>
    <d v="2016-05-31T00:00:00"/>
    <n v="33"/>
    <x v="0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b v="1"/>
    <x v="2"/>
    <s v="hardware"/>
    <n v="217"/>
    <n v="78.83"/>
    <d v="2017-12-24T19:30:06"/>
    <d v="2018-01-24T10:49:15"/>
    <n v="31"/>
    <x v="2"/>
    <m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b v="1"/>
    <x v="2"/>
    <s v="hardware"/>
    <n v="312"/>
    <n v="91.76"/>
    <d v="2011-04-28T13:17:29"/>
    <d v="2011-05-13T16:51:04"/>
    <n v="16"/>
    <x v="7"/>
    <m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b v="1"/>
    <x v="2"/>
    <s v="hardware"/>
    <n v="234"/>
    <n v="331.1"/>
    <d v="2015-05-21T22:59:48"/>
    <d v="2015-06-21T14:18:57"/>
    <n v="31"/>
    <x v="3"/>
    <m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b v="1"/>
    <x v="2"/>
    <s v="hardware"/>
    <n v="124"/>
    <n v="194.26"/>
    <d v="2014-08-24T12:46:16"/>
    <d v="2014-09-21T11:13:01"/>
    <n v="28"/>
    <x v="4"/>
    <m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b v="1"/>
    <x v="2"/>
    <s v="hardware"/>
    <n v="248"/>
    <n v="408.98"/>
    <d v="2015-10-12T20:26:18"/>
    <d v="2015-11-17T15:19:55"/>
    <n v="36"/>
    <x v="3"/>
    <m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b v="1"/>
    <x v="2"/>
    <s v="hardware"/>
    <n v="116"/>
    <n v="84.46"/>
    <d v="2011-04-29T06:44:52"/>
    <d v="2011-07-06T00:30:38"/>
    <n v="67"/>
    <x v="7"/>
    <m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b v="1"/>
    <x v="2"/>
    <s v="hardware"/>
    <n v="117"/>
    <n v="44.85"/>
    <d v="2012-06-24T20:25:54"/>
    <d v="2012-08-08T18:53:59"/>
    <n v="45"/>
    <x v="6"/>
    <m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b v="1"/>
    <x v="2"/>
    <s v="hardware"/>
    <n v="305"/>
    <n v="383.36"/>
    <d v="2017-10-16T23:45:25"/>
    <d v="2017-11-22T19:09:40"/>
    <n v="37"/>
    <x v="2"/>
    <m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b v="1"/>
    <x v="2"/>
    <s v="hardware"/>
    <n v="320"/>
    <n v="55.28"/>
    <d v="2017-07-16T17:47:05"/>
    <d v="2017-08-16T09:06:14"/>
    <n v="31"/>
    <x v="2"/>
    <m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b v="1"/>
    <x v="2"/>
    <s v="hardware"/>
    <n v="820"/>
    <n v="422.02"/>
    <d v="2016-11-30T08:16:34"/>
    <d v="2017-01-03T15:49:47"/>
    <n v="35"/>
    <x v="0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b v="1"/>
    <x v="2"/>
    <s v="hardware"/>
    <n v="235"/>
    <n v="64.180000000000007"/>
    <d v="2015-12-22T15:33:28"/>
    <d v="2016-01-22T06:52:37"/>
    <n v="31"/>
    <x v="3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b v="1"/>
    <x v="2"/>
    <s v="hardware"/>
    <n v="495"/>
    <n v="173.58"/>
    <d v="2017-05-05T04:39:23"/>
    <d v="2017-07-05T11:17:41"/>
    <n v="61"/>
    <x v="2"/>
    <m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b v="1"/>
    <x v="2"/>
    <s v="hardware"/>
    <n v="7814"/>
    <n v="88.6"/>
    <d v="2014-01-20T10:21:56"/>
    <d v="2014-02-24T02:42:22"/>
    <n v="35"/>
    <x v="4"/>
    <m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b v="1"/>
    <x v="2"/>
    <s v="hardware"/>
    <n v="113"/>
    <n v="50.22"/>
    <d v="2012-06-29T05:09:09"/>
    <d v="2012-07-29T20:28:18"/>
    <n v="31"/>
    <x v="6"/>
    <m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b v="1"/>
    <x v="2"/>
    <s v="hardware"/>
    <n v="922"/>
    <n v="192.39"/>
    <d v="2014-01-08T20:34:02"/>
    <d v="2014-02-08T11:53:10"/>
    <n v="31"/>
    <x v="4"/>
    <m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b v="1"/>
    <x v="2"/>
    <s v="hardware"/>
    <n v="125"/>
    <n v="73.42"/>
    <d v="2013-01-14T13:09:01"/>
    <d v="2013-02-15T07:39:34"/>
    <n v="32"/>
    <x v="5"/>
    <m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b v="1"/>
    <x v="2"/>
    <s v="hardware"/>
    <n v="102"/>
    <n v="147.68"/>
    <d v="2016-07-02T04:52:55"/>
    <d v="2016-08-01T20:12:04"/>
    <n v="31"/>
    <x v="0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b v="1"/>
    <x v="2"/>
    <s v="hardware"/>
    <n v="485"/>
    <n v="108.97"/>
    <d v="2017-08-21T04:36:06"/>
    <d v="2017-09-20T19:55:15"/>
    <n v="31"/>
    <x v="2"/>
    <m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b v="1"/>
    <x v="2"/>
    <s v="hardware"/>
    <n v="192"/>
    <n v="23.65"/>
    <d v="2015-03-18T02:23:23"/>
    <d v="2015-04-24T17:56:26"/>
    <n v="38"/>
    <x v="3"/>
    <m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b v="1"/>
    <x v="2"/>
    <s v="hardware"/>
    <n v="281"/>
    <n v="147.94999999999999"/>
    <d v="2015-07-22T17:02:56"/>
    <d v="2015-09-06T16:01:39"/>
    <n v="46"/>
    <x v="3"/>
    <m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b v="1"/>
    <x v="2"/>
    <s v="hardware"/>
    <n v="125"/>
    <n v="385.04"/>
    <d v="2017-05-07T20:35:16"/>
    <d v="2017-06-07T11:54:25"/>
    <n v="31"/>
    <x v="2"/>
    <m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b v="1"/>
    <x v="2"/>
    <s v="hardware"/>
    <n v="161"/>
    <n v="457.39"/>
    <d v="2016-04-28T22:03:27"/>
    <d v="2016-05-29T13:22:36"/>
    <n v="31"/>
    <x v="0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b v="1"/>
    <x v="2"/>
    <s v="hardware"/>
    <n v="585"/>
    <n v="222.99"/>
    <d v="2013-06-05T09:54:47"/>
    <d v="2013-07-10T07:08:56"/>
    <n v="35"/>
    <x v="5"/>
    <m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b v="1"/>
    <x v="2"/>
    <s v="hardware"/>
    <n v="201"/>
    <n v="220.74"/>
    <d v="2016-04-28T16:16:06"/>
    <d v="2016-05-29T07:35:15"/>
    <n v="31"/>
    <x v="0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b v="1"/>
    <x v="2"/>
    <s v="hardware"/>
    <n v="133"/>
    <n v="73.5"/>
    <d v="2015-02-13T01:11:14"/>
    <d v="2015-03-31T10:42:23"/>
    <n v="46"/>
    <x v="3"/>
    <m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b v="1"/>
    <x v="2"/>
    <s v="hardware"/>
    <n v="120"/>
    <n v="223.1"/>
    <d v="2016-01-30T10:45:26"/>
    <d v="2016-03-16T08:42:53"/>
    <n v="46"/>
    <x v="0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b v="1"/>
    <x v="2"/>
    <s v="hardware"/>
    <n v="126"/>
    <n v="47.91"/>
    <d v="2010-12-15T13:20:06"/>
    <d v="2011-01-22T08:05:06"/>
    <n v="38"/>
    <x v="8"/>
    <m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b v="1"/>
    <x v="2"/>
    <s v="hardware"/>
    <n v="361"/>
    <n v="96.06"/>
    <d v="2015-07-09T09:12:52"/>
    <d v="2015-08-09T00:32:01"/>
    <n v="31"/>
    <x v="3"/>
    <m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b v="1"/>
    <x v="2"/>
    <s v="hardware"/>
    <n v="226"/>
    <n v="118.61"/>
    <d v="2013-09-28T20:20:21"/>
    <d v="2013-10-29T11:39:30"/>
    <n v="31"/>
    <x v="5"/>
    <m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b v="1"/>
    <x v="2"/>
    <s v="hardware"/>
    <n v="120"/>
    <n v="118.45"/>
    <d v="2015-11-16T09:36:13"/>
    <d v="2015-12-24T21:57:27"/>
    <n v="39"/>
    <x v="3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b v="1"/>
    <x v="2"/>
    <s v="hardware"/>
    <n v="304"/>
    <n v="143.21"/>
    <d v="2017-11-14T19:59:33"/>
    <d v="2017-12-15T02:33:11"/>
    <n v="31"/>
    <x v="2"/>
    <m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b v="1"/>
    <x v="2"/>
    <s v="hardware"/>
    <n v="179"/>
    <n v="282.72000000000003"/>
    <d v="2015-03-05T19:53:30"/>
    <d v="2015-04-05T11:12:39"/>
    <n v="31"/>
    <x v="3"/>
    <m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b v="1"/>
    <x v="2"/>
    <s v="hardware"/>
    <n v="387"/>
    <n v="593.94000000000005"/>
    <d v="2016-02-27T08:17:35"/>
    <d v="2016-04-23T16:18:23"/>
    <n v="56"/>
    <x v="0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b v="1"/>
    <x v="2"/>
    <s v="hardware"/>
    <n v="211"/>
    <n v="262.16000000000003"/>
    <d v="2016-10-24T20:25:39"/>
    <d v="2016-12-10T05:37:01"/>
    <n v="46"/>
    <x v="0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b v="1"/>
    <x v="2"/>
    <s v="hardware"/>
    <n v="132"/>
    <n v="46.58"/>
    <d v="2015-03-19T21:42:27"/>
    <d v="2015-04-19T13:01:36"/>
    <n v="31"/>
    <x v="3"/>
    <m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b v="1"/>
    <x v="2"/>
    <s v="hardware"/>
    <n v="300"/>
    <n v="70.040000000000006"/>
    <d v="2014-10-06T19:57:30"/>
    <d v="2014-12-07T03:37:04"/>
    <n v="61"/>
    <x v="4"/>
    <m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b v="1"/>
    <x v="2"/>
    <s v="hardware"/>
    <n v="421"/>
    <n v="164.91"/>
    <d v="2014-05-02T14:48:52"/>
    <d v="2014-06-04T18:53:37"/>
    <n v="33"/>
    <x v="4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b v="1"/>
    <x v="2"/>
    <s v="hardware"/>
    <n v="136"/>
    <n v="449.26"/>
    <d v="2017-10-31T09:44:15"/>
    <d v="2017-11-30T19:23:14"/>
    <n v="31"/>
    <x v="2"/>
    <m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b v="1"/>
    <x v="2"/>
    <s v="hardware"/>
    <n v="248"/>
    <n v="27.47"/>
    <d v="2014-10-07T13:31:58"/>
    <d v="2014-10-22T22:12:49"/>
    <n v="16"/>
    <x v="4"/>
    <m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b v="1"/>
    <x v="2"/>
    <s v="hardware"/>
    <n v="182"/>
    <n v="143.97999999999999"/>
    <d v="2017-10-10T01:08:33"/>
    <d v="2017-11-09T17:28:58"/>
    <n v="31"/>
    <x v="2"/>
    <m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b v="1"/>
    <x v="2"/>
    <s v="hardware"/>
    <n v="124"/>
    <n v="88.24"/>
    <d v="2016-11-14T08:40:25"/>
    <d v="2017-01-14T15:18:42"/>
    <n v="61"/>
    <x v="0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b v="1"/>
    <x v="2"/>
    <s v="hardware"/>
    <n v="506"/>
    <n v="36.33"/>
    <d v="2017-10-16T20:09:49"/>
    <d v="2017-12-11T00:29:37"/>
    <n v="55"/>
    <x v="2"/>
    <m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b v="1"/>
    <x v="2"/>
    <s v="hardware"/>
    <n v="108"/>
    <n v="90.18"/>
    <d v="2016-05-01T05:32:09"/>
    <d v="2016-05-31T20:51:18"/>
    <n v="31"/>
    <x v="0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b v="1"/>
    <x v="2"/>
    <s v="hardware"/>
    <n v="819"/>
    <n v="152.62"/>
    <d v="2013-05-04T21:03:47"/>
    <d v="2013-06-04T12:22:56"/>
    <n v="31"/>
    <x v="5"/>
    <m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b v="1"/>
    <x v="2"/>
    <s v="hardware"/>
    <n v="121"/>
    <n v="55.81"/>
    <d v="2014-03-25T17:29:16"/>
    <d v="2014-04-25T08:48:25"/>
    <n v="31"/>
    <x v="4"/>
    <m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b v="1"/>
    <x v="2"/>
    <s v="hardware"/>
    <n v="103"/>
    <n v="227.85"/>
    <d v="2016-03-04T05:48:26"/>
    <d v="2016-04-02T22:58:43"/>
    <n v="30"/>
    <x v="0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b v="1"/>
    <x v="2"/>
    <s v="hardware"/>
    <n v="148"/>
    <n v="91.83"/>
    <d v="2014-03-26T05:14:44"/>
    <d v="2014-04-25T20:33:53"/>
    <n v="31"/>
    <x v="4"/>
    <m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b v="1"/>
    <x v="2"/>
    <s v="hardware"/>
    <n v="120"/>
    <n v="80.989999999999995"/>
    <d v="2014-10-04T02:12:08"/>
    <d v="2014-11-09T06:37:17"/>
    <n v="36"/>
    <x v="4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b v="1"/>
    <x v="2"/>
    <s v="hardware"/>
    <n v="473"/>
    <n v="278.39"/>
    <d v="2016-04-07T02:46:26"/>
    <d v="2016-05-17T23:11:58"/>
    <n v="41"/>
    <x v="0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b v="1"/>
    <x v="2"/>
    <s v="hardware"/>
    <n v="130"/>
    <n v="43.1"/>
    <d v="2014-11-02T04:38:05"/>
    <d v="2014-12-02T19:57:14"/>
    <n v="31"/>
    <x v="4"/>
    <m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b v="1"/>
    <x v="2"/>
    <s v="hardware"/>
    <n v="353"/>
    <n v="326.29000000000002"/>
    <d v="2016-12-28T15:50:41"/>
    <d v="2017-02-12T14:49:25"/>
    <n v="46"/>
    <x v="0"/>
    <m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b v="1"/>
    <x v="2"/>
    <s v="hardware"/>
    <n v="101"/>
    <n v="41.74"/>
    <d v="2016-10-16T16:09:23"/>
    <d v="2016-11-16T08:29:48"/>
    <n v="31"/>
    <x v="0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b v="1"/>
    <x v="2"/>
    <s v="hardware"/>
    <n v="114"/>
    <n v="64.02"/>
    <d v="2015-03-12T09:42:18"/>
    <d v="2015-04-12T01:01:27"/>
    <n v="31"/>
    <x v="3"/>
    <m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b v="1"/>
    <x v="2"/>
    <s v="hardware"/>
    <n v="167"/>
    <n v="99.46"/>
    <d v="2015-10-18T03:14:46"/>
    <d v="2015-11-17T06:07:40"/>
    <n v="30"/>
    <x v="3"/>
    <m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b v="1"/>
    <x v="2"/>
    <s v="hardware"/>
    <n v="153"/>
    <n v="138.49"/>
    <d v="2014-02-17T13:32:38"/>
    <d v="2014-03-20T04:51:47"/>
    <n v="31"/>
    <x v="4"/>
    <m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b v="1"/>
    <x v="2"/>
    <s v="hardware"/>
    <n v="202"/>
    <n v="45.55"/>
    <d v="2017-01-19T12:37:59"/>
    <d v="2017-02-19T03:57:08"/>
    <n v="31"/>
    <x v="2"/>
    <m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b v="1"/>
    <x v="2"/>
    <s v="hardware"/>
    <n v="168"/>
    <n v="10.51"/>
    <d v="2016-01-07T12:39:40"/>
    <d v="2016-02-16T19:54:54"/>
    <n v="40"/>
    <x v="0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b v="1"/>
    <x v="2"/>
    <s v="hardware"/>
    <n v="143"/>
    <n v="114.77"/>
    <d v="2016-12-14T21:24:19"/>
    <d v="2017-01-24T01:00:15"/>
    <n v="40"/>
    <x v="0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b v="1"/>
    <x v="2"/>
    <s v="hardware"/>
    <n v="196"/>
    <n v="36"/>
    <d v="2015-05-04T15:14:54"/>
    <d v="2015-07-04T21:53:11"/>
    <n v="61"/>
    <x v="3"/>
    <m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b v="1"/>
    <x v="2"/>
    <s v="hardware"/>
    <n v="108"/>
    <n v="154.16999999999999"/>
    <d v="2017-12-01T09:02:12"/>
    <d v="2018-01-01T00:21:21"/>
    <n v="31"/>
    <x v="2"/>
    <m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b v="1"/>
    <x v="2"/>
    <s v="hardware"/>
    <n v="115"/>
    <n v="566.39"/>
    <d v="2017-02-15T23:41:15"/>
    <d v="2017-03-18T13:59:07"/>
    <n v="31"/>
    <x v="2"/>
    <m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b v="1"/>
    <x v="2"/>
    <s v="hardware"/>
    <n v="148"/>
    <n v="120.86"/>
    <d v="2017-04-07T09:16:37"/>
    <d v="2017-05-11T02:07:41"/>
    <n v="34"/>
    <x v="2"/>
    <m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b v="1"/>
    <x v="2"/>
    <s v="hardware"/>
    <n v="191"/>
    <n v="86.16"/>
    <d v="2014-03-27T23:14:26"/>
    <d v="2014-05-03T20:56:10"/>
    <n v="37"/>
    <x v="4"/>
    <m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b v="1"/>
    <x v="2"/>
    <s v="hardware"/>
    <n v="199"/>
    <n v="51.21"/>
    <d v="2014-11-01T11:45:10"/>
    <d v="2014-12-02T03:04:19"/>
    <n v="31"/>
    <x v="4"/>
    <m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b v="1"/>
    <x v="2"/>
    <s v="hardware"/>
    <n v="219"/>
    <n v="67.260000000000005"/>
    <d v="2015-07-06T01:33:20"/>
    <d v="2015-08-05T16:52:29"/>
    <n v="31"/>
    <x v="3"/>
    <m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b v="1"/>
    <x v="2"/>
    <s v="hardware"/>
    <n v="127"/>
    <n v="62.8"/>
    <d v="2016-04-07T21:57:02"/>
    <d v="2016-05-11T14:48:06"/>
    <n v="34"/>
    <x v="0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b v="1"/>
    <x v="2"/>
    <s v="hardware"/>
    <n v="105"/>
    <n v="346.13"/>
    <d v="2017-09-18T22:09:37"/>
    <d v="2017-10-19T13:28:46"/>
    <n v="31"/>
    <x v="2"/>
    <m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b v="1"/>
    <x v="2"/>
    <s v="hardware"/>
    <n v="128"/>
    <n v="244.12"/>
    <d v="2016-11-23T19:44:32"/>
    <d v="2016-12-25T11:34:19"/>
    <n v="32"/>
    <x v="0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b v="1"/>
    <x v="2"/>
    <s v="hardware"/>
    <n v="317"/>
    <n v="259.25"/>
    <d v="2017-05-25T07:24:39"/>
    <d v="2017-06-24T22:43:48"/>
    <n v="31"/>
    <x v="2"/>
    <m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b v="1"/>
    <x v="2"/>
    <s v="hardware"/>
    <n v="281"/>
    <n v="201.96"/>
    <d v="2017-08-15T15:30:47"/>
    <d v="2017-09-30T14:29:31"/>
    <n v="46"/>
    <x v="2"/>
    <m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b v="1"/>
    <x v="2"/>
    <s v="hardware"/>
    <n v="111"/>
    <n v="226.21"/>
    <d v="2017-04-02T03:00:58"/>
    <d v="2017-05-02T18:20:07"/>
    <n v="31"/>
    <x v="2"/>
    <m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b v="1"/>
    <x v="2"/>
    <s v="hardware"/>
    <n v="153"/>
    <n v="324.69"/>
    <d v="2016-03-10T03:05:50"/>
    <d v="2016-04-25T02:04:34"/>
    <n v="46"/>
    <x v="0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b v="1"/>
    <x v="2"/>
    <s v="hardware"/>
    <n v="103"/>
    <n v="205"/>
    <d v="2017-04-01T08:30:20"/>
    <d v="2017-05-01T23:49:29"/>
    <n v="31"/>
    <x v="2"/>
    <m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b v="1"/>
    <x v="2"/>
    <s v="hardware"/>
    <n v="1678"/>
    <n v="20.47"/>
    <d v="2014-05-29T14:09:09"/>
    <d v="2014-06-29T05:28:18"/>
    <n v="31"/>
    <x v="4"/>
    <m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b v="1"/>
    <x v="2"/>
    <s v="hardware"/>
    <n v="543"/>
    <n v="116.35"/>
    <d v="2015-05-25T07:17:16"/>
    <d v="2015-07-05T03:42:47"/>
    <n v="41"/>
    <x v="3"/>
    <m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b v="1"/>
    <x v="2"/>
    <s v="hardware"/>
    <n v="116"/>
    <n v="307.2"/>
    <d v="2016-03-25T19:56:11"/>
    <d v="2016-05-23T21:26:49"/>
    <n v="59"/>
    <x v="0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b v="1"/>
    <x v="2"/>
    <s v="hardware"/>
    <n v="131"/>
    <n v="546.69000000000005"/>
    <d v="2017-11-18T02:34:10"/>
    <d v="2017-12-18T17:53:19"/>
    <n v="31"/>
    <x v="2"/>
    <m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b v="1"/>
    <x v="2"/>
    <s v="hardware"/>
    <n v="288"/>
    <n v="47.47"/>
    <d v="2016-05-13T12:18:36"/>
    <d v="2016-06-13T05:37:01"/>
    <n v="31"/>
    <x v="0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b v="1"/>
    <x v="2"/>
    <s v="hardware"/>
    <n v="508"/>
    <n v="101.56"/>
    <d v="2016-10-02T17:20:00"/>
    <d v="2016-11-02T09:40:26"/>
    <n v="31"/>
    <x v="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b v="1"/>
    <x v="4"/>
    <s v="indie rock"/>
    <n v="115"/>
    <n v="72.91"/>
    <d v="2013-02-27T13:32:51"/>
    <d v="2013-04-10T11:43:40"/>
    <n v="42"/>
    <x v="5"/>
    <m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b v="1"/>
    <x v="4"/>
    <s v="indie rock"/>
    <n v="111"/>
    <n v="43.71"/>
    <d v="2012-08-14T10:05:53"/>
    <d v="2012-10-14T17:45:28"/>
    <n v="61"/>
    <x v="6"/>
    <m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b v="1"/>
    <x v="4"/>
    <s v="indie rock"/>
    <n v="113"/>
    <n v="34"/>
    <d v="2013-03-30T18:43:19"/>
    <d v="2013-04-30T10:02:28"/>
    <n v="31"/>
    <x v="5"/>
    <m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b v="1"/>
    <x v="4"/>
    <s v="indie rock"/>
    <n v="108"/>
    <n v="70.650000000000006"/>
    <d v="2015-03-12T17:21:24"/>
    <d v="2015-04-13T20:24:31"/>
    <n v="32"/>
    <x v="3"/>
    <m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b v="1"/>
    <x v="4"/>
    <s v="indie rock"/>
    <n v="124"/>
    <n v="89.3"/>
    <d v="2013-05-11T18:26:10"/>
    <d v="2013-06-11T09:45:19"/>
    <n v="31"/>
    <x v="5"/>
    <m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b v="1"/>
    <x v="4"/>
    <s v="indie rock"/>
    <n v="101"/>
    <n v="115.09"/>
    <d v="2012-10-04T00:36:17"/>
    <d v="2012-11-04T05:05:22"/>
    <n v="32"/>
    <x v="6"/>
    <m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b v="1"/>
    <x v="4"/>
    <s v="indie rock"/>
    <n v="104"/>
    <n v="62.12"/>
    <d v="2012-06-27T12:09:30"/>
    <d v="2012-07-28T03:28:39"/>
    <n v="31"/>
    <x v="6"/>
    <m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b v="1"/>
    <x v="4"/>
    <s v="indie rock"/>
    <n v="116"/>
    <n v="46.2"/>
    <d v="2011-06-17T04:14:30"/>
    <d v="2011-07-24T09:41:06"/>
    <n v="37"/>
    <x v="7"/>
    <m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b v="1"/>
    <x v="4"/>
    <s v="indie rock"/>
    <n v="120"/>
    <n v="48.55"/>
    <d v="2014-06-01T00:50:58"/>
    <d v="2014-07-06T18:43:18"/>
    <n v="36"/>
    <x v="4"/>
    <m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b v="1"/>
    <x v="4"/>
    <s v="indie rock"/>
    <n v="115"/>
    <n v="57.52"/>
    <d v="2013-12-26T01:41:22"/>
    <d v="2014-01-25T17:00:31"/>
    <n v="31"/>
    <x v="5"/>
    <m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b v="1"/>
    <x v="4"/>
    <s v="indie rock"/>
    <n v="120"/>
    <n v="88.15"/>
    <d v="2011-11-27T04:20:03"/>
    <d v="2012-01-15T17:21:42"/>
    <n v="50"/>
    <x v="7"/>
    <m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b v="1"/>
    <x v="4"/>
    <s v="indie rock"/>
    <n v="101"/>
    <n v="110.49"/>
    <d v="2012-06-26T23:58:51"/>
    <d v="2012-08-27T06:37:08"/>
    <n v="61"/>
    <x v="6"/>
    <m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b v="1"/>
    <x v="4"/>
    <s v="indie rock"/>
    <n v="102"/>
    <n v="66.83"/>
    <d v="2013-09-21T13:17:08"/>
    <d v="2013-11-21T20:56:43"/>
    <n v="61"/>
    <x v="5"/>
    <m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b v="1"/>
    <x v="4"/>
    <s v="indie rock"/>
    <n v="121"/>
    <n v="58.6"/>
    <d v="2012-12-23T01:00:05"/>
    <d v="2013-01-26T20:56:10"/>
    <n v="35"/>
    <x v="6"/>
    <m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b v="1"/>
    <x v="4"/>
    <s v="indie rock"/>
    <n v="100"/>
    <n v="113.64"/>
    <d v="2012-06-21T22:03:48"/>
    <d v="2012-08-22T04:42:06"/>
    <n v="61"/>
    <x v="6"/>
    <m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b v="1"/>
    <x v="4"/>
    <s v="indie rock"/>
    <n v="102"/>
    <n v="43.57"/>
    <d v="2013-09-08T04:17:37"/>
    <d v="2013-09-23T21:56:26"/>
    <n v="16"/>
    <x v="5"/>
    <m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b v="1"/>
    <x v="4"/>
    <s v="indie rock"/>
    <n v="100"/>
    <n v="78.95"/>
    <d v="2012-08-22T01:03:34"/>
    <d v="2012-10-22T08:43:09"/>
    <n v="61"/>
    <x v="6"/>
    <m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b v="1"/>
    <x v="4"/>
    <s v="indie rock"/>
    <n v="100"/>
    <n v="188.13"/>
    <d v="2012-12-30T06:52:31"/>
    <d v="2013-01-29T22:11:40"/>
    <n v="31"/>
    <x v="6"/>
    <m/>
    <x v="0"/>
  </r>
  <r>
    <n v="2099"/>
    <s v="Roosevelt Died."/>
    <s v="Our tour van died, we need help!"/>
    <n v="3000"/>
    <n v="3971"/>
    <x v="0"/>
    <s v="US"/>
    <s v="USD"/>
    <n v="1435808400"/>
    <n v="1434650084"/>
    <n v="63"/>
    <b v="1"/>
    <x v="4"/>
    <s v="indie rock"/>
    <n v="132"/>
    <n v="63.03"/>
    <d v="2016-06-06T00:55:54"/>
    <d v="2016-06-19T17:31:55"/>
    <n v="14"/>
    <x v="0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b v="1"/>
    <x v="4"/>
    <s v="indie rock"/>
    <n v="137"/>
    <n v="30.37"/>
    <d v="2013-05-10T17:54:44"/>
    <d v="2013-05-26T09:41:06"/>
    <n v="16"/>
    <x v="5"/>
    <m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b v="1"/>
    <x v="4"/>
    <s v="indie rock"/>
    <n v="113"/>
    <n v="51.48"/>
    <d v="2012-11-05T04:10:27"/>
    <d v="2013-01-05T10:48:45"/>
    <n v="61"/>
    <x v="6"/>
    <m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b v="1"/>
    <x v="4"/>
    <s v="indie rock"/>
    <n v="136"/>
    <n v="35.79"/>
    <d v="2012-02-20T12:05:55"/>
    <d v="2012-03-22T03:25:04"/>
    <n v="31"/>
    <x v="6"/>
    <m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b v="1"/>
    <x v="4"/>
    <s v="indie rock"/>
    <n v="146"/>
    <n v="98.82"/>
    <d v="2013-09-08T04:12:22"/>
    <d v="2013-10-08T20:32:48"/>
    <n v="31"/>
    <x v="5"/>
    <m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b v="1"/>
    <x v="4"/>
    <s v="indie rock"/>
    <n v="130"/>
    <n v="28"/>
    <d v="2014-04-01T18:40:35"/>
    <d v="2014-05-03T08:40:51"/>
    <n v="32"/>
    <x v="4"/>
    <m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b v="1"/>
    <x v="4"/>
    <s v="indie rock"/>
    <n v="254"/>
    <n v="51.31"/>
    <d v="2015-10-23T08:36:39"/>
    <d v="2015-11-05T00:00:00"/>
    <n v="13"/>
    <x v="3"/>
    <m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b v="1"/>
    <x v="4"/>
    <s v="indie rock"/>
    <n v="107"/>
    <n v="53.52"/>
    <d v="2013-11-26T06:48:04"/>
    <d v="2013-12-26T22:07:13"/>
    <n v="31"/>
    <x v="5"/>
    <m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b v="1"/>
    <x v="4"/>
    <s v="indie rock"/>
    <n v="108"/>
    <n v="37.15"/>
    <d v="2015-10-05T22:00:44"/>
    <d v="2015-10-27T09:45:25"/>
    <n v="22"/>
    <x v="3"/>
    <m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b v="1"/>
    <x v="4"/>
    <s v="indie rock"/>
    <n v="107"/>
    <n v="89.9"/>
    <d v="2013-07-11T08:54:08"/>
    <d v="2013-08-07T22:22:59"/>
    <n v="28"/>
    <x v="5"/>
    <m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b v="1"/>
    <x v="4"/>
    <s v="indie rock"/>
    <n v="107"/>
    <n v="106.53"/>
    <d v="2016-05-23T17:21:59"/>
    <d v="2016-06-23T08:41:08"/>
    <n v="31"/>
    <x v="0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b v="1"/>
    <x v="4"/>
    <s v="indie rock"/>
    <n v="100"/>
    <n v="52.82"/>
    <d v="2015-04-10T03:40:45"/>
    <d v="2015-05-08T06:37:17"/>
    <n v="29"/>
    <x v="3"/>
    <m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b v="1"/>
    <x v="4"/>
    <s v="indie rock"/>
    <n v="107"/>
    <n v="54.62"/>
    <d v="2012-04-26T04:49:47"/>
    <d v="2012-07-03T11:14:03"/>
    <n v="68"/>
    <x v="6"/>
    <m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b v="1"/>
    <x v="4"/>
    <s v="indie rock"/>
    <n v="100"/>
    <n v="27.27"/>
    <d v="2014-03-04T00:47:32"/>
    <d v="2014-03-18T07:56:29"/>
    <n v="15"/>
    <x v="4"/>
    <m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b v="1"/>
    <x v="4"/>
    <s v="indie rock"/>
    <n v="105"/>
    <n v="68.599999999999994"/>
    <d v="2015-08-01T17:07:41"/>
    <d v="2015-09-06T11:00:01"/>
    <n v="36"/>
    <x v="3"/>
    <m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b v="1"/>
    <x v="4"/>
    <s v="indie rock"/>
    <n v="105"/>
    <n v="35.61"/>
    <d v="2011-08-20T14:53:06"/>
    <d v="2011-10-23T08:09:11"/>
    <n v="63"/>
    <x v="7"/>
    <m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b v="1"/>
    <x v="4"/>
    <s v="indie rock"/>
    <n v="226"/>
    <n v="94.03"/>
    <d v="2011-12-06T03:00:27"/>
    <d v="2012-01-05T18:19:35"/>
    <n v="31"/>
    <x v="7"/>
    <m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b v="1"/>
    <x v="4"/>
    <s v="indie rock"/>
    <n v="101"/>
    <n v="526.46"/>
    <d v="2013-07-13T00:10:16"/>
    <d v="2013-08-31T00:40:54"/>
    <n v="49"/>
    <x v="5"/>
    <m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b v="1"/>
    <x v="4"/>
    <s v="indie rock"/>
    <n v="148"/>
    <n v="50.66"/>
    <d v="2016-10-02T19:50:37"/>
    <d v="2016-10-17T06:37:17"/>
    <n v="15"/>
    <x v="0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b v="1"/>
    <x v="4"/>
    <s v="indie rock"/>
    <n v="135"/>
    <n v="79.180000000000007"/>
    <d v="2012-05-12T04:14:14"/>
    <d v="2012-06-11T19:33:23"/>
    <n v="31"/>
    <x v="6"/>
    <m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b v="1"/>
    <x v="4"/>
    <s v="indie rock"/>
    <n v="101"/>
    <n v="91.59"/>
    <d v="2013-06-12T17:29:17"/>
    <d v="2013-07-13T08:48:26"/>
    <n v="31"/>
    <x v="5"/>
    <m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b v="1"/>
    <x v="4"/>
    <s v="indie rock"/>
    <n v="101"/>
    <n v="116.96"/>
    <d v="2014-10-20T21:05:18"/>
    <d v="2014-12-09T22:06:34"/>
    <n v="50"/>
    <x v="4"/>
    <m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b v="0"/>
    <x v="6"/>
    <s v="video games"/>
    <n v="1"/>
    <n v="28.4"/>
    <d v="2017-12-12T14:06:46"/>
    <d v="2018-01-12T05:25:55"/>
    <n v="31"/>
    <x v="2"/>
    <m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b v="0"/>
    <x v="6"/>
    <s v="video games"/>
    <n v="0"/>
    <n v="103.33"/>
    <d v="2017-12-08T01:14:22"/>
    <d v="2018-01-07T16:33:31"/>
    <n v="31"/>
    <x v="2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b v="0"/>
    <x v="6"/>
    <s v="video games"/>
    <n v="10"/>
    <n v="10"/>
    <d v="2010-11-27T16:32:28"/>
    <d v="2011-01-21T16:50:03"/>
    <n v="55"/>
    <x v="8"/>
    <m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b v="0"/>
    <x v="6"/>
    <s v="video games"/>
    <n v="10"/>
    <n v="23"/>
    <d v="2011-08-25T22:38:54"/>
    <d v="2011-10-14T03:34:28"/>
    <n v="49"/>
    <x v="7"/>
    <m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b v="0"/>
    <x v="6"/>
    <s v="video games"/>
    <n v="1"/>
    <n v="31.56"/>
    <d v="2016-06-23T16:24:23"/>
    <d v="2016-07-24T07:43:32"/>
    <n v="31"/>
    <x v="0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b v="0"/>
    <x v="6"/>
    <s v="video games"/>
    <n v="0"/>
    <n v="5"/>
    <d v="2015-10-23T13:07:52"/>
    <d v="2015-11-23T04:27:01"/>
    <n v="31"/>
    <x v="3"/>
    <m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b v="0"/>
    <x v="6"/>
    <s v="video games"/>
    <n v="29"/>
    <n v="34.22"/>
    <d v="2016-01-27T01:39:48"/>
    <d v="2016-02-26T15:57:40"/>
    <n v="31"/>
    <x v="0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b v="0"/>
    <x v="6"/>
    <s v="video games"/>
    <n v="0"/>
    <n v="25"/>
    <d v="2015-07-05T01:04:09"/>
    <d v="2015-09-04T07:42:27"/>
    <n v="61"/>
    <x v="3"/>
    <m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b v="0"/>
    <x v="6"/>
    <s v="video games"/>
    <n v="12"/>
    <n v="19.670000000000002"/>
    <d v="2017-02-01T07:44:41"/>
    <d v="2017-03-03T23:03:50"/>
    <n v="31"/>
    <x v="2"/>
    <m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b v="0"/>
    <x v="6"/>
    <s v="video games"/>
    <n v="0"/>
    <n v="21.25"/>
    <d v="2015-06-23T02:37:40"/>
    <d v="2015-07-28T20:30:01"/>
    <n v="36"/>
    <x v="3"/>
    <m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b v="0"/>
    <x v="6"/>
    <s v="video games"/>
    <n v="5"/>
    <n v="8.33"/>
    <d v="2016-05-30T08:39:00"/>
    <d v="2016-06-29T23:58:09"/>
    <n v="31"/>
    <x v="0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b v="0"/>
    <x v="6"/>
    <s v="video games"/>
    <n v="2"/>
    <n v="21.34"/>
    <d v="2014-12-12T11:56:28"/>
    <d v="2015-01-12T03:15:37"/>
    <n v="31"/>
    <x v="4"/>
    <m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b v="0"/>
    <x v="6"/>
    <s v="video games"/>
    <n v="2"/>
    <n v="5.33"/>
    <d v="2012-01-31T07:29:21"/>
    <d v="2012-03-10T07:38:33"/>
    <n v="39"/>
    <x v="6"/>
    <m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b v="0"/>
    <x v="6"/>
    <s v="video games"/>
    <n v="2"/>
    <n v="34.67"/>
    <d v="2014-02-27T21:43:41"/>
    <d v="2014-03-30T13:02:50"/>
    <n v="31"/>
    <x v="4"/>
    <m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b v="0"/>
    <x v="6"/>
    <s v="video games"/>
    <n v="10"/>
    <n v="21.73"/>
    <d v="2013-08-02T14:55:53"/>
    <d v="2013-09-02T06:15:02"/>
    <n v="31"/>
    <x v="5"/>
    <m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b v="0"/>
    <x v="6"/>
    <s v="video games"/>
    <n v="0"/>
    <n v="11.92"/>
    <d v="2014-08-25T05:50:24"/>
    <d v="2014-09-24T21:09:33"/>
    <n v="31"/>
    <x v="4"/>
    <m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b v="0"/>
    <x v="6"/>
    <s v="video games"/>
    <n v="28"/>
    <n v="26.6"/>
    <d v="2015-10-20T06:38:47"/>
    <d v="2015-11-19T21:57:56"/>
    <n v="31"/>
    <x v="3"/>
    <m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b v="0"/>
    <x v="6"/>
    <s v="video games"/>
    <n v="13"/>
    <n v="10.67"/>
    <d v="2014-09-15T04:24:30"/>
    <d v="2014-10-15T20:44:55"/>
    <n v="31"/>
    <x v="4"/>
    <m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b v="0"/>
    <x v="6"/>
    <s v="video games"/>
    <n v="5"/>
    <n v="29.04"/>
    <d v="2017-10-03T03:03:58"/>
    <d v="2017-11-02T18:23:07"/>
    <n v="31"/>
    <x v="2"/>
    <m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b v="0"/>
    <x v="6"/>
    <s v="video games"/>
    <n v="0"/>
    <n v="50.91"/>
    <d v="2013-11-11T14:18:17"/>
    <d v="2013-12-12T05:37:26"/>
    <n v="31"/>
    <x v="5"/>
    <m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b v="0"/>
    <x v="6"/>
    <s v="video games"/>
    <n v="0"/>
    <n v="0"/>
    <d v="2015-09-28T06:47:49"/>
    <d v="2015-10-28T23:08:14"/>
    <n v="31"/>
    <x v="3"/>
    <m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b v="0"/>
    <x v="6"/>
    <s v="video games"/>
    <n v="6"/>
    <n v="50.08"/>
    <d v="2016-11-23T13:06:33"/>
    <d v="2016-12-22T03:24:26"/>
    <n v="29"/>
    <x v="0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b v="0"/>
    <x v="6"/>
    <s v="video games"/>
    <n v="11"/>
    <n v="45"/>
    <d v="2011-04-14T00:17:14"/>
    <d v="2011-06-01T22:28:05"/>
    <n v="49"/>
    <x v="7"/>
    <m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b v="0"/>
    <x v="6"/>
    <s v="video games"/>
    <n v="2"/>
    <n v="25.29"/>
    <d v="2014-07-18T11:52:10"/>
    <d v="2014-08-20T04:12:36"/>
    <n v="33"/>
    <x v="4"/>
    <m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b v="0"/>
    <x v="6"/>
    <s v="video games"/>
    <n v="30"/>
    <n v="51.29"/>
    <d v="2014-10-03T19:05:46"/>
    <d v="2014-11-03T11:26:12"/>
    <n v="31"/>
    <x v="4"/>
    <m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b v="0"/>
    <x v="6"/>
    <s v="video games"/>
    <n v="0"/>
    <n v="1"/>
    <d v="2017-01-20T17:40:36"/>
    <d v="2017-02-04T00:49:32"/>
    <n v="15"/>
    <x v="2"/>
    <m/>
    <x v="0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b v="0"/>
    <x v="6"/>
    <s v="video games"/>
    <n v="1"/>
    <n v="49.38"/>
    <d v="2015-09-28T08:16:08"/>
    <d v="2015-10-31T01:37:50"/>
    <n v="33"/>
    <x v="3"/>
    <m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b v="0"/>
    <x v="6"/>
    <s v="video games"/>
    <n v="2"/>
    <n v="1"/>
    <d v="2016-02-17T17:58:51"/>
    <d v="2016-03-19T08:16:43"/>
    <n v="31"/>
    <x v="0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b v="0"/>
    <x v="6"/>
    <s v="video games"/>
    <n v="0"/>
    <n v="0"/>
    <d v="2011-05-06T14:54:34"/>
    <d v="2011-06-11T08:10:13"/>
    <n v="36"/>
    <x v="7"/>
    <m/>
    <x v="0"/>
  </r>
  <r>
    <n v="2150"/>
    <s v="The Unknown Door"/>
    <s v="A pixel styled open world detective game."/>
    <n v="50000"/>
    <n v="405"/>
    <x v="2"/>
    <s v="NO"/>
    <s v="NOK"/>
    <n v="1468392599"/>
    <n v="1465800599"/>
    <n v="4"/>
    <b v="0"/>
    <x v="6"/>
    <s v="video games"/>
    <n v="1"/>
    <n v="101.25"/>
    <d v="2017-06-09T05:57:26"/>
    <d v="2017-07-09T21:16:35"/>
    <n v="31"/>
    <x v="2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b v="0"/>
    <x v="6"/>
    <s v="video games"/>
    <n v="0"/>
    <n v="19.670000000000002"/>
    <d v="2017-05-26T12:35:59"/>
    <d v="2017-06-26T03:55:08"/>
    <n v="31"/>
    <x v="2"/>
    <m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b v="0"/>
    <x v="6"/>
    <s v="video games"/>
    <n v="0"/>
    <n v="12.5"/>
    <d v="2015-01-22T16:49:31"/>
    <d v="2015-02-22T07:07:23"/>
    <n v="31"/>
    <x v="3"/>
    <m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b v="0"/>
    <x v="6"/>
    <s v="video games"/>
    <n v="0"/>
    <n v="8.5"/>
    <d v="2015-11-15T23:21:09"/>
    <d v="2015-12-26T05:36:00"/>
    <n v="40"/>
    <x v="3"/>
    <m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b v="0"/>
    <x v="6"/>
    <s v="video games"/>
    <n v="1"/>
    <n v="1"/>
    <d v="2014-12-16T17:32:22"/>
    <d v="2015-01-06T03:45:08"/>
    <n v="21"/>
    <x v="4"/>
    <m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b v="0"/>
    <x v="6"/>
    <s v="video games"/>
    <n v="2"/>
    <n v="23"/>
    <d v="2017-02-23T12:11:40"/>
    <d v="2017-03-26T02:29:32"/>
    <n v="31"/>
    <x v="2"/>
    <m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b v="0"/>
    <x v="6"/>
    <s v="video games"/>
    <n v="3"/>
    <n v="17.989999999999998"/>
    <d v="2014-07-07T13:47:20"/>
    <d v="2014-08-22T12:46:04"/>
    <n v="46"/>
    <x v="4"/>
    <m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b v="0"/>
    <x v="6"/>
    <s v="video games"/>
    <n v="28"/>
    <n v="370.95"/>
    <d v="2017-11-20T08:43:58"/>
    <d v="2017-12-23T09:41:06"/>
    <n v="33"/>
    <x v="2"/>
    <m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b v="0"/>
    <x v="6"/>
    <s v="video games"/>
    <n v="7"/>
    <n v="63.57"/>
    <d v="2013-11-20T19:23:49"/>
    <d v="2014-01-05T18:22:32"/>
    <n v="46"/>
    <x v="5"/>
    <m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b v="0"/>
    <x v="6"/>
    <s v="video games"/>
    <n v="1"/>
    <n v="13"/>
    <d v="2012-05-03T21:29:46"/>
    <d v="2012-06-03T12:48:55"/>
    <n v="31"/>
    <x v="6"/>
    <m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b v="0"/>
    <x v="6"/>
    <s v="video games"/>
    <n v="1"/>
    <n v="5.31"/>
    <d v="2013-03-14T10:17:57"/>
    <d v="2013-04-14T01:37:06"/>
    <n v="31"/>
    <x v="5"/>
    <m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b v="1"/>
    <x v="4"/>
    <s v="rock"/>
    <n v="116"/>
    <n v="35.619999999999997"/>
    <d v="2016-08-13T13:44:50"/>
    <d v="2016-09-13T05:03:59"/>
    <n v="31"/>
    <x v="0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b v="1"/>
    <x v="4"/>
    <s v="rock"/>
    <n v="112"/>
    <n v="87.1"/>
    <d v="2015-06-04T09:35:10"/>
    <d v="2015-07-06T01:24:57"/>
    <n v="32"/>
    <x v="3"/>
    <m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b v="1"/>
    <x v="4"/>
    <s v="rock"/>
    <n v="132"/>
    <n v="75.11"/>
    <d v="2016-04-03T21:01:37"/>
    <d v="2016-05-26T05:26:49"/>
    <n v="52"/>
    <x v="0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b v="1"/>
    <x v="4"/>
    <s v="rock"/>
    <n v="103"/>
    <n v="68.010000000000005"/>
    <d v="2017-05-21T06:52:09"/>
    <d v="2017-06-21T09:10:28"/>
    <n v="31"/>
    <x v="2"/>
    <m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b v="1"/>
    <x v="4"/>
    <s v="rock"/>
    <n v="139"/>
    <n v="29.62"/>
    <d v="2017-03-03T14:18:28"/>
    <d v="2017-04-03T04:36:20"/>
    <n v="31"/>
    <x v="2"/>
    <m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b v="1"/>
    <x v="4"/>
    <s v="rock"/>
    <n v="147"/>
    <n v="91.63"/>
    <d v="2015-10-05T00:37:45"/>
    <d v="2015-11-20T00:37:45"/>
    <n v="46"/>
    <x v="3"/>
    <m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b v="1"/>
    <x v="4"/>
    <s v="rock"/>
    <n v="120"/>
    <n v="22.5"/>
    <d v="2013-07-29T15:24:53"/>
    <d v="2013-08-12T22:33:49"/>
    <n v="15"/>
    <x v="5"/>
    <m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b v="1"/>
    <x v="4"/>
    <s v="rock"/>
    <n v="122"/>
    <n v="64.37"/>
    <d v="2018-01-11T01:26:09"/>
    <d v="2018-02-11T07:39:34"/>
    <n v="32"/>
    <x v="1"/>
    <m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b v="1"/>
    <x v="4"/>
    <s v="rock"/>
    <n v="100"/>
    <n v="21.86"/>
    <d v="2018-03-01T04:24:42"/>
    <d v="2018-03-04T05:56:37"/>
    <n v="4"/>
    <x v="1"/>
    <m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b v="1"/>
    <x v="4"/>
    <s v="rock"/>
    <n v="181"/>
    <n v="33.32"/>
    <d v="2016-07-01T13:47:37"/>
    <d v="2016-08-11T10:13:08"/>
    <n v="41"/>
    <x v="0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b v="1"/>
    <x v="4"/>
    <s v="rock"/>
    <n v="106"/>
    <n v="90.28"/>
    <d v="2016-05-04T13:45:27"/>
    <d v="2016-06-09T13:47:14"/>
    <n v="36"/>
    <x v="0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b v="1"/>
    <x v="4"/>
    <s v="rock"/>
    <n v="100"/>
    <n v="76.92"/>
    <d v="2016-03-04T22:23:19"/>
    <d v="2016-04-04T13:42:28"/>
    <n v="31"/>
    <x v="0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b v="1"/>
    <x v="4"/>
    <s v="rock"/>
    <n v="127"/>
    <n v="59.23"/>
    <d v="2014-07-14T13:24:08"/>
    <d v="2014-08-15T16:50:03"/>
    <n v="32"/>
    <x v="4"/>
    <m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b v="1"/>
    <x v="4"/>
    <s v="rock"/>
    <n v="103"/>
    <n v="65.38"/>
    <d v="2017-03-31T01:03:06"/>
    <d v="2017-04-30T16:22:15"/>
    <n v="31"/>
    <x v="2"/>
    <m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b v="1"/>
    <x v="4"/>
    <s v="rock"/>
    <n v="250"/>
    <n v="67.31"/>
    <d v="2017-07-10T15:01:53"/>
    <d v="2017-07-17T18:36:21"/>
    <n v="8"/>
    <x v="2"/>
    <m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b v="1"/>
    <x v="4"/>
    <s v="rock"/>
    <n v="126"/>
    <n v="88.75"/>
    <d v="2016-03-19T06:50:22"/>
    <d v="2016-04-18T22:09:31"/>
    <n v="31"/>
    <x v="0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b v="1"/>
    <x v="4"/>
    <s v="rock"/>
    <n v="100"/>
    <n v="65.87"/>
    <d v="2017-05-07T12:47:06"/>
    <d v="2017-06-02T01:33:03"/>
    <n v="26"/>
    <x v="2"/>
    <m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b v="1"/>
    <x v="4"/>
    <s v="rock"/>
    <n v="139"/>
    <n v="40.35"/>
    <d v="2017-12-19T15:05:29"/>
    <d v="2018-01-19T06:24:38"/>
    <n v="31"/>
    <x v="2"/>
    <m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b v="1"/>
    <x v="4"/>
    <s v="rock"/>
    <n v="161"/>
    <n v="76.86"/>
    <d v="2016-02-26T08:47:31"/>
    <d v="2016-03-28T00:06:40"/>
    <n v="31"/>
    <x v="0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b v="1"/>
    <x v="4"/>
    <s v="rock"/>
    <n v="107"/>
    <n v="68.709999999999994"/>
    <d v="2016-09-22T05:10:57"/>
    <d v="2016-11-04T03:39:02"/>
    <n v="43"/>
    <x v="0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b v="1"/>
    <x v="6"/>
    <s v="tabletop games"/>
    <n v="153"/>
    <n v="57.77"/>
    <d v="2018-02-08T01:08:59"/>
    <d v="2018-02-22T08:17:55"/>
    <n v="15"/>
    <x v="1"/>
    <m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b v="1"/>
    <x v="6"/>
    <s v="tabletop games"/>
    <n v="524"/>
    <n v="44.17"/>
    <d v="2015-08-10T22:35:19"/>
    <d v="2015-09-15T16:27:40"/>
    <n v="36"/>
    <x v="3"/>
    <m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b v="1"/>
    <x v="6"/>
    <s v="tabletop games"/>
    <n v="489"/>
    <n v="31.57"/>
    <d v="2018-01-10T19:40:53"/>
    <d v="2018-02-10T07:08:56"/>
    <n v="31"/>
    <x v="1"/>
    <m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b v="1"/>
    <x v="6"/>
    <s v="tabletop games"/>
    <n v="285"/>
    <n v="107.05"/>
    <d v="2017-01-03T09:15:35"/>
    <d v="2017-01-17T15:49:47"/>
    <n v="15"/>
    <x v="2"/>
    <m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b v="1"/>
    <x v="6"/>
    <s v="tabletop games"/>
    <n v="1857"/>
    <n v="149.03"/>
    <d v="2014-01-15T11:07:54"/>
    <d v="2014-02-25T07:33:26"/>
    <n v="41"/>
    <x v="4"/>
    <m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b v="1"/>
    <x v="6"/>
    <s v="tabletop games"/>
    <n v="110"/>
    <n v="55.96"/>
    <d v="2017-07-29T15:04:34"/>
    <d v="2017-09-04T20:56:10"/>
    <n v="37"/>
    <x v="2"/>
    <m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b v="1"/>
    <x v="6"/>
    <s v="tabletop games"/>
    <n v="1015"/>
    <n v="56.97"/>
    <d v="2016-02-19T06:08:47"/>
    <d v="2016-03-19T19:53:52"/>
    <n v="30"/>
    <x v="0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b v="1"/>
    <x v="6"/>
    <s v="tabletop games"/>
    <n v="412"/>
    <n v="44.06"/>
    <d v="2017-09-18T15:53:53"/>
    <d v="2017-10-24T12:45:57"/>
    <n v="36"/>
    <x v="2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b v="1"/>
    <x v="6"/>
    <s v="tabletop games"/>
    <n v="503"/>
    <n v="68.63"/>
    <d v="2017-04-02T08:05:06"/>
    <d v="2017-04-16T18:22:59"/>
    <n v="15"/>
    <x v="2"/>
    <m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b v="1"/>
    <x v="6"/>
    <s v="tabletop games"/>
    <n v="185"/>
    <n v="65.319999999999993"/>
    <d v="2017-02-10T02:33:16"/>
    <d v="2017-03-17T12:14:18"/>
    <n v="36"/>
    <x v="2"/>
    <m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b v="1"/>
    <x v="6"/>
    <s v="tabletop games"/>
    <n v="120"/>
    <n v="35.92"/>
    <d v="2018-02-03T18:54:05"/>
    <d v="2018-02-16T01:01:44"/>
    <n v="13"/>
    <x v="1"/>
    <m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b v="1"/>
    <x v="6"/>
    <s v="tabletop games"/>
    <n v="1081"/>
    <n v="40.07"/>
    <d v="2017-11-17T04:00:45"/>
    <d v="2017-12-15T20:56:10"/>
    <n v="29"/>
    <x v="2"/>
    <m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b v="1"/>
    <x v="6"/>
    <s v="tabletop games"/>
    <n v="452"/>
    <n v="75.650000000000006"/>
    <d v="2017-10-20T03:18:40"/>
    <d v="2017-11-20T14:16:51"/>
    <n v="32"/>
    <x v="2"/>
    <m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b v="1"/>
    <x v="6"/>
    <s v="tabletop games"/>
    <n v="537"/>
    <n v="61.2"/>
    <d v="2017-02-18T09:53:52"/>
    <d v="2017-03-21T00:11:45"/>
    <n v="31"/>
    <x v="2"/>
    <m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b v="1"/>
    <x v="6"/>
    <s v="tabletop games"/>
    <n v="120"/>
    <n v="48.13"/>
    <d v="2016-06-30T13:48:56"/>
    <d v="2016-07-31T05:08:05"/>
    <n v="31"/>
    <x v="0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b v="1"/>
    <x v="6"/>
    <s v="tabletop games"/>
    <n v="114"/>
    <n v="68.11"/>
    <d v="2017-10-31T10:55:21"/>
    <d v="2017-12-01T21:57:27"/>
    <n v="32"/>
    <x v="2"/>
    <m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b v="1"/>
    <x v="6"/>
    <s v="tabletop games"/>
    <n v="951"/>
    <n v="65.89"/>
    <d v="2016-01-14T21:27:49"/>
    <d v="2016-02-14T12:46:58"/>
    <n v="31"/>
    <x v="0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b v="1"/>
    <x v="6"/>
    <s v="tabletop games"/>
    <n v="133"/>
    <n v="81.650000000000006"/>
    <d v="2016-10-05T08:00:00"/>
    <d v="2016-11-05T00:20:26"/>
    <n v="31"/>
    <x v="0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b v="1"/>
    <x v="6"/>
    <s v="tabletop games"/>
    <n v="147"/>
    <n v="52.7"/>
    <d v="2016-09-04T14:17:50"/>
    <d v="2016-10-05T05:36:59"/>
    <n v="31"/>
    <x v="0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b v="1"/>
    <x v="6"/>
    <s v="tabletop games"/>
    <n v="542"/>
    <n v="41.23"/>
    <d v="2016-05-26T16:52:13"/>
    <d v="2016-06-23T18:53:37"/>
    <n v="28"/>
    <x v="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b v="1"/>
    <x v="4"/>
    <s v="electronic music"/>
    <n v="383"/>
    <n v="15.04"/>
    <d v="2013-12-03T01:21:06"/>
    <d v="2013-12-17T08:30:03"/>
    <n v="15"/>
    <x v="5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b v="1"/>
    <x v="4"/>
    <s v="electronic music"/>
    <n v="704"/>
    <n v="39.07"/>
    <d v="2013-08-31T02:25:50"/>
    <d v="2013-09-30T17:44:59"/>
    <n v="31"/>
    <x v="5"/>
    <m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b v="1"/>
    <x v="4"/>
    <s v="electronic music"/>
    <n v="110"/>
    <n v="43.82"/>
    <d v="2016-08-14T14:26:05"/>
    <d v="2016-09-14T05:45:14"/>
    <n v="31"/>
    <x v="0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b v="1"/>
    <x v="4"/>
    <s v="electronic music"/>
    <n v="133"/>
    <n v="27.3"/>
    <d v="2014-01-08T06:36:55"/>
    <d v="2014-02-07T21:56:04"/>
    <n v="31"/>
    <x v="4"/>
    <m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b v="1"/>
    <x v="4"/>
    <s v="electronic music"/>
    <n v="152"/>
    <n v="42.22"/>
    <d v="2013-03-27T19:37:41"/>
    <d v="2013-04-27T10:56:50"/>
    <n v="31"/>
    <x v="5"/>
    <m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b v="1"/>
    <x v="4"/>
    <s v="electronic music"/>
    <n v="103"/>
    <n v="33.24"/>
    <d v="2013-02-20T12:25:56"/>
    <d v="2013-03-10T21:37:26"/>
    <n v="19"/>
    <x v="5"/>
    <m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b v="1"/>
    <x v="4"/>
    <s v="electronic music"/>
    <n v="100"/>
    <n v="285.70999999999998"/>
    <d v="2014-09-22T12:25:04"/>
    <d v="2014-10-23T04:45:30"/>
    <n v="31"/>
    <x v="4"/>
    <m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b v="1"/>
    <x v="4"/>
    <s v="electronic music"/>
    <n v="102"/>
    <n v="42.33"/>
    <d v="2012-12-31T01:42:34"/>
    <d v="2013-03-01T14:48:31"/>
    <n v="60"/>
    <x v="6"/>
    <m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b v="1"/>
    <x v="4"/>
    <s v="electronic music"/>
    <n v="151"/>
    <n v="50.27"/>
    <d v="2015-03-13T09:12:14"/>
    <d v="2015-03-25T02:33:11"/>
    <n v="12"/>
    <x v="3"/>
    <m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b v="1"/>
    <x v="4"/>
    <s v="electronic music"/>
    <n v="111"/>
    <n v="61.9"/>
    <d v="2013-01-09T10:48:41"/>
    <d v="2013-03-09T08:16:20"/>
    <n v="59"/>
    <x v="5"/>
    <m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b v="1"/>
    <x v="4"/>
    <s v="electronic music"/>
    <n v="196"/>
    <n v="40.75"/>
    <d v="2015-02-25T08:31:04"/>
    <d v="2015-03-20T08:09:11"/>
    <n v="24"/>
    <x v="3"/>
    <m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b v="1"/>
    <x v="4"/>
    <s v="electronic music"/>
    <n v="114"/>
    <n v="55.8"/>
    <d v="2014-09-06T17:48:33"/>
    <d v="2014-10-10T17:52:20"/>
    <n v="34"/>
    <x v="4"/>
    <m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b v="1"/>
    <x v="4"/>
    <s v="electronic music"/>
    <n v="200"/>
    <n v="10"/>
    <d v="2016-04-01T18:12:25"/>
    <d v="2016-05-02T09:31:33"/>
    <n v="31"/>
    <x v="0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b v="1"/>
    <x v="4"/>
    <s v="electronic music"/>
    <n v="293"/>
    <n v="73.13"/>
    <d v="2014-12-15T20:56:59"/>
    <d v="2015-01-15T12:16:08"/>
    <n v="31"/>
    <x v="4"/>
    <m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b v="1"/>
    <x v="4"/>
    <s v="electronic music"/>
    <n v="156"/>
    <n v="26.06"/>
    <d v="2013-01-12T03:47:37"/>
    <d v="2013-02-04T05:05:22"/>
    <n v="24"/>
    <x v="5"/>
    <m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b v="1"/>
    <x v="4"/>
    <s v="electronic music"/>
    <n v="106"/>
    <n v="22.64"/>
    <d v="2016-06-27T11:47:09"/>
    <d v="2016-07-11T18:56:05"/>
    <n v="15"/>
    <x v="0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b v="1"/>
    <x v="4"/>
    <s v="electronic music"/>
    <n v="101"/>
    <n v="47.22"/>
    <d v="2016-10-12T18:01:04"/>
    <d v="2016-10-23T12:45:57"/>
    <n v="12"/>
    <x v="0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b v="1"/>
    <x v="4"/>
    <s v="electronic music"/>
    <n v="123"/>
    <n v="32.32"/>
    <d v="2013-07-03T20:25:15"/>
    <d v="2013-07-26T12:15:19"/>
    <n v="23"/>
    <x v="5"/>
    <m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b v="1"/>
    <x v="4"/>
    <s v="electronic music"/>
    <n v="102"/>
    <n v="53.42"/>
    <d v="2016-07-08T16:35:57"/>
    <d v="2016-08-08T07:55:06"/>
    <n v="31"/>
    <x v="0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b v="1"/>
    <x v="4"/>
    <s v="electronic music"/>
    <n v="101"/>
    <n v="51.3"/>
    <d v="2014-05-30T23:57:13"/>
    <d v="2014-06-30T15:16:21"/>
    <n v="31"/>
    <x v="4"/>
    <m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b v="1"/>
    <x v="6"/>
    <s v="tabletop games"/>
    <n v="108"/>
    <n v="37.200000000000003"/>
    <d v="2017-03-17T21:26:58"/>
    <d v="2017-04-17T20:56:10"/>
    <n v="31"/>
    <x v="2"/>
    <m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b v="1"/>
    <x v="6"/>
    <s v="tabletop games"/>
    <n v="163"/>
    <n v="27.1"/>
    <d v="2012-11-20T02:57:49"/>
    <d v="2012-12-20T18:16:58"/>
    <n v="31"/>
    <x v="6"/>
    <m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b v="1"/>
    <x v="6"/>
    <s v="tabletop games"/>
    <n v="106"/>
    <n v="206.31"/>
    <d v="2016-05-15T11:37:20"/>
    <d v="2016-06-15T02:56:29"/>
    <n v="31"/>
    <x v="0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b v="1"/>
    <x v="6"/>
    <s v="tabletop games"/>
    <n v="243"/>
    <n v="82.15"/>
    <d v="2017-09-29T23:30:38"/>
    <d v="2017-10-28T16:51:04"/>
    <n v="29"/>
    <x v="2"/>
    <m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b v="1"/>
    <x v="6"/>
    <s v="tabletop games"/>
    <n v="945"/>
    <n v="164.8"/>
    <d v="2015-08-04T16:51:19"/>
    <d v="2015-09-04T08:10:28"/>
    <n v="31"/>
    <x v="3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b v="1"/>
    <x v="6"/>
    <s v="tabletop games"/>
    <n v="108"/>
    <n v="60.82"/>
    <d v="2017-01-04T12:25:54"/>
    <d v="2017-02-04T13:46:13"/>
    <n v="31"/>
    <x v="2"/>
    <m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b v="1"/>
    <x v="6"/>
    <s v="tabletop games"/>
    <n v="157"/>
    <n v="67.97"/>
    <d v="2014-09-20T01:54:59"/>
    <d v="2014-10-20T18:15:24"/>
    <n v="31"/>
    <x v="4"/>
    <m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b v="1"/>
    <x v="6"/>
    <s v="tabletop games"/>
    <n v="1174"/>
    <n v="81.56"/>
    <d v="2016-07-05T04:15:56"/>
    <d v="2016-08-04T19:35:05"/>
    <n v="31"/>
    <x v="0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b v="1"/>
    <x v="6"/>
    <s v="tabletop games"/>
    <n v="171"/>
    <n v="25.43"/>
    <d v="2014-07-03T07:05:23"/>
    <d v="2014-08-08T13:16:36"/>
    <n v="37"/>
    <x v="4"/>
    <m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b v="1"/>
    <x v="6"/>
    <s v="tabletop games"/>
    <n v="126"/>
    <n v="21.5"/>
    <d v="2015-03-05T14:57:29"/>
    <d v="2015-04-05T06:16:38"/>
    <n v="31"/>
    <x v="3"/>
    <m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b v="1"/>
    <x v="6"/>
    <s v="tabletop games"/>
    <n v="1212"/>
    <n v="27.23"/>
    <d v="2014-05-02T05:59:10"/>
    <d v="2014-05-29T02:33:11"/>
    <n v="27"/>
    <x v="4"/>
    <m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b v="1"/>
    <x v="6"/>
    <s v="tabletop games"/>
    <n v="496"/>
    <n v="25.09"/>
    <d v="2015-05-28T06:41:50"/>
    <d v="2015-06-30T07:08:56"/>
    <n v="33"/>
    <x v="3"/>
    <m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b v="1"/>
    <x v="6"/>
    <s v="tabletop games"/>
    <n v="332"/>
    <n v="21.23"/>
    <d v="2016-11-14T00:36:25"/>
    <d v="2016-12-05T02:02:33"/>
    <n v="22"/>
    <x v="0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b v="1"/>
    <x v="6"/>
    <s v="tabletop games"/>
    <n v="1165"/>
    <n v="41.61"/>
    <d v="2017-12-06T13:03:47"/>
    <d v="2018-01-06T04:22:56"/>
    <n v="31"/>
    <x v="2"/>
    <m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b v="1"/>
    <x v="6"/>
    <s v="tabletop games"/>
    <n v="153"/>
    <n v="135.59"/>
    <d v="2016-02-12T22:29:58"/>
    <d v="2016-03-14T12:47:51"/>
    <n v="31"/>
    <x v="0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b v="1"/>
    <x v="6"/>
    <s v="tabletop games"/>
    <n v="537"/>
    <n v="22.12"/>
    <d v="2016-12-25T02:52:18"/>
    <d v="2017-01-24T18:11:27"/>
    <n v="31"/>
    <x v="0"/>
    <m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b v="1"/>
    <x v="6"/>
    <s v="tabletop games"/>
    <n v="353"/>
    <n v="64.63"/>
    <d v="2015-09-15T18:58:26"/>
    <d v="2015-10-26T23:28:20"/>
    <n v="41"/>
    <x v="3"/>
    <m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b v="1"/>
    <x v="6"/>
    <s v="tabletop games"/>
    <n v="137"/>
    <n v="69.569999999999993"/>
    <d v="2018-02-09T16:46:14"/>
    <d v="2018-03-12T08:05:23"/>
    <n v="31"/>
    <x v="1"/>
    <m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b v="1"/>
    <x v="6"/>
    <s v="tabletop games"/>
    <n v="128"/>
    <n v="75.13"/>
    <d v="2014-10-01T11:14:17"/>
    <d v="2014-11-07T10:45:27"/>
    <n v="37"/>
    <x v="4"/>
    <m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b v="1"/>
    <x v="6"/>
    <s v="tabletop games"/>
    <n v="271"/>
    <n v="140.97999999999999"/>
    <d v="2017-03-18T01:20:45"/>
    <d v="2017-04-17T16:39:54"/>
    <n v="31"/>
    <x v="2"/>
    <m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b v="1"/>
    <x v="6"/>
    <s v="tabletop games"/>
    <n v="806"/>
    <n v="49.47"/>
    <d v="2018-02-01T17:43:50"/>
    <d v="2018-03-04T09:02:59"/>
    <n v="31"/>
    <x v="1"/>
    <m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b v="1"/>
    <x v="6"/>
    <s v="tabletop games"/>
    <n v="1360"/>
    <n v="53.87"/>
    <d v="2014-09-28T00:19:17"/>
    <d v="2014-11-03T07:41:37"/>
    <n v="37"/>
    <x v="4"/>
    <m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b v="1"/>
    <x v="6"/>
    <s v="tabletop games"/>
    <n v="930250"/>
    <n v="4.57"/>
    <d v="2018-03-08T09:13:01"/>
    <d v="2018-03-14T21:26:49"/>
    <n v="7"/>
    <x v="1"/>
    <m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b v="1"/>
    <x v="6"/>
    <s v="tabletop games"/>
    <n v="377"/>
    <n v="65"/>
    <d v="2017-10-03T04:45:02"/>
    <d v="2017-10-15T11:44:41"/>
    <n v="13"/>
    <x v="2"/>
    <m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b v="1"/>
    <x v="6"/>
    <s v="tabletop games"/>
    <n v="2647"/>
    <n v="53.48"/>
    <d v="2014-12-30T02:02:51"/>
    <d v="2015-01-30T18:53:37"/>
    <n v="32"/>
    <x v="4"/>
    <m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b v="1"/>
    <x v="6"/>
    <s v="tabletop games"/>
    <n v="100"/>
    <n v="43.91"/>
    <d v="2016-07-25T02:33:22"/>
    <d v="2016-08-24T17:52:31"/>
    <n v="31"/>
    <x v="0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b v="1"/>
    <x v="6"/>
    <s v="tabletop games"/>
    <n v="104"/>
    <n v="50.85"/>
    <d v="2016-07-03T12:45:22"/>
    <d v="2016-07-17T19:54:18"/>
    <n v="15"/>
    <x v="0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b v="1"/>
    <x v="6"/>
    <s v="tabletop games"/>
    <n v="107"/>
    <n v="58.63"/>
    <d v="2017-11-14T03:05:09"/>
    <d v="2017-12-14T18:24:18"/>
    <n v="31"/>
    <x v="2"/>
    <m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b v="1"/>
    <x v="6"/>
    <s v="tabletop games"/>
    <n v="169"/>
    <n v="32.82"/>
    <d v="2014-02-02T04:28:20"/>
    <d v="2014-03-04T18:46:13"/>
    <n v="31"/>
    <x v="4"/>
    <m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b v="1"/>
    <x v="6"/>
    <s v="tabletop games"/>
    <n v="975"/>
    <n v="426.93"/>
    <d v="2017-11-02T00:08:03"/>
    <d v="2017-12-02T16:28:29"/>
    <n v="31"/>
    <x v="2"/>
    <m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b v="1"/>
    <x v="6"/>
    <s v="tabletop games"/>
    <n v="134"/>
    <n v="23.81"/>
    <d v="2015-07-07T16:08:07"/>
    <d v="2015-07-29T02:51:31"/>
    <n v="22"/>
    <x v="3"/>
    <m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b v="1"/>
    <x v="6"/>
    <s v="tabletop games"/>
    <n v="272"/>
    <n v="98.41"/>
    <d v="2017-07-19T02:55:58"/>
    <d v="2017-08-03T10:35:32"/>
    <n v="16"/>
    <x v="2"/>
    <m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b v="1"/>
    <x v="6"/>
    <s v="tabletop games"/>
    <n v="113"/>
    <n v="107.32"/>
    <d v="2016-10-09T12:55:16"/>
    <d v="2016-11-09T05:15:42"/>
    <n v="31"/>
    <x v="0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b v="1"/>
    <x v="6"/>
    <s v="tabletop games"/>
    <n v="460"/>
    <n v="11.67"/>
    <d v="2018-01-18T06:10:31"/>
    <d v="2018-01-25T09:44:59"/>
    <n v="8"/>
    <x v="1"/>
    <m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b v="1"/>
    <x v="6"/>
    <s v="tabletop games"/>
    <n v="287"/>
    <n v="41.78"/>
    <d v="2017-04-02T12:05:58"/>
    <d v="2017-05-03T03:25:07"/>
    <n v="31"/>
    <x v="2"/>
    <m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b v="1"/>
    <x v="6"/>
    <s v="tabletop games"/>
    <n v="223"/>
    <n v="21.38"/>
    <d v="2017-11-07T13:37:48"/>
    <d v="2017-11-21T20:46:44"/>
    <n v="15"/>
    <x v="2"/>
    <m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b v="1"/>
    <x v="6"/>
    <s v="tabletop games"/>
    <n v="636"/>
    <n v="94.1"/>
    <d v="2017-05-11T07:07:44"/>
    <d v="2017-06-16T01:31:55"/>
    <n v="36"/>
    <x v="2"/>
    <m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b v="1"/>
    <x v="6"/>
    <s v="tabletop games"/>
    <n v="147"/>
    <n v="15.72"/>
    <d v="2016-04-29T06:09:08"/>
    <d v="2016-05-29T21:28:17"/>
    <n v="31"/>
    <x v="0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b v="1"/>
    <x v="6"/>
    <s v="tabletop games"/>
    <n v="1867"/>
    <n v="90.64"/>
    <d v="2017-11-28T08:29:33"/>
    <d v="2017-12-08T13:35:56"/>
    <n v="11"/>
    <x v="2"/>
    <m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b v="1"/>
    <x v="6"/>
    <s v="tabletop games"/>
    <n v="327"/>
    <n v="97.3"/>
    <d v="2015-02-03T02:57:52"/>
    <d v="2015-03-05T17:15:45"/>
    <n v="31"/>
    <x v="3"/>
    <m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b v="1"/>
    <x v="6"/>
    <s v="tabletop games"/>
    <n v="780"/>
    <n v="37.119999999999997"/>
    <d v="2018-01-25T11:38:13"/>
    <d v="2018-02-15T22:21:37"/>
    <n v="22"/>
    <x v="1"/>
    <m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b v="1"/>
    <x v="6"/>
    <s v="tabletop games"/>
    <n v="154"/>
    <n v="28.1"/>
    <d v="2015-09-27T14:51:12"/>
    <d v="2015-11-01T18:22:59"/>
    <n v="35"/>
    <x v="3"/>
    <m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b v="1"/>
    <x v="6"/>
    <s v="tabletop games"/>
    <n v="116"/>
    <n v="144.43"/>
    <d v="2015-12-26T17:50:52"/>
    <d v="2016-01-17T04:34:16"/>
    <n v="22"/>
    <x v="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b v="1"/>
    <x v="6"/>
    <s v="tabletop games"/>
    <n v="180"/>
    <n v="24.27"/>
    <d v="2017-05-01T17:50:53"/>
    <d v="2017-05-18T15:19:09"/>
    <n v="18"/>
    <x v="2"/>
    <m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b v="1"/>
    <x v="6"/>
    <s v="tabletop games"/>
    <n v="299"/>
    <n v="35.119999999999997"/>
    <d v="2017-11-15T03:02:15"/>
    <d v="2017-11-22T06:36:43"/>
    <n v="8"/>
    <x v="2"/>
    <m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b v="1"/>
    <x v="6"/>
    <s v="tabletop games"/>
    <n v="320"/>
    <n v="24.76"/>
    <d v="2017-04-04T11:13:54"/>
    <d v="2017-04-22T01:01:17"/>
    <n v="18"/>
    <x v="2"/>
    <m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b v="1"/>
    <x v="6"/>
    <s v="tabletop games"/>
    <n v="381"/>
    <n v="188.38"/>
    <d v="2015-11-09T18:17:49"/>
    <d v="2015-12-05T12:15:19"/>
    <n v="26"/>
    <x v="3"/>
    <m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b v="1"/>
    <x v="6"/>
    <s v="tabletop games"/>
    <n v="103"/>
    <n v="148.08000000000001"/>
    <d v="2018-02-11T04:34:18"/>
    <d v="2018-03-13T19:53:27"/>
    <n v="31"/>
    <x v="1"/>
    <m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b v="1"/>
    <x v="6"/>
    <s v="tabletop games"/>
    <n v="1802"/>
    <n v="49.93"/>
    <d v="2018-02-11T19:49:09"/>
    <d v="2018-03-08T20:25:32"/>
    <n v="26"/>
    <x v="1"/>
    <m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b v="1"/>
    <x v="6"/>
    <s v="tabletop games"/>
    <n v="720"/>
    <n v="107.82"/>
    <d v="2017-12-21T21:49:09"/>
    <d v="2018-01-11T09:10:28"/>
    <n v="21"/>
    <x v="2"/>
    <m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b v="1"/>
    <x v="6"/>
    <s v="tabletop games"/>
    <n v="283"/>
    <n v="42.63"/>
    <d v="2017-11-09T03:34:32"/>
    <d v="2017-12-09T18:53:41"/>
    <n v="31"/>
    <x v="2"/>
    <m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b v="1"/>
    <x v="6"/>
    <s v="tabletop games"/>
    <n v="1357"/>
    <n v="14.37"/>
    <d v="2016-10-29T00:17:38"/>
    <d v="2016-11-28T15:36:47"/>
    <n v="31"/>
    <x v="0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b v="1"/>
    <x v="6"/>
    <s v="tabletop games"/>
    <n v="220"/>
    <n v="37.479999999999997"/>
    <d v="2018-02-16T18:33:54"/>
    <d v="2018-03-14T06:18:35"/>
    <n v="26"/>
    <x v="1"/>
    <m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b v="1"/>
    <x v="6"/>
    <s v="tabletop games"/>
    <n v="120"/>
    <n v="30.2"/>
    <d v="2015-01-01T22:29:03"/>
    <d v="2015-02-01T13:48:12"/>
    <n v="31"/>
    <x v="3"/>
    <m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b v="1"/>
    <x v="6"/>
    <s v="tabletop games"/>
    <n v="408"/>
    <n v="33.549999999999997"/>
    <d v="2015-11-06T11:32:25"/>
    <d v="2015-12-07T02:51:33"/>
    <n v="31"/>
    <x v="3"/>
    <m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b v="1"/>
    <x v="6"/>
    <s v="tabletop games"/>
    <n v="106"/>
    <n v="64.75"/>
    <d v="2014-11-13T01:09:36"/>
    <d v="2014-12-13T16:28:45"/>
    <n v="31"/>
    <x v="4"/>
    <m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b v="1"/>
    <x v="6"/>
    <s v="tabletop games"/>
    <n v="141"/>
    <n v="57.93"/>
    <d v="2012-12-20T15:36:34"/>
    <d v="2013-01-20T06:55:43"/>
    <n v="31"/>
    <x v="6"/>
    <m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b v="1"/>
    <x v="6"/>
    <s v="tabletop games"/>
    <n v="271"/>
    <n v="53.08"/>
    <d v="2016-11-21T12:16:28"/>
    <d v="2016-12-26T11:43:40"/>
    <n v="35"/>
    <x v="0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b v="1"/>
    <x v="6"/>
    <s v="tabletop games"/>
    <n v="154"/>
    <n v="48.06"/>
    <d v="2016-01-01T20:17:00"/>
    <d v="2016-01-20T14:17:52"/>
    <n v="19"/>
    <x v="0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b v="1"/>
    <x v="6"/>
    <s v="tabletop games"/>
    <n v="404"/>
    <n v="82.4"/>
    <d v="2016-08-07T05:06:14"/>
    <d v="2016-09-06T20:25:23"/>
    <n v="31"/>
    <x v="0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b v="1"/>
    <x v="4"/>
    <s v="rock"/>
    <n v="185"/>
    <n v="50.45"/>
    <d v="2012-04-09T22:50:10"/>
    <d v="2012-06-12T06:28:05"/>
    <n v="63"/>
    <x v="6"/>
    <m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b v="1"/>
    <x v="4"/>
    <s v="rock"/>
    <n v="185"/>
    <n v="115.83"/>
    <d v="2016-11-05T15:30:50"/>
    <d v="2017-01-05T22:09:07"/>
    <n v="61"/>
    <x v="0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b v="1"/>
    <x v="4"/>
    <s v="rock"/>
    <n v="101"/>
    <n v="63.03"/>
    <d v="2013-01-31T23:29:26"/>
    <d v="2013-04-03T05:06:27"/>
    <n v="61"/>
    <x v="5"/>
    <m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b v="1"/>
    <x v="4"/>
    <s v="rock"/>
    <n v="106"/>
    <n v="108.02"/>
    <d v="2011-12-28T07:16:31"/>
    <d v="2012-01-26T06:38:18"/>
    <n v="29"/>
    <x v="7"/>
    <m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b v="1"/>
    <x v="4"/>
    <s v="rock"/>
    <n v="121"/>
    <n v="46.09"/>
    <d v="2013-04-24T18:20:18"/>
    <d v="2013-05-25T09:39:27"/>
    <n v="31"/>
    <x v="5"/>
    <m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b v="1"/>
    <x v="4"/>
    <s v="rock"/>
    <n v="100"/>
    <n v="107.21"/>
    <d v="2014-07-13T19:31:59"/>
    <d v="2014-08-11T14:47:29"/>
    <n v="29"/>
    <x v="4"/>
    <m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b v="1"/>
    <x v="4"/>
    <s v="rock"/>
    <n v="120"/>
    <n v="50.93"/>
    <d v="2015-05-13T20:26:33"/>
    <d v="2015-06-04T07:09:57"/>
    <n v="22"/>
    <x v="3"/>
    <m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b v="1"/>
    <x v="4"/>
    <s v="rock"/>
    <n v="100"/>
    <n v="40.04"/>
    <d v="2013-05-03T14:09:10"/>
    <d v="2013-05-22T21:57:27"/>
    <n v="20"/>
    <x v="5"/>
    <m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b v="1"/>
    <x v="4"/>
    <s v="rock"/>
    <n v="107"/>
    <n v="64.44"/>
    <d v="2014-09-30T11:42:18"/>
    <d v="2014-11-13T09:03:19"/>
    <n v="44"/>
    <x v="4"/>
    <m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b v="1"/>
    <x v="4"/>
    <s v="rock"/>
    <n v="104"/>
    <n v="53.83"/>
    <d v="2010-07-19T18:59:14"/>
    <d v="2010-10-07T21:57:27"/>
    <n v="79"/>
    <x v="8"/>
    <m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b v="1"/>
    <x v="4"/>
    <s v="rock"/>
    <n v="173"/>
    <n v="100.47"/>
    <d v="2013-02-11T00:58:11"/>
    <d v="2013-03-17T22:58:43"/>
    <n v="35"/>
    <x v="5"/>
    <m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b v="1"/>
    <x v="4"/>
    <s v="rock"/>
    <n v="107"/>
    <n v="46.63"/>
    <d v="2013-02-10T18:07:15"/>
    <d v="2013-03-13T09:26:24"/>
    <n v="31"/>
    <x v="5"/>
    <m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b v="1"/>
    <x v="4"/>
    <s v="rock"/>
    <n v="108"/>
    <n v="34.07"/>
    <d v="2013-07-28T06:07:39"/>
    <d v="2013-08-23T06:06:38"/>
    <n v="26"/>
    <x v="5"/>
    <m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b v="1"/>
    <x v="4"/>
    <s v="rock"/>
    <n v="146"/>
    <n v="65.209999999999994"/>
    <d v="2013-11-20T16:11:34"/>
    <d v="2013-12-21T07:30:43"/>
    <n v="31"/>
    <x v="5"/>
    <m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b v="1"/>
    <x v="4"/>
    <s v="rock"/>
    <n v="125"/>
    <n v="44.21"/>
    <d v="2013-11-27T00:55:25"/>
    <d v="2013-12-27T16:14:34"/>
    <n v="31"/>
    <x v="5"/>
    <m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b v="1"/>
    <x v="4"/>
    <s v="rock"/>
    <n v="149"/>
    <n v="71.97"/>
    <d v="2012-12-11T12:19:10"/>
    <d v="2013-01-16T06:11:30"/>
    <n v="36"/>
    <x v="6"/>
    <m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b v="1"/>
    <x v="4"/>
    <s v="rock"/>
    <n v="101"/>
    <n v="52.95"/>
    <d v="2013-01-01T06:08:30"/>
    <d v="2013-02-05T02:32:10"/>
    <n v="35"/>
    <x v="5"/>
    <m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b v="1"/>
    <x v="4"/>
    <s v="rock"/>
    <n v="105"/>
    <n v="109.45"/>
    <d v="2015-02-02T22:38:52"/>
    <d v="2015-03-05T12:56:44"/>
    <n v="31"/>
    <x v="3"/>
    <m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b v="1"/>
    <x v="4"/>
    <s v="rock"/>
    <n v="350"/>
    <n v="75.040000000000006"/>
    <d v="2011-12-07T02:19:44"/>
    <d v="2011-12-22T09:59:18"/>
    <n v="16"/>
    <x v="7"/>
    <m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b v="1"/>
    <x v="4"/>
    <s v="rock"/>
    <n v="101"/>
    <n v="115.71"/>
    <d v="2013-05-10T15:16:01"/>
    <d v="2013-05-24T22:24:57"/>
    <n v="15"/>
    <x v="5"/>
    <m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b v="1"/>
    <x v="4"/>
    <s v="indie rock"/>
    <n v="134"/>
    <n v="31.66"/>
    <d v="2014-04-24T07:41:13"/>
    <d v="2014-05-24T23:00:21"/>
    <n v="31"/>
    <x v="4"/>
    <m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b v="1"/>
    <x v="4"/>
    <s v="indie rock"/>
    <n v="171"/>
    <n v="46.18"/>
    <d v="2014-11-04T01:52:55"/>
    <d v="2014-12-08T05:06:23"/>
    <n v="34"/>
    <x v="4"/>
    <m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b v="1"/>
    <x v="4"/>
    <s v="indie rock"/>
    <n v="109"/>
    <n v="68.48"/>
    <d v="2012-09-23T05:47:10"/>
    <d v="2012-11-03T03:13:58"/>
    <n v="41"/>
    <x v="6"/>
    <m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b v="1"/>
    <x v="4"/>
    <s v="indie rock"/>
    <n v="101"/>
    <n v="53.47"/>
    <d v="2011-10-04T13:21:33"/>
    <d v="2011-11-15T19:53:52"/>
    <n v="42"/>
    <x v="7"/>
    <m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b v="1"/>
    <x v="4"/>
    <s v="indie rock"/>
    <n v="101"/>
    <n v="109.11"/>
    <d v="2015-06-25T18:34:25"/>
    <d v="2015-07-21T08:40:51"/>
    <n v="26"/>
    <x v="3"/>
    <m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b v="1"/>
    <x v="4"/>
    <s v="indie rock"/>
    <n v="107"/>
    <n v="51.19"/>
    <d v="2013-01-01T09:13:41"/>
    <d v="2013-02-01T00:32:50"/>
    <n v="31"/>
    <x v="5"/>
    <m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b v="1"/>
    <x v="4"/>
    <s v="indie rock"/>
    <n v="107"/>
    <n v="27.94"/>
    <d v="2013-02-28T05:22:16"/>
    <d v="2013-03-30T20:41:20"/>
    <n v="31"/>
    <x v="5"/>
    <m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b v="1"/>
    <x v="4"/>
    <s v="indie rock"/>
    <n v="101"/>
    <n v="82.5"/>
    <d v="2015-07-13T09:48:52"/>
    <d v="2015-08-11T02:02:33"/>
    <n v="29"/>
    <x v="3"/>
    <m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b v="1"/>
    <x v="4"/>
    <s v="indie rock"/>
    <n v="107"/>
    <n v="59.82"/>
    <d v="2014-01-03T20:38:05"/>
    <d v="2014-02-08T14:30:25"/>
    <n v="36"/>
    <x v="4"/>
    <m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b v="1"/>
    <x v="4"/>
    <s v="indie rock"/>
    <n v="429"/>
    <n v="64.819999999999993"/>
    <d v="2014-01-21T00:34:18"/>
    <d v="2014-02-20T14:52:10"/>
    <n v="31"/>
    <x v="4"/>
    <m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b v="1"/>
    <x v="4"/>
    <s v="indie rock"/>
    <n v="104"/>
    <n v="90.1"/>
    <d v="2015-03-16T23:35:59"/>
    <d v="2015-04-16T14:55:08"/>
    <n v="31"/>
    <x v="3"/>
    <m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b v="1"/>
    <x v="4"/>
    <s v="indie rock"/>
    <n v="108"/>
    <n v="40.96"/>
    <d v="2015-02-25T04:47:17"/>
    <d v="2015-03-29T04:35:45"/>
    <n v="32"/>
    <x v="3"/>
    <m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b v="1"/>
    <x v="4"/>
    <s v="indie rock"/>
    <n v="176"/>
    <n v="56"/>
    <d v="2013-02-26T08:10:39"/>
    <d v="2013-03-28T23:29:48"/>
    <n v="31"/>
    <x v="5"/>
    <m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b v="1"/>
    <x v="4"/>
    <s v="indie rock"/>
    <n v="157"/>
    <n v="37.67"/>
    <d v="2013-04-02T16:04:22"/>
    <d v="2013-05-03T07:23:31"/>
    <n v="31"/>
    <x v="5"/>
    <m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b v="1"/>
    <x v="4"/>
    <s v="indie rock"/>
    <n v="103"/>
    <n v="40.08"/>
    <d v="2013-02-28T03:30:06"/>
    <d v="2013-03-30T18:49:15"/>
    <n v="31"/>
    <x v="5"/>
    <m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b v="1"/>
    <x v="4"/>
    <s v="indie rock"/>
    <n v="104"/>
    <n v="78.03"/>
    <d v="2010-07-29T11:08:05"/>
    <d v="2010-10-16T03:28:20"/>
    <n v="78"/>
    <x v="8"/>
    <m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b v="1"/>
    <x v="4"/>
    <s v="indie rock"/>
    <n v="104"/>
    <n v="18.91"/>
    <d v="2010-11-21T16:21:16"/>
    <d v="2010-12-24T00:30:38"/>
    <n v="33"/>
    <x v="8"/>
    <m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b v="1"/>
    <x v="4"/>
    <s v="indie rock"/>
    <n v="121"/>
    <n v="37.130000000000003"/>
    <d v="2010-06-29T18:19:49"/>
    <d v="2010-07-31T22:57:42"/>
    <n v="33"/>
    <x v="8"/>
    <m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b v="1"/>
    <x v="4"/>
    <s v="indie rock"/>
    <n v="108"/>
    <n v="41.96"/>
    <d v="2014-10-22T00:28:41"/>
    <d v="2014-11-21T15:47:50"/>
    <n v="31"/>
    <x v="4"/>
    <m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b v="1"/>
    <x v="4"/>
    <s v="indie rock"/>
    <n v="109"/>
    <n v="61.04"/>
    <d v="2015-02-04T23:05:32"/>
    <d v="2015-03-12T15:56:36"/>
    <n v="36"/>
    <x v="3"/>
    <m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b v="0"/>
    <x v="7"/>
    <s v="small batch"/>
    <n v="39"/>
    <n v="64.53"/>
    <d v="2018-03-06T20:40:52"/>
    <d v="2018-04-06T10:58:44"/>
    <n v="31"/>
    <x v="1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b v="0"/>
    <x v="7"/>
    <s v="small batch"/>
    <n v="3"/>
    <n v="21.25"/>
    <d v="2018-03-12T14:47:59"/>
    <d v="2018-04-12T05:05:51"/>
    <n v="31"/>
    <x v="1"/>
    <m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b v="0"/>
    <x v="7"/>
    <s v="small batch"/>
    <n v="48"/>
    <n v="30"/>
    <d v="2018-03-15T12:53:34"/>
    <d v="2018-03-22T16:28:02"/>
    <n v="8"/>
    <x v="1"/>
    <m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b v="0"/>
    <x v="7"/>
    <s v="small batch"/>
    <n v="21"/>
    <n v="25.49"/>
    <d v="2018-02-26T07:24:00"/>
    <d v="2018-03-28T21:41:52"/>
    <n v="31"/>
    <x v="1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b v="0"/>
    <x v="7"/>
    <s v="small batch"/>
    <n v="8"/>
    <n v="11.43"/>
    <d v="2018-03-01T12:17:33"/>
    <d v="2018-04-01T02:35:25"/>
    <n v="31"/>
    <x v="1"/>
    <m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b v="0"/>
    <x v="7"/>
    <s v="small batch"/>
    <n v="1"/>
    <n v="108"/>
    <d v="2018-03-11T17:41:15"/>
    <d v="2018-05-03T12:15:19"/>
    <n v="53"/>
    <x v="1"/>
    <m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b v="1"/>
    <x v="7"/>
    <s v="small batch"/>
    <n v="526"/>
    <n v="54.88"/>
    <d v="2015-07-04T04:05:47"/>
    <d v="2015-08-08T21:58:08"/>
    <n v="36"/>
    <x v="3"/>
    <m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b v="1"/>
    <x v="7"/>
    <s v="small batch"/>
    <n v="254"/>
    <n v="47.38"/>
    <d v="2016-05-02T08:26:10"/>
    <d v="2016-06-01T23:45:19"/>
    <n v="31"/>
    <x v="0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b v="1"/>
    <x v="7"/>
    <s v="small batch"/>
    <n v="106"/>
    <n v="211.84"/>
    <d v="2015-05-29T03:02:55"/>
    <d v="2015-06-28T18:22:04"/>
    <n v="31"/>
    <x v="3"/>
    <m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b v="1"/>
    <x v="7"/>
    <s v="small batch"/>
    <n v="102"/>
    <n v="219.93"/>
    <d v="2016-11-15T13:53:04"/>
    <d v="2016-12-16T07:39:34"/>
    <n v="31"/>
    <x v="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b v="1"/>
    <x v="7"/>
    <s v="small batch"/>
    <n v="144"/>
    <n v="40.799999999999997"/>
    <d v="2015-06-30T04:13:27"/>
    <d v="2015-07-30T19:32:36"/>
    <n v="31"/>
    <x v="3"/>
    <m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b v="1"/>
    <x v="7"/>
    <s v="small batch"/>
    <n v="106"/>
    <n v="75.5"/>
    <d v="2015-12-23T11:18:39"/>
    <d v="2016-01-23T02:37:48"/>
    <n v="31"/>
    <x v="3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b v="1"/>
    <x v="7"/>
    <s v="small batch"/>
    <n v="212"/>
    <n v="13.54"/>
    <d v="2015-04-18T07:15:34"/>
    <d v="2015-05-09T20:15:19"/>
    <n v="22"/>
    <x v="3"/>
    <m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b v="1"/>
    <x v="7"/>
    <s v="small batch"/>
    <n v="102"/>
    <n v="60.87"/>
    <d v="2015-09-19T12:51:02"/>
    <d v="2015-10-20T05:41:06"/>
    <n v="31"/>
    <x v="3"/>
    <m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b v="1"/>
    <x v="7"/>
    <s v="small batch"/>
    <n v="102"/>
    <n v="115.69"/>
    <d v="2015-04-22T07:23:17"/>
    <d v="2015-05-22T22:42:26"/>
    <n v="31"/>
    <x v="3"/>
    <m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b v="1"/>
    <x v="7"/>
    <s v="small batch"/>
    <n v="521"/>
    <n v="48.1"/>
    <d v="2015-01-05T10:24:36"/>
    <d v="2015-02-15T06:50:08"/>
    <n v="41"/>
    <x v="3"/>
    <m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b v="1"/>
    <x v="7"/>
    <s v="small batch"/>
    <n v="111"/>
    <n v="74.180000000000007"/>
    <d v="2015-05-07T16:43:17"/>
    <d v="2015-06-07T08:02:26"/>
    <n v="31"/>
    <x v="3"/>
    <m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b v="1"/>
    <x v="7"/>
    <s v="small batch"/>
    <n v="101"/>
    <n v="123.35"/>
    <d v="2015-05-11T00:32:04"/>
    <d v="2015-06-10T15:51:13"/>
    <n v="31"/>
    <x v="3"/>
    <m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b v="1"/>
    <x v="7"/>
    <s v="small batch"/>
    <n v="294"/>
    <n v="66.62"/>
    <d v="2017-11-18T03:15:54"/>
    <d v="2017-12-19T07:38:33"/>
    <n v="32"/>
    <x v="2"/>
    <m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b v="1"/>
    <x v="7"/>
    <s v="small batch"/>
    <n v="106"/>
    <n v="104.99"/>
    <d v="2017-09-28T22:23:38"/>
    <d v="2017-10-29T13:42:46"/>
    <n v="31"/>
    <x v="2"/>
    <m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b v="0"/>
    <x v="2"/>
    <s v="web"/>
    <n v="0"/>
    <n v="0"/>
    <d v="2016-05-30T23:31:08"/>
    <d v="2016-06-30T14:50:17"/>
    <n v="31"/>
    <x v="0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b v="0"/>
    <x v="2"/>
    <s v="web"/>
    <n v="0"/>
    <n v="0"/>
    <d v="2015-08-29T02:54:49"/>
    <d v="2015-09-19T01:31:55"/>
    <n v="22"/>
    <x v="3"/>
    <m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b v="0"/>
    <x v="2"/>
    <s v="web"/>
    <n v="3"/>
    <n v="300"/>
    <d v="2016-11-10T09:30:18"/>
    <d v="2016-12-31T11:00:46"/>
    <n v="51"/>
    <x v="0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b v="0"/>
    <x v="2"/>
    <s v="web"/>
    <n v="0"/>
    <n v="1"/>
    <d v="2017-05-21T07:06:42"/>
    <d v="2017-06-20T22:25:51"/>
    <n v="31"/>
    <x v="2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b v="0"/>
    <x v="2"/>
    <s v="web"/>
    <n v="0"/>
    <n v="0"/>
    <d v="2016-02-10T20:58:50"/>
    <d v="2016-03-17T14:27:04"/>
    <n v="36"/>
    <x v="0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b v="0"/>
    <x v="2"/>
    <s v="web"/>
    <n v="0"/>
    <n v="13"/>
    <d v="2017-08-31T11:55:25"/>
    <d v="2017-10-16T10:54:09"/>
    <n v="46"/>
    <x v="2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b v="0"/>
    <x v="2"/>
    <s v="web"/>
    <n v="2"/>
    <n v="15"/>
    <d v="2017-07-23T11:49:23"/>
    <d v="2017-08-23T03:08:32"/>
    <n v="31"/>
    <x v="2"/>
    <m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b v="0"/>
    <x v="2"/>
    <s v="web"/>
    <n v="0"/>
    <n v="54"/>
    <d v="2016-12-14T04:58:31"/>
    <d v="2017-02-13T11:36:49"/>
    <n v="61"/>
    <x v="0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b v="0"/>
    <x v="2"/>
    <s v="web"/>
    <n v="0"/>
    <n v="0"/>
    <d v="2016-07-01T14:25:09"/>
    <d v="2016-07-31T05:13:40"/>
    <n v="30"/>
    <x v="0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b v="0"/>
    <x v="2"/>
    <s v="web"/>
    <n v="0"/>
    <n v="0"/>
    <d v="2017-12-04T12:28:26"/>
    <d v="2018-01-04T03:47:34"/>
    <n v="31"/>
    <x v="2"/>
    <m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b v="0"/>
    <x v="2"/>
    <s v="web"/>
    <n v="1"/>
    <n v="15.43"/>
    <d v="2016-03-16T16:46:37"/>
    <d v="2016-04-16T08:05:46"/>
    <n v="31"/>
    <x v="0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b v="0"/>
    <x v="2"/>
    <s v="web"/>
    <n v="0"/>
    <n v="0"/>
    <d v="2016-03-24T09:24:17"/>
    <d v="2016-05-24T16:02:35"/>
    <n v="61"/>
    <x v="0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b v="0"/>
    <x v="2"/>
    <s v="web"/>
    <n v="0"/>
    <n v="0"/>
    <d v="2016-03-26T11:28:02"/>
    <d v="2016-04-07T17:35:42"/>
    <n v="13"/>
    <x v="0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b v="0"/>
    <x v="2"/>
    <s v="web"/>
    <n v="0"/>
    <n v="25"/>
    <d v="2015-10-26T08:31:40"/>
    <d v="2015-12-26T15:09:57"/>
    <n v="61"/>
    <x v="3"/>
    <m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b v="0"/>
    <x v="2"/>
    <s v="web"/>
    <n v="1"/>
    <n v="27.5"/>
    <d v="2016-03-19T13:49:33"/>
    <d v="2016-04-19T05:08:42"/>
    <n v="31"/>
    <x v="0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b v="0"/>
    <x v="2"/>
    <s v="web"/>
    <n v="0"/>
    <n v="0"/>
    <d v="2016-04-23T03:53:16"/>
    <d v="2016-05-23T19:12:25"/>
    <n v="31"/>
    <x v="0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b v="0"/>
    <x v="2"/>
    <s v="web"/>
    <n v="0"/>
    <n v="0"/>
    <d v="2016-09-06T20:18:21"/>
    <d v="2016-10-07T11:37:30"/>
    <n v="31"/>
    <x v="0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b v="0"/>
    <x v="2"/>
    <s v="web"/>
    <n v="0"/>
    <n v="0"/>
    <d v="2015-11-20T01:52:57"/>
    <d v="2016-01-16T08:50:03"/>
    <n v="57"/>
    <x v="3"/>
    <m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b v="0"/>
    <x v="2"/>
    <s v="web"/>
    <n v="15"/>
    <n v="367"/>
    <d v="2016-05-22T15:24:40"/>
    <d v="2016-07-22T22:02:58"/>
    <n v="61"/>
    <x v="0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b v="0"/>
    <x v="2"/>
    <s v="web"/>
    <n v="0"/>
    <n v="2"/>
    <d v="2016-12-31T08:08:10"/>
    <d v="2017-01-30T23:27:19"/>
    <n v="31"/>
    <x v="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b v="0"/>
    <x v="2"/>
    <s v="web"/>
    <n v="0"/>
    <n v="0"/>
    <d v="2017-04-01T09:18:26"/>
    <d v="2017-04-25T22:58:43"/>
    <n v="25"/>
    <x v="2"/>
    <m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b v="0"/>
    <x v="2"/>
    <s v="web"/>
    <n v="29"/>
    <n v="60"/>
    <d v="2015-10-26T07:40:46"/>
    <d v="2015-11-25T22:59:55"/>
    <n v="31"/>
    <x v="3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b v="0"/>
    <x v="2"/>
    <s v="web"/>
    <n v="0"/>
    <n v="0"/>
    <d v="2016-11-04T11:00:26"/>
    <d v="2016-12-20T09:59:09"/>
    <n v="46"/>
    <x v="0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b v="0"/>
    <x v="2"/>
    <s v="web"/>
    <n v="0"/>
    <n v="0"/>
    <d v="2016-08-21T19:50:44"/>
    <d v="2016-10-16T23:55:51"/>
    <n v="56"/>
    <x v="0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b v="0"/>
    <x v="2"/>
    <s v="web"/>
    <n v="0"/>
    <n v="0"/>
    <d v="2016-11-29T17:01:42"/>
    <d v="2017-01-09T18:53:37"/>
    <n v="41"/>
    <x v="0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b v="0"/>
    <x v="2"/>
    <s v="web"/>
    <n v="11"/>
    <n v="97.41"/>
    <d v="2016-09-10T20:10:46"/>
    <d v="2016-10-11T11:29:55"/>
    <n v="31"/>
    <x v="0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b v="0"/>
    <x v="2"/>
    <s v="web"/>
    <n v="1"/>
    <n v="47.86"/>
    <d v="2017-02-18T15:05:48"/>
    <d v="2017-04-20T20:42:50"/>
    <n v="61"/>
    <x v="2"/>
    <m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b v="0"/>
    <x v="2"/>
    <s v="web"/>
    <n v="0"/>
    <n v="50"/>
    <d v="2016-02-14T16:09:37"/>
    <d v="2016-03-31T14:07:04"/>
    <n v="46"/>
    <x v="0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b v="0"/>
    <x v="2"/>
    <s v="web"/>
    <n v="0"/>
    <n v="0"/>
    <d v="2017-01-03T12:15:30"/>
    <d v="2017-02-03T03:34:39"/>
    <n v="31"/>
    <x v="2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b v="0"/>
    <x v="2"/>
    <s v="web"/>
    <n v="0"/>
    <n v="20.5"/>
    <d v="2015-11-01T23:01:07"/>
    <d v="2015-12-02T14:20:16"/>
    <n v="31"/>
    <x v="3"/>
    <m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b v="0"/>
    <x v="2"/>
    <s v="web"/>
    <n v="0"/>
    <n v="0"/>
    <d v="2016-05-13T13:57:23"/>
    <d v="2016-06-13T05:16:32"/>
    <n v="31"/>
    <x v="0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b v="0"/>
    <x v="2"/>
    <s v="web"/>
    <n v="3"/>
    <n v="30"/>
    <d v="2016-03-10T12:55:41"/>
    <d v="2016-04-10T04:14:50"/>
    <n v="31"/>
    <x v="0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b v="0"/>
    <x v="2"/>
    <s v="web"/>
    <n v="0"/>
    <n v="50"/>
    <d v="2016-07-18T20:19:08"/>
    <d v="2016-08-18T11:38:17"/>
    <n v="31"/>
    <x v="0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b v="0"/>
    <x v="2"/>
    <s v="web"/>
    <n v="0"/>
    <n v="10"/>
    <d v="2015-12-29T19:38:54"/>
    <d v="2016-01-29T10:58:03"/>
    <n v="31"/>
    <x v="3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b v="0"/>
    <x v="2"/>
    <s v="web"/>
    <n v="0"/>
    <n v="0"/>
    <d v="2017-08-08T01:05:19"/>
    <d v="2017-09-07T16:24:28"/>
    <n v="31"/>
    <x v="2"/>
    <m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b v="0"/>
    <x v="2"/>
    <s v="web"/>
    <n v="11"/>
    <n v="81.58"/>
    <d v="2016-11-01T07:21:58"/>
    <d v="2016-12-01T22:41:07"/>
    <n v="31"/>
    <x v="0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b v="0"/>
    <x v="2"/>
    <s v="web"/>
    <n v="0"/>
    <n v="0"/>
    <d v="2017-10-25T17:14:36"/>
    <d v="2017-11-25T09:35:02"/>
    <n v="31"/>
    <x v="2"/>
    <m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b v="0"/>
    <x v="2"/>
    <s v="web"/>
    <n v="0"/>
    <n v="0"/>
    <d v="2016-07-16T03:23:04"/>
    <d v="2016-08-14T18:11:34"/>
    <n v="30"/>
    <x v="0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b v="0"/>
    <x v="2"/>
    <s v="web"/>
    <n v="0"/>
    <n v="0"/>
    <d v="2016-08-09T15:43:15"/>
    <d v="2016-09-24T14:41:58"/>
    <n v="46"/>
    <x v="0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b v="0"/>
    <x v="2"/>
    <s v="web"/>
    <n v="0"/>
    <n v="18.329999999999998"/>
    <d v="2016-08-21T16:22:51"/>
    <d v="2016-09-21T07:41:59"/>
    <n v="31"/>
    <x v="0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b v="0"/>
    <x v="2"/>
    <s v="web"/>
    <n v="2"/>
    <n v="224.43"/>
    <d v="2016-02-26T03:01:15"/>
    <d v="2016-03-27T18:20:23"/>
    <n v="31"/>
    <x v="0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b v="0"/>
    <x v="2"/>
    <s v="web"/>
    <n v="3"/>
    <n v="37.5"/>
    <d v="2016-06-27T22:28:08"/>
    <d v="2016-07-23T11:14:06"/>
    <n v="26"/>
    <x v="0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b v="0"/>
    <x v="2"/>
    <s v="web"/>
    <n v="4"/>
    <n v="145"/>
    <d v="2016-01-08T05:28:38"/>
    <d v="2016-02-07T20:47:47"/>
    <n v="31"/>
    <x v="0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b v="0"/>
    <x v="2"/>
    <s v="web"/>
    <n v="1"/>
    <n v="1"/>
    <d v="2015-09-28T02:40:44"/>
    <d v="2015-10-28T19:01:09"/>
    <n v="31"/>
    <x v="3"/>
    <m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b v="0"/>
    <x v="2"/>
    <s v="web"/>
    <n v="1"/>
    <n v="112.57"/>
    <d v="2016-06-24T09:01:49"/>
    <d v="2016-07-25T00:20:58"/>
    <n v="31"/>
    <x v="0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b v="0"/>
    <x v="2"/>
    <s v="web"/>
    <n v="0"/>
    <n v="0"/>
    <d v="2015-10-26T11:21:16"/>
    <d v="2015-12-26T17:59:33"/>
    <n v="61"/>
    <x v="3"/>
    <m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b v="0"/>
    <x v="2"/>
    <s v="web"/>
    <n v="1"/>
    <n v="342"/>
    <d v="2017-06-03T11:16:26"/>
    <d v="2017-07-19T10:15:09"/>
    <n v="46"/>
    <x v="2"/>
    <m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b v="0"/>
    <x v="2"/>
    <s v="web"/>
    <n v="1"/>
    <n v="57.88"/>
    <d v="2015-12-01T05:36:19"/>
    <d v="2015-12-31T19:53:52"/>
    <n v="31"/>
    <x v="3"/>
    <m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b v="0"/>
    <x v="2"/>
    <s v="web"/>
    <n v="0"/>
    <n v="30"/>
    <d v="2016-06-12T01:43:01"/>
    <d v="2016-07-13T23:58:59"/>
    <n v="32"/>
    <x v="0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b v="0"/>
    <x v="2"/>
    <s v="web"/>
    <n v="0"/>
    <n v="0"/>
    <d v="2015-11-09T04:23:13"/>
    <d v="2015-12-20T00:48:45"/>
    <n v="41"/>
    <x v="3"/>
    <m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b v="0"/>
    <x v="2"/>
    <s v="web"/>
    <n v="0"/>
    <n v="25"/>
    <d v="2016-02-15T18:27:08"/>
    <d v="2016-03-17T08:45:00"/>
    <n v="31"/>
    <x v="0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b v="0"/>
    <x v="2"/>
    <s v="web"/>
    <n v="0"/>
    <n v="0"/>
    <d v="2016-09-18T14:11:27"/>
    <d v="2016-10-19T05:30:36"/>
    <n v="31"/>
    <x v="0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b v="0"/>
    <x v="2"/>
    <s v="web"/>
    <n v="0"/>
    <n v="50"/>
    <d v="2016-06-27T09:15:11"/>
    <d v="2016-07-28T00:34:20"/>
    <n v="31"/>
    <x v="0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b v="0"/>
    <x v="2"/>
    <s v="web"/>
    <n v="0"/>
    <n v="1.5"/>
    <d v="2016-01-12T15:00:18"/>
    <d v="2016-02-12T06:19:27"/>
    <n v="31"/>
    <x v="0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b v="0"/>
    <x v="2"/>
    <s v="web"/>
    <n v="0"/>
    <n v="0"/>
    <d v="2017-12-12T23:24:02"/>
    <d v="2018-01-10T19:51:50"/>
    <n v="29"/>
    <x v="2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b v="0"/>
    <x v="2"/>
    <s v="web"/>
    <n v="0"/>
    <n v="10"/>
    <d v="2016-09-05T00:53:45"/>
    <d v="2016-10-05T16:12:54"/>
    <n v="31"/>
    <x v="0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b v="0"/>
    <x v="2"/>
    <s v="web"/>
    <n v="0"/>
    <n v="0"/>
    <d v="2015-11-17T23:43:56"/>
    <d v="2015-12-18T15:03:05"/>
    <n v="31"/>
    <x v="3"/>
    <m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b v="0"/>
    <x v="2"/>
    <s v="web"/>
    <n v="0"/>
    <n v="0"/>
    <d v="2016-05-20T20:55:54"/>
    <d v="2016-06-20T12:15:03"/>
    <n v="31"/>
    <x v="0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b v="0"/>
    <x v="2"/>
    <s v="web"/>
    <n v="0"/>
    <n v="0"/>
    <d v="2015-10-28T12:44:21"/>
    <d v="2015-12-03T06:36:42"/>
    <n v="36"/>
    <x v="3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b v="0"/>
    <x v="2"/>
    <s v="web"/>
    <n v="0"/>
    <n v="0"/>
    <d v="2017-03-09T07:35:33"/>
    <d v="2017-04-08T22:54:42"/>
    <n v="31"/>
    <x v="2"/>
    <m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b v="0"/>
    <x v="7"/>
    <s v="food trucks"/>
    <n v="1"/>
    <n v="22.33"/>
    <d v="2016-12-28T09:26:44"/>
    <d v="2017-02-27T16:05:02"/>
    <n v="61"/>
    <x v="0"/>
    <m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b v="0"/>
    <x v="7"/>
    <s v="food trucks"/>
    <n v="0"/>
    <n v="52"/>
    <d v="2016-03-30T13:35:51"/>
    <d v="2016-04-30T04:55:00"/>
    <n v="31"/>
    <x v="0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b v="0"/>
    <x v="7"/>
    <s v="food trucks"/>
    <n v="17"/>
    <n v="16.829999999999998"/>
    <d v="2017-01-22T23:40:34"/>
    <d v="2017-03-25T05:17:35"/>
    <n v="61"/>
    <x v="2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b v="0"/>
    <x v="7"/>
    <s v="food trucks"/>
    <n v="0"/>
    <n v="0"/>
    <d v="2016-11-24T21:54:10"/>
    <d v="2016-12-25T13:13:19"/>
    <n v="31"/>
    <x v="0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b v="0"/>
    <x v="7"/>
    <s v="food trucks"/>
    <n v="23"/>
    <n v="56.3"/>
    <d v="2017-08-10T20:28:31"/>
    <d v="2017-09-01T07:11:55"/>
    <n v="22"/>
    <x v="2"/>
    <m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b v="0"/>
    <x v="7"/>
    <s v="food trucks"/>
    <n v="41"/>
    <n v="84.06"/>
    <d v="2015-11-24T08:20:15"/>
    <d v="2016-01-04T04:45:47"/>
    <n v="41"/>
    <x v="3"/>
    <m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b v="0"/>
    <x v="7"/>
    <s v="food trucks"/>
    <n v="25"/>
    <n v="168.39"/>
    <d v="2016-03-04T22:16:39"/>
    <d v="2016-03-28T02:02:33"/>
    <n v="24"/>
    <x v="0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b v="0"/>
    <x v="7"/>
    <s v="food trucks"/>
    <n v="0"/>
    <n v="15"/>
    <d v="2015-09-20T00:23:06"/>
    <d v="2015-10-20T16:43:31"/>
    <n v="31"/>
    <x v="3"/>
    <m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b v="0"/>
    <x v="7"/>
    <s v="food trucks"/>
    <n v="2"/>
    <n v="76.67"/>
    <d v="2016-07-07T19:56:10"/>
    <d v="2016-08-07T11:15:19"/>
    <n v="31"/>
    <x v="0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b v="0"/>
    <x v="7"/>
    <s v="food trucks"/>
    <n v="0"/>
    <n v="0"/>
    <d v="2016-07-27T18:41:17"/>
    <d v="2016-08-27T10:00:26"/>
    <n v="31"/>
    <x v="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b v="0"/>
    <x v="7"/>
    <s v="food trucks"/>
    <n v="1"/>
    <n v="50.33"/>
    <d v="2016-07-14T19:59:42"/>
    <d v="2016-08-14T11:18:51"/>
    <n v="31"/>
    <x v="0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b v="0"/>
    <x v="7"/>
    <s v="food trucks"/>
    <n v="0"/>
    <n v="0"/>
    <d v="2017-10-11T06:49:45"/>
    <d v="2017-11-26T06:49:45"/>
    <n v="46"/>
    <x v="2"/>
    <m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b v="0"/>
    <x v="7"/>
    <s v="food trucks"/>
    <n v="1"/>
    <n v="8.33"/>
    <d v="2015-04-10T14:26:05"/>
    <d v="2015-05-12T03:03:50"/>
    <n v="32"/>
    <x v="3"/>
    <m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b v="0"/>
    <x v="7"/>
    <s v="food trucks"/>
    <n v="3"/>
    <n v="35.380000000000003"/>
    <d v="2016-07-01T12:26:33"/>
    <d v="2016-08-10T19:53:52"/>
    <n v="40"/>
    <x v="0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b v="0"/>
    <x v="7"/>
    <s v="food trucks"/>
    <n v="1"/>
    <n v="55.83"/>
    <d v="2017-06-11T21:08:52"/>
    <d v="2017-07-12T12:28:01"/>
    <n v="31"/>
    <x v="2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b v="0"/>
    <x v="7"/>
    <s v="food trucks"/>
    <n v="0"/>
    <n v="5"/>
    <d v="2015-12-31T18:04:59"/>
    <d v="2016-02-28T20:56:10"/>
    <n v="59"/>
    <x v="3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b v="0"/>
    <x v="7"/>
    <s v="food trucks"/>
    <n v="0"/>
    <n v="0"/>
    <d v="2015-06-22T21:40:12"/>
    <d v="2015-07-23T12:59:21"/>
    <n v="31"/>
    <x v="3"/>
    <m/>
    <x v="0"/>
  </r>
  <r>
    <n v="2418"/>
    <s v="Mexican food truck"/>
    <s v="I want to start my food truck business."/>
    <n v="25000"/>
    <n v="5"/>
    <x v="2"/>
    <s v="US"/>
    <s v="USD"/>
    <n v="1427225644"/>
    <n v="1422045244"/>
    <n v="5"/>
    <b v="0"/>
    <x v="7"/>
    <s v="food trucks"/>
    <n v="0"/>
    <n v="1"/>
    <d v="2016-01-09T01:05:26"/>
    <d v="2016-03-10T06:42:27"/>
    <n v="61"/>
    <x v="0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b v="0"/>
    <x v="7"/>
    <s v="food trucks"/>
    <n v="0"/>
    <n v="0"/>
    <d v="2015-12-05T04:49:10"/>
    <d v="2016-02-04T11:27:28"/>
    <n v="61"/>
    <x v="3"/>
    <m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b v="0"/>
    <x v="7"/>
    <s v="food trucks"/>
    <n v="15"/>
    <n v="69.47"/>
    <d v="2015-08-24T08:22:03"/>
    <d v="2015-10-24T16:01:37"/>
    <n v="61"/>
    <x v="3"/>
    <m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b v="0"/>
    <x v="7"/>
    <s v="food trucks"/>
    <n v="0"/>
    <n v="1"/>
    <d v="2016-01-07T20:25:28"/>
    <d v="2016-02-07T11:44:37"/>
    <n v="31"/>
    <x v="0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b v="0"/>
    <x v="7"/>
    <s v="food trucks"/>
    <n v="0"/>
    <n v="1"/>
    <d v="2016-01-26T06:32:06"/>
    <d v="2016-02-25T20:49:58"/>
    <n v="31"/>
    <x v="0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b v="0"/>
    <x v="7"/>
    <s v="food trucks"/>
    <n v="0"/>
    <n v="8"/>
    <d v="2015-11-15T18:17:42"/>
    <d v="2015-12-16T09:36:51"/>
    <n v="31"/>
    <x v="3"/>
    <m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b v="0"/>
    <x v="7"/>
    <s v="food trucks"/>
    <n v="1"/>
    <n v="34.44"/>
    <d v="2015-09-10T13:42:16"/>
    <d v="2015-10-11T05:01:25"/>
    <n v="31"/>
    <x v="3"/>
    <m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b v="0"/>
    <x v="7"/>
    <s v="food trucks"/>
    <n v="0"/>
    <n v="1"/>
    <d v="2017-05-08T05:02:07"/>
    <d v="2017-05-23T12:50:03"/>
    <n v="16"/>
    <x v="2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b v="0"/>
    <x v="7"/>
    <s v="food trucks"/>
    <n v="0"/>
    <n v="0"/>
    <d v="2016-05-27T06:12:38"/>
    <d v="2016-07-27T12:50:56"/>
    <n v="61"/>
    <x v="0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b v="0"/>
    <x v="7"/>
    <s v="food trucks"/>
    <n v="0"/>
    <n v="1"/>
    <d v="2017-02-04T16:29:30"/>
    <d v="2017-03-17T11:53:45"/>
    <n v="41"/>
    <x v="2"/>
    <m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b v="0"/>
    <x v="7"/>
    <s v="food trucks"/>
    <n v="0"/>
    <n v="1"/>
    <d v="2016-01-27T08:29:48"/>
    <d v="2016-02-26T22:47:41"/>
    <n v="31"/>
    <x v="0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b v="0"/>
    <x v="7"/>
    <s v="food trucks"/>
    <n v="1"/>
    <n v="501.25"/>
    <d v="2017-12-31T02:39:25"/>
    <d v="2018-02-06T17:05:22"/>
    <n v="38"/>
    <x v="2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b v="0"/>
    <x v="7"/>
    <s v="food trucks"/>
    <n v="1"/>
    <n v="10.5"/>
    <d v="2017-01-04T20:34:07"/>
    <d v="2017-02-04T11:53:16"/>
    <n v="31"/>
    <x v="2"/>
    <m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b v="0"/>
    <x v="7"/>
    <s v="food trucks"/>
    <n v="0"/>
    <n v="1"/>
    <d v="2017-04-24T02:26:36"/>
    <d v="2017-06-24T09:04:54"/>
    <n v="61"/>
    <x v="2"/>
    <m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b v="0"/>
    <x v="7"/>
    <s v="food trucks"/>
    <n v="0"/>
    <n v="1"/>
    <d v="2016-01-22T16:35:42"/>
    <d v="2016-02-22T07:54:51"/>
    <n v="31"/>
    <x v="0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b v="0"/>
    <x v="7"/>
    <s v="food trucks"/>
    <n v="0"/>
    <n v="0"/>
    <d v="2017-01-20T23:04:34"/>
    <d v="2017-02-20T14:23:43"/>
    <n v="31"/>
    <x v="2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b v="0"/>
    <x v="7"/>
    <s v="food trucks"/>
    <n v="0"/>
    <n v="13"/>
    <d v="2016-06-12T14:46:22"/>
    <d v="2016-07-23T11:11:54"/>
    <n v="41"/>
    <x v="0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b v="0"/>
    <x v="7"/>
    <s v="food trucks"/>
    <n v="0"/>
    <n v="306"/>
    <d v="2016-08-25T05:47:00"/>
    <d v="2016-09-24T21:06:09"/>
    <n v="31"/>
    <x v="0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b v="0"/>
    <x v="7"/>
    <s v="food trucks"/>
    <n v="0"/>
    <n v="22.5"/>
    <d v="2016-11-21T09:58:38"/>
    <d v="2017-01-21T16:36:56"/>
    <n v="61"/>
    <x v="0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b v="0"/>
    <x v="7"/>
    <s v="food trucks"/>
    <n v="0"/>
    <n v="0"/>
    <d v="2016-01-13T05:47:02"/>
    <d v="2016-03-03T01:31:55"/>
    <n v="50"/>
    <x v="0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b v="0"/>
    <x v="7"/>
    <s v="food trucks"/>
    <n v="0"/>
    <n v="50"/>
    <d v="2016-09-28T14:15:31"/>
    <d v="2016-11-28T21:55:06"/>
    <n v="61"/>
    <x v="0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b v="0"/>
    <x v="7"/>
    <s v="food trucks"/>
    <n v="0"/>
    <n v="0"/>
    <d v="2016-09-08T01:40:55"/>
    <d v="2016-10-08T17:00:04"/>
    <n v="31"/>
    <x v="0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b v="0"/>
    <x v="7"/>
    <s v="food trucks"/>
    <n v="0"/>
    <n v="5"/>
    <d v="2017-01-06T15:55:07"/>
    <d v="2017-02-06T07:14:16"/>
    <n v="31"/>
    <x v="2"/>
    <m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b v="1"/>
    <x v="7"/>
    <s v="small batch"/>
    <n v="108"/>
    <n v="74.23"/>
    <d v="2016-06-19T16:51:59"/>
    <d v="2016-07-11T05:36:00"/>
    <n v="22"/>
    <x v="0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b v="1"/>
    <x v="7"/>
    <s v="small batch"/>
    <n v="126"/>
    <n v="81.25"/>
    <d v="2016-02-03T09:11:58"/>
    <d v="2016-03-04T23:29:50"/>
    <n v="31"/>
    <x v="0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b v="1"/>
    <x v="7"/>
    <s v="small batch"/>
    <n v="203"/>
    <n v="130.22999999999999"/>
    <d v="2015-06-27T17:52:43"/>
    <d v="2015-07-28T09:11:52"/>
    <n v="31"/>
    <x v="3"/>
    <m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b v="1"/>
    <x v="7"/>
    <s v="small batch"/>
    <n v="109"/>
    <n v="53.41"/>
    <d v="2017-04-20T16:27:05"/>
    <d v="2017-05-21T07:46:14"/>
    <n v="31"/>
    <x v="2"/>
    <m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b v="1"/>
    <x v="7"/>
    <s v="small batch"/>
    <n v="173"/>
    <n v="75.13"/>
    <d v="2016-08-15T23:02:29"/>
    <d v="2016-09-15T14:21:38"/>
    <n v="31"/>
    <x v="0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b v="1"/>
    <x v="7"/>
    <s v="small batch"/>
    <n v="168"/>
    <n v="75.67"/>
    <d v="2017-10-26T11:11:51"/>
    <d v="2017-11-26T03:32:16"/>
    <n v="31"/>
    <x v="2"/>
    <m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b v="1"/>
    <x v="7"/>
    <s v="small batch"/>
    <n v="427"/>
    <n v="31.69"/>
    <d v="2017-10-09T23:46:16"/>
    <d v="2017-11-11T08:40:51"/>
    <n v="33"/>
    <x v="2"/>
    <m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b v="1"/>
    <x v="7"/>
    <s v="small batch"/>
    <n v="108"/>
    <n v="47.78"/>
    <d v="2017-08-22T20:00:13"/>
    <d v="2017-08-28T21:02:18"/>
    <n v="7"/>
    <x v="2"/>
    <m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b v="1"/>
    <x v="7"/>
    <s v="small batch"/>
    <n v="108"/>
    <n v="90"/>
    <d v="2015-10-14T12:41:06"/>
    <d v="2015-11-14T05:01:32"/>
    <n v="31"/>
    <x v="3"/>
    <m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b v="1"/>
    <x v="7"/>
    <s v="small batch"/>
    <n v="102"/>
    <n v="149.31"/>
    <d v="2015-09-02T14:01:48"/>
    <d v="2015-10-11T10:54:38"/>
    <n v="39"/>
    <x v="3"/>
    <m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b v="1"/>
    <x v="7"/>
    <s v="small batch"/>
    <n v="115"/>
    <n v="62.07"/>
    <d v="2018-02-15T02:21:06"/>
    <d v="2018-03-07T12:33:52"/>
    <n v="21"/>
    <x v="1"/>
    <m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b v="1"/>
    <x v="7"/>
    <s v="small batch"/>
    <n v="134"/>
    <n v="53.4"/>
    <d v="2016-11-21T15:34:28"/>
    <d v="2016-12-21T09:11:29"/>
    <n v="30"/>
    <x v="0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b v="1"/>
    <x v="7"/>
    <s v="small batch"/>
    <n v="155"/>
    <n v="69.27"/>
    <d v="2018-01-04T00:06:58"/>
    <d v="2018-02-03T15:26:07"/>
    <n v="31"/>
    <x v="1"/>
    <m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b v="1"/>
    <x v="7"/>
    <s v="small batch"/>
    <n v="101"/>
    <n v="271.51"/>
    <d v="2018-02-05T04:25:40"/>
    <d v="2018-03-12T22:18:01"/>
    <n v="36"/>
    <x v="1"/>
    <m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b v="1"/>
    <x v="7"/>
    <s v="small batch"/>
    <n v="182"/>
    <n v="34.130000000000003"/>
    <d v="2017-03-18T00:16:10"/>
    <d v="2017-04-15T14:34:03"/>
    <n v="29"/>
    <x v="2"/>
    <m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b v="1"/>
    <x v="7"/>
    <s v="small batch"/>
    <n v="181"/>
    <n v="40.49"/>
    <d v="2018-01-27T18:27:03"/>
    <d v="2018-02-27T09:46:12"/>
    <n v="31"/>
    <x v="1"/>
    <m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b v="1"/>
    <x v="7"/>
    <s v="small batch"/>
    <n v="102"/>
    <n v="189.76"/>
    <d v="2017-02-16T05:03:56"/>
    <d v="2017-03-18T19:21:48"/>
    <n v="31"/>
    <x v="2"/>
    <m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b v="1"/>
    <x v="7"/>
    <s v="small batch"/>
    <n v="110"/>
    <n v="68.86"/>
    <d v="2017-05-01T00:25:50"/>
    <d v="2017-06-05T16:20:26"/>
    <n v="36"/>
    <x v="2"/>
    <m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b v="1"/>
    <x v="7"/>
    <s v="small batch"/>
    <n v="102"/>
    <n v="108.78"/>
    <d v="2017-01-30T21:45:17"/>
    <d v="2017-03-17T19:42:43"/>
    <n v="46"/>
    <x v="2"/>
    <m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b v="1"/>
    <x v="7"/>
    <s v="small batch"/>
    <n v="101"/>
    <n v="125.99"/>
    <d v="2017-11-29T18:22:25"/>
    <d v="2018-01-03T11:31:24"/>
    <n v="35"/>
    <x v="2"/>
    <m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b v="1"/>
    <x v="4"/>
    <s v="indie rock"/>
    <n v="104"/>
    <n v="90.52"/>
    <d v="2012-07-17T17:40:22"/>
    <d v="2012-08-20T13:16:36"/>
    <n v="34"/>
    <x v="6"/>
    <m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b v="1"/>
    <x v="4"/>
    <s v="indie rock"/>
    <n v="111"/>
    <n v="28.88"/>
    <d v="2013-05-25T09:40:21"/>
    <d v="2013-06-14T19:53:07"/>
    <n v="21"/>
    <x v="5"/>
    <m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b v="1"/>
    <x v="4"/>
    <s v="indie rock"/>
    <n v="116"/>
    <n v="31"/>
    <d v="2014-02-06T16:31:04"/>
    <d v="2014-03-19T05:06:23"/>
    <n v="41"/>
    <x v="4"/>
    <m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b v="1"/>
    <x v="4"/>
    <s v="indie rock"/>
    <n v="111"/>
    <n v="51.67"/>
    <d v="2016-08-21T19:00:22"/>
    <d v="2016-09-20T07:38:33"/>
    <n v="30"/>
    <x v="0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b v="1"/>
    <x v="4"/>
    <s v="indie rock"/>
    <n v="180"/>
    <n v="26.27"/>
    <d v="2013-07-22T03:19:58"/>
    <d v="2013-08-21T18:39:07"/>
    <n v="31"/>
    <x v="5"/>
    <m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b v="1"/>
    <x v="4"/>
    <s v="indie rock"/>
    <n v="100"/>
    <n v="48.08"/>
    <d v="2014-03-11T08:38:21"/>
    <d v="2014-04-10T23:57:30"/>
    <n v="31"/>
    <x v="4"/>
    <m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b v="1"/>
    <x v="4"/>
    <s v="indie rock"/>
    <n v="119"/>
    <n v="27.56"/>
    <d v="2013-03-21T17:51:10"/>
    <d v="2013-04-04T20:56:10"/>
    <n v="15"/>
    <x v="5"/>
    <m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b v="1"/>
    <x v="4"/>
    <s v="indie rock"/>
    <n v="107"/>
    <n v="36.97"/>
    <d v="2013-08-20T04:17:23"/>
    <d v="2013-09-26T00:00:00"/>
    <n v="37"/>
    <x v="5"/>
    <m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b v="1"/>
    <x v="4"/>
    <s v="indie rock"/>
    <n v="114"/>
    <n v="29.02"/>
    <d v="2011-11-29T07:58:47"/>
    <d v="2011-12-24T20:44:45"/>
    <n v="26"/>
    <x v="7"/>
    <m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b v="1"/>
    <x v="4"/>
    <s v="indie rock"/>
    <n v="103"/>
    <n v="28.66"/>
    <d v="2013-03-18T21:14:08"/>
    <d v="2013-04-18T12:33:17"/>
    <n v="31"/>
    <x v="5"/>
    <m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b v="1"/>
    <x v="4"/>
    <s v="indie rock"/>
    <n v="128"/>
    <n v="37.65"/>
    <d v="2012-11-07T01:21:34"/>
    <d v="2012-12-17T21:47:06"/>
    <n v="41"/>
    <x v="6"/>
    <m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b v="1"/>
    <x v="4"/>
    <s v="indie rock"/>
    <n v="136"/>
    <n v="97.9"/>
    <d v="2011-05-05T16:37:06"/>
    <d v="2011-07-17T03:06:54"/>
    <n v="72"/>
    <x v="7"/>
    <m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b v="1"/>
    <x v="4"/>
    <s v="indie rock"/>
    <n v="100"/>
    <n v="42.55"/>
    <d v="2013-09-09T04:33:31"/>
    <d v="2013-10-09T20:53:56"/>
    <n v="31"/>
    <x v="5"/>
    <m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b v="1"/>
    <x v="4"/>
    <s v="indie rock"/>
    <n v="100"/>
    <n v="131.58000000000001"/>
    <d v="2011-07-08T22:14:04"/>
    <d v="2011-08-23T21:12:47"/>
    <n v="46"/>
    <x v="7"/>
    <m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b v="1"/>
    <x v="4"/>
    <s v="indie rock"/>
    <n v="105"/>
    <n v="32.32"/>
    <d v="2011-03-21T22:22:13"/>
    <d v="2011-05-21T19:54:54"/>
    <n v="61"/>
    <x v="7"/>
    <m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b v="1"/>
    <x v="4"/>
    <s v="indie rock"/>
    <n v="105"/>
    <n v="61.1"/>
    <d v="2015-09-14T01:55:14"/>
    <d v="2015-10-17T19:47:34"/>
    <n v="34"/>
    <x v="3"/>
    <m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b v="1"/>
    <x v="4"/>
    <s v="indie rock"/>
    <n v="171"/>
    <n v="31.34"/>
    <d v="2013-05-24T21:32:41"/>
    <d v="2013-07-09T20:31:24"/>
    <n v="46"/>
    <x v="5"/>
    <m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b v="1"/>
    <x v="4"/>
    <s v="indie rock"/>
    <n v="128"/>
    <n v="129.11000000000001"/>
    <d v="2013-11-13T18:11:17"/>
    <d v="2013-12-14T09:30:26"/>
    <n v="31"/>
    <x v="5"/>
    <m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b v="1"/>
    <x v="4"/>
    <s v="indie rock"/>
    <n v="133"/>
    <n v="25.02"/>
    <d v="2013-06-13T08:06:42"/>
    <d v="2013-06-23T21:57:27"/>
    <n v="11"/>
    <x v="5"/>
    <m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b v="1"/>
    <x v="4"/>
    <s v="indie rock"/>
    <n v="100"/>
    <n v="250"/>
    <d v="2016-07-31T09:09:31"/>
    <d v="2016-09-30T15:47:49"/>
    <n v="61"/>
    <x v="0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b v="1"/>
    <x v="4"/>
    <s v="indie rock"/>
    <n v="113"/>
    <n v="47.54"/>
    <d v="2013-02-22T22:58:52"/>
    <d v="2013-03-25T14:18:01"/>
    <n v="31"/>
    <x v="5"/>
    <m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b v="1"/>
    <x v="4"/>
    <s v="indie rock"/>
    <n v="100"/>
    <n v="40.04"/>
    <d v="2012-05-04T23:15:27"/>
    <d v="2012-06-19T22:14:11"/>
    <n v="46"/>
    <x v="6"/>
    <m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b v="1"/>
    <x v="4"/>
    <s v="indie rock"/>
    <n v="114"/>
    <n v="65.84"/>
    <d v="2013-01-24T10:43:27"/>
    <d v="2013-03-26T16:20:29"/>
    <n v="61"/>
    <x v="5"/>
    <m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b v="1"/>
    <x v="4"/>
    <s v="indie rock"/>
    <n v="119"/>
    <n v="46.4"/>
    <d v="2012-07-05T09:11:32"/>
    <d v="2012-08-05T00:30:41"/>
    <n v="31"/>
    <x v="6"/>
    <m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b v="1"/>
    <x v="4"/>
    <s v="indie rock"/>
    <n v="103"/>
    <n v="50.37"/>
    <d v="2012-07-27T22:26:02"/>
    <d v="2012-09-01T16:18:22"/>
    <n v="36"/>
    <x v="6"/>
    <m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b v="1"/>
    <x v="4"/>
    <s v="indie rock"/>
    <n v="266"/>
    <n v="26.57"/>
    <d v="2013-02-14T20:25:07"/>
    <d v="2013-03-17T11:44:16"/>
    <n v="31"/>
    <x v="5"/>
    <m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b v="1"/>
    <x v="4"/>
    <s v="indie rock"/>
    <n v="100"/>
    <n v="39.49"/>
    <d v="2013-03-21T22:58:40"/>
    <d v="2013-04-21T14:17:49"/>
    <n v="31"/>
    <x v="5"/>
    <m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b v="1"/>
    <x v="4"/>
    <s v="indie rock"/>
    <n v="107"/>
    <n v="49.25"/>
    <d v="2012-09-06T09:54:11"/>
    <d v="2012-10-07T02:14:36"/>
    <n v="31"/>
    <x v="6"/>
    <m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b v="1"/>
    <x v="4"/>
    <s v="indie rock"/>
    <n v="134"/>
    <n v="62.38"/>
    <d v="2014-03-11T23:02:47"/>
    <d v="2014-04-11T14:21:56"/>
    <n v="31"/>
    <x v="4"/>
    <m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b v="1"/>
    <x v="4"/>
    <s v="indie rock"/>
    <n v="121"/>
    <n v="37.94"/>
    <d v="2013-03-19T00:59:10"/>
    <d v="2013-05-19T07:37:28"/>
    <n v="61"/>
    <x v="5"/>
    <m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b v="1"/>
    <x v="4"/>
    <s v="indie rock"/>
    <n v="103"/>
    <n v="51.6"/>
    <d v="2011-11-14T10:21:31"/>
    <d v="2011-12-01T00:21:27"/>
    <n v="17"/>
    <x v="7"/>
    <m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b v="1"/>
    <x v="4"/>
    <s v="indie rock"/>
    <n v="125"/>
    <n v="27.78"/>
    <d v="2013-03-20T20:04:54"/>
    <d v="2013-05-12T08:39:50"/>
    <n v="52"/>
    <x v="5"/>
    <m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b v="1"/>
    <x v="4"/>
    <s v="indie rock"/>
    <n v="129"/>
    <n v="99.38"/>
    <d v="2014-02-13T21:29:11"/>
    <d v="2014-03-31T20:27:55"/>
    <n v="46"/>
    <x v="4"/>
    <m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b v="1"/>
    <x v="4"/>
    <s v="indie rock"/>
    <n v="101"/>
    <n v="38.85"/>
    <d v="2013-03-18T10:42:27"/>
    <d v="2013-04-18T02:01:36"/>
    <n v="31"/>
    <x v="5"/>
    <m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b v="1"/>
    <x v="4"/>
    <s v="indie rock"/>
    <n v="128"/>
    <n v="45.55"/>
    <d v="2013-04-02T01:14:28"/>
    <d v="2013-05-02T16:33:37"/>
    <n v="31"/>
    <x v="5"/>
    <m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b v="1"/>
    <x v="4"/>
    <s v="indie rock"/>
    <n v="100"/>
    <n v="600"/>
    <d v="2014-01-24T07:03:42"/>
    <d v="2014-02-28T23:54:45"/>
    <n v="36"/>
    <x v="4"/>
    <m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b v="1"/>
    <x v="4"/>
    <s v="indie rock"/>
    <n v="113"/>
    <n v="80.55"/>
    <d v="2012-05-24T11:19:48"/>
    <d v="2012-06-24T02:38:57"/>
    <n v="31"/>
    <x v="6"/>
    <m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b v="1"/>
    <x v="4"/>
    <s v="indie rock"/>
    <n v="106"/>
    <n v="52.8"/>
    <d v="2015-12-29T22:41:29"/>
    <d v="2016-01-13T05:50:25"/>
    <n v="15"/>
    <x v="3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b v="1"/>
    <x v="4"/>
    <s v="indie rock"/>
    <n v="203"/>
    <n v="47.68"/>
    <d v="2013-10-12T18:57:39"/>
    <d v="2013-11-30T21:57:27"/>
    <n v="49"/>
    <x v="5"/>
    <m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b v="1"/>
    <x v="4"/>
    <s v="indie rock"/>
    <n v="113"/>
    <n v="23.45"/>
    <d v="2013-04-19T05:40:00"/>
    <d v="2013-05-19T20:59:09"/>
    <n v="31"/>
    <x v="5"/>
    <m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b v="0"/>
    <x v="7"/>
    <s v="restaurants"/>
    <n v="3"/>
    <n v="40.14"/>
    <d v="2016-08-17T13:55:49"/>
    <d v="2016-09-17T05:14:58"/>
    <n v="31"/>
    <x v="0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b v="0"/>
    <x v="7"/>
    <s v="restaurants"/>
    <n v="0"/>
    <n v="17.2"/>
    <d v="2015-07-20T10:01:09"/>
    <d v="2015-09-04T08:59:53"/>
    <n v="46"/>
    <x v="3"/>
    <m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b v="0"/>
    <x v="7"/>
    <s v="restaurants"/>
    <n v="0"/>
    <n v="0"/>
    <d v="2017-05-04T02:38:26"/>
    <d v="2017-06-03T17:27:50"/>
    <n v="31"/>
    <x v="2"/>
    <m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b v="0"/>
    <x v="7"/>
    <s v="restaurants"/>
    <n v="0"/>
    <n v="0"/>
    <d v="2015-09-29T01:54:37"/>
    <d v="2015-10-29T18:15:03"/>
    <n v="31"/>
    <x v="3"/>
    <m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b v="0"/>
    <x v="7"/>
    <s v="restaurants"/>
    <n v="0"/>
    <n v="0"/>
    <d v="2016-01-28T15:39:51"/>
    <d v="2016-02-28T05:57:43"/>
    <n v="31"/>
    <x v="0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b v="0"/>
    <x v="7"/>
    <s v="restaurants"/>
    <n v="1"/>
    <n v="15"/>
    <d v="2016-08-31T09:19:28"/>
    <d v="2016-09-23T10:43:24"/>
    <n v="24"/>
    <x v="0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b v="0"/>
    <x v="7"/>
    <s v="restaurants"/>
    <n v="0"/>
    <n v="0"/>
    <d v="2016-03-27T21:42:12"/>
    <d v="2016-04-27T13:01:21"/>
    <n v="31"/>
    <x v="0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b v="0"/>
    <x v="7"/>
    <s v="restaurants"/>
    <n v="0"/>
    <n v="0"/>
    <d v="2015-06-27T01:22:17"/>
    <d v="2015-07-27T16:41:26"/>
    <n v="31"/>
    <x v="3"/>
    <m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b v="0"/>
    <x v="7"/>
    <s v="restaurants"/>
    <n v="1"/>
    <n v="35.71"/>
    <d v="2016-02-09T15:45:31"/>
    <d v="2016-04-06T19:19:59"/>
    <n v="57"/>
    <x v="0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b v="0"/>
    <x v="7"/>
    <s v="restaurants"/>
    <n v="0"/>
    <n v="37.5"/>
    <d v="2016-03-01T06:34:25"/>
    <d v="2016-05-01T13:12:43"/>
    <n v="61"/>
    <x v="0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b v="0"/>
    <x v="7"/>
    <s v="restaurants"/>
    <n v="0"/>
    <n v="0"/>
    <d v="2016-12-24T22:41:55"/>
    <d v="2017-01-24T14:01:04"/>
    <n v="31"/>
    <x v="0"/>
    <m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b v="0"/>
    <x v="7"/>
    <s v="restaurants"/>
    <n v="0"/>
    <n v="0"/>
    <d v="2015-11-12T20:58:55"/>
    <d v="2015-11-28T04:38:29"/>
    <n v="16"/>
    <x v="3"/>
    <m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b v="0"/>
    <x v="7"/>
    <s v="restaurants"/>
    <n v="0"/>
    <n v="0"/>
    <d v="2017-12-28T04:15:08"/>
    <d v="2018-02-27T10:53:26"/>
    <n v="61"/>
    <x v="2"/>
    <m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b v="0"/>
    <x v="7"/>
    <s v="restaurants"/>
    <n v="2"/>
    <n v="52.5"/>
    <d v="2015-07-15T21:17:54"/>
    <d v="2015-08-02T05:58:45"/>
    <n v="18"/>
    <x v="3"/>
    <m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b v="0"/>
    <x v="7"/>
    <s v="restaurants"/>
    <n v="19"/>
    <n v="77.5"/>
    <d v="2016-01-09T00:40:03"/>
    <d v="2016-02-08T15:59:12"/>
    <n v="31"/>
    <x v="0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b v="0"/>
    <x v="7"/>
    <s v="restaurants"/>
    <n v="0"/>
    <n v="0"/>
    <d v="2015-10-14T00:41:44"/>
    <d v="2015-11-13T17:02:10"/>
    <n v="31"/>
    <x v="3"/>
    <m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b v="0"/>
    <x v="7"/>
    <s v="restaurants"/>
    <n v="10"/>
    <n v="53.55"/>
    <d v="2016-02-03T12:31:09"/>
    <d v="2016-03-05T02:49:01"/>
    <n v="31"/>
    <x v="0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b v="0"/>
    <x v="7"/>
    <s v="restaurants"/>
    <n v="0"/>
    <n v="0"/>
    <d v="2015-09-27T17:11:58"/>
    <d v="2015-10-28T09:32:23"/>
    <n v="31"/>
    <x v="3"/>
    <m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b v="0"/>
    <x v="7"/>
    <s v="restaurants"/>
    <n v="0"/>
    <n v="16.25"/>
    <d v="2015-05-30T16:34:07"/>
    <d v="2015-06-30T07:53:16"/>
    <n v="31"/>
    <x v="3"/>
    <m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b v="0"/>
    <x v="7"/>
    <s v="restaurants"/>
    <n v="0"/>
    <n v="0"/>
    <d v="2017-08-28T05:31:40"/>
    <d v="2017-10-14T10:03:34"/>
    <n v="47"/>
    <x v="2"/>
    <m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b v="1"/>
    <x v="4"/>
    <s v="classical music"/>
    <n v="109"/>
    <n v="103.68"/>
    <d v="2016-09-12T07:22:55"/>
    <d v="2016-10-03T18:06:19"/>
    <n v="22"/>
    <x v="0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b v="1"/>
    <x v="4"/>
    <s v="classical music"/>
    <n v="100"/>
    <n v="185.19"/>
    <d v="2017-03-25T23:15:04"/>
    <d v="2017-04-17T11:36:31"/>
    <n v="23"/>
    <x v="2"/>
    <m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b v="1"/>
    <x v="4"/>
    <s v="classical music"/>
    <n v="156"/>
    <n v="54.15"/>
    <d v="2015-10-02T02:27:57"/>
    <d v="2015-11-01T18:48:22"/>
    <n v="31"/>
    <x v="3"/>
    <m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b v="1"/>
    <x v="4"/>
    <s v="classical music"/>
    <n v="102"/>
    <n v="177.21"/>
    <d v="2015-11-02T14:10:20"/>
    <d v="2015-12-05T15:49:47"/>
    <n v="33"/>
    <x v="3"/>
    <m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b v="1"/>
    <x v="4"/>
    <s v="classical music"/>
    <n v="100"/>
    <n v="100.33"/>
    <d v="2013-04-24T09:58:39"/>
    <d v="2013-05-25T01:17:48"/>
    <n v="31"/>
    <x v="5"/>
    <m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b v="1"/>
    <x v="4"/>
    <s v="classical music"/>
    <n v="113"/>
    <n v="136.91"/>
    <d v="2015-10-24T16:31:54"/>
    <d v="2015-11-22T09:41:06"/>
    <n v="29"/>
    <x v="3"/>
    <m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b v="1"/>
    <x v="4"/>
    <s v="classical music"/>
    <n v="102"/>
    <n v="57.54"/>
    <d v="2014-09-04T16:52:37"/>
    <d v="2014-09-23T12:14:18"/>
    <n v="19"/>
    <x v="4"/>
    <m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b v="1"/>
    <x v="4"/>
    <s v="classical music"/>
    <n v="107"/>
    <n v="52.96"/>
    <d v="2016-07-21T01:33:40"/>
    <d v="2016-08-09T02:02:33"/>
    <n v="20"/>
    <x v="0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n v="76"/>
    <b v="1"/>
    <x v="4"/>
    <s v="classical music"/>
    <n v="104"/>
    <n v="82.33"/>
    <d v="2013-01-01T07:05:06"/>
    <d v="2013-02-16T05:02:33"/>
    <n v="46"/>
    <x v="5"/>
    <m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b v="1"/>
    <x v="4"/>
    <s v="classical music"/>
    <n v="100"/>
    <n v="135.41999999999999"/>
    <d v="2016-03-04T04:51:09"/>
    <d v="2016-04-06T05:26:49"/>
    <n v="33"/>
    <x v="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b v="1"/>
    <x v="4"/>
    <s v="classical music"/>
    <n v="100"/>
    <n v="74.069999999999993"/>
    <d v="2016-07-11T17:10:42"/>
    <d v="2016-08-03T16:19:24"/>
    <n v="23"/>
    <x v="0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b v="1"/>
    <x v="4"/>
    <s v="classical music"/>
    <n v="126"/>
    <n v="84.08"/>
    <d v="2013-06-13T11:06:39"/>
    <d v="2013-07-14T02:25:48"/>
    <n v="31"/>
    <x v="5"/>
    <m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b v="1"/>
    <x v="4"/>
    <s v="classical music"/>
    <n v="111"/>
    <n v="61.03"/>
    <d v="2013-12-31T13:18:29"/>
    <d v="2014-01-31T04:36:54"/>
    <n v="31"/>
    <x v="5"/>
    <m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b v="1"/>
    <x v="4"/>
    <s v="classical music"/>
    <n v="105"/>
    <n v="150"/>
    <d v="2010-09-16T11:02:20"/>
    <d v="2010-11-08T02:33:11"/>
    <n v="53"/>
    <x v="8"/>
    <m/>
    <x v="0"/>
  </r>
  <r>
    <n v="2535"/>
    <s v="Mark Hayes Requiem Recording"/>
    <s v="Mark Hayes: Requiem Recording"/>
    <n v="20000"/>
    <n v="20755"/>
    <x v="0"/>
    <s v="US"/>
    <s v="USD"/>
    <n v="1417463945"/>
    <n v="1414781945"/>
    <n v="78"/>
    <b v="1"/>
    <x v="4"/>
    <s v="classical music"/>
    <n v="104"/>
    <n v="266.08999999999997"/>
    <d v="2015-10-15T04:34:49"/>
    <d v="2015-11-15T21:25:52"/>
    <n v="32"/>
    <x v="3"/>
    <m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b v="1"/>
    <x v="4"/>
    <s v="classical music"/>
    <n v="116"/>
    <n v="7.25"/>
    <d v="2014-06-12T07:11:46"/>
    <d v="2014-07-03T17:55:10"/>
    <n v="22"/>
    <x v="4"/>
    <m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b v="1"/>
    <x v="4"/>
    <s v="classical music"/>
    <n v="110"/>
    <n v="100"/>
    <d v="2012-04-19T12:19:40"/>
    <d v="2012-06-19T18:57:57"/>
    <n v="61"/>
    <x v="6"/>
    <m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b v="1"/>
    <x v="4"/>
    <s v="classical music"/>
    <n v="113"/>
    <n v="109.96"/>
    <d v="2013-12-25T04:19:46"/>
    <d v="2014-01-25T12:44:56"/>
    <n v="32"/>
    <x v="5"/>
    <m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b v="1"/>
    <x v="4"/>
    <s v="classical music"/>
    <n v="100"/>
    <n v="169.92"/>
    <d v="2015-11-19T00:40:02"/>
    <d v="2016-01-19T07:18:20"/>
    <n v="61"/>
    <x v="3"/>
    <m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b v="1"/>
    <x v="4"/>
    <s v="classical music"/>
    <n v="103"/>
    <n v="95.74"/>
    <d v="2012-07-19T10:25:02"/>
    <d v="2012-09-18T17:03:20"/>
    <n v="61"/>
    <x v="6"/>
    <m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b v="1"/>
    <x v="4"/>
    <s v="classical music"/>
    <n v="107"/>
    <n v="59.46"/>
    <d v="2014-07-02T01:18:36"/>
    <d v="2014-09-01T07:56:54"/>
    <n v="61"/>
    <x v="4"/>
    <m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b v="1"/>
    <x v="4"/>
    <s v="classical music"/>
    <n v="104"/>
    <n v="55.77"/>
    <d v="2014-07-28T14:01:49"/>
    <d v="2014-09-06T03:33:27"/>
    <n v="40"/>
    <x v="4"/>
    <m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b v="1"/>
    <x v="4"/>
    <s v="classical music"/>
    <n v="156"/>
    <n v="30.08"/>
    <d v="2011-10-16T02:07:38"/>
    <d v="2011-11-16T18:22:59"/>
    <n v="32"/>
    <x v="7"/>
    <m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b v="1"/>
    <x v="4"/>
    <s v="classical music"/>
    <n v="101"/>
    <n v="88.44"/>
    <d v="2013-05-04T07:08:25"/>
    <d v="2013-06-03T22:27:33"/>
    <n v="31"/>
    <x v="5"/>
    <m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b v="1"/>
    <x v="4"/>
    <s v="classical music"/>
    <n v="195"/>
    <n v="64.03"/>
    <d v="2016-01-08T07:28:18"/>
    <d v="2016-02-12T22:28:05"/>
    <n v="36"/>
    <x v="0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b v="1"/>
    <x v="4"/>
    <s v="classical music"/>
    <n v="112"/>
    <n v="60.15"/>
    <d v="2014-08-13T08:16:40"/>
    <d v="2014-09-10T06:38:18"/>
    <n v="28"/>
    <x v="4"/>
    <m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b v="1"/>
    <x v="4"/>
    <s v="classical music"/>
    <n v="120"/>
    <n v="49.19"/>
    <d v="2013-01-27T12:49:25"/>
    <d v="2013-02-27T03:07:17"/>
    <n v="31"/>
    <x v="5"/>
    <m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b v="1"/>
    <x v="4"/>
    <s v="classical music"/>
    <n v="102"/>
    <n v="165.16"/>
    <d v="2017-09-03T09:12:07"/>
    <d v="2017-09-28T11:10:59"/>
    <n v="26"/>
    <x v="2"/>
    <m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b v="1"/>
    <x v="4"/>
    <s v="classical music"/>
    <n v="103"/>
    <n v="43.62"/>
    <d v="2014-03-29T09:22:54"/>
    <d v="2014-05-04T02:02:33"/>
    <n v="36"/>
    <x v="4"/>
    <m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b v="1"/>
    <x v="4"/>
    <s v="classical music"/>
    <n v="101"/>
    <n v="43.7"/>
    <d v="2016-08-01T02:16:16"/>
    <d v="2016-09-27T19:53:52"/>
    <n v="58"/>
    <x v="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b v="1"/>
    <x v="4"/>
    <s v="classical music"/>
    <n v="103"/>
    <n v="67.42"/>
    <d v="2013-01-14T17:55:29"/>
    <d v="2013-02-12T23:17:06"/>
    <n v="30"/>
    <x v="5"/>
    <m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b v="1"/>
    <x v="4"/>
    <s v="classical music"/>
    <n v="107"/>
    <n v="177.5"/>
    <d v="2018-02-04T18:49:53"/>
    <d v="2018-03-07T10:09:02"/>
    <n v="31"/>
    <x v="1"/>
    <m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b v="1"/>
    <x v="4"/>
    <s v="classical music"/>
    <n v="156"/>
    <n v="38.880000000000003"/>
    <d v="2013-06-18T22:14:35"/>
    <d v="2013-08-19T04:52:53"/>
    <n v="61"/>
    <x v="5"/>
    <m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b v="1"/>
    <x v="4"/>
    <s v="classical music"/>
    <n v="123"/>
    <n v="54.99"/>
    <d v="2016-04-17T08:02:46"/>
    <d v="2016-05-19T02:01:32"/>
    <n v="32"/>
    <x v="0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b v="1"/>
    <x v="4"/>
    <s v="classical music"/>
    <n v="107"/>
    <n v="61.34"/>
    <d v="2013-03-22T12:59:27"/>
    <d v="2013-04-23T04:49:15"/>
    <n v="32"/>
    <x v="5"/>
    <m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b v="1"/>
    <x v="4"/>
    <s v="classical music"/>
    <n v="106"/>
    <n v="23.12"/>
    <d v="2013-10-09T01:19:16"/>
    <d v="2013-11-24T00:17:59"/>
    <n v="46"/>
    <x v="5"/>
    <m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b v="1"/>
    <x v="4"/>
    <s v="classical music"/>
    <n v="118"/>
    <n v="29.61"/>
    <d v="2015-03-25T21:50:24"/>
    <d v="2015-04-25T13:09:33"/>
    <n v="31"/>
    <x v="3"/>
    <m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b v="1"/>
    <x v="4"/>
    <s v="classical music"/>
    <n v="109"/>
    <n v="75.61"/>
    <d v="2016-03-16T10:52:01"/>
    <d v="2016-04-17T20:24:31"/>
    <n v="33"/>
    <x v="0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b v="1"/>
    <x v="4"/>
    <s v="classical music"/>
    <n v="111"/>
    <n v="35.6"/>
    <d v="2012-09-02T13:45:16"/>
    <d v="2012-10-06T05:13:32"/>
    <n v="34"/>
    <x v="6"/>
    <m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b v="1"/>
    <x v="4"/>
    <s v="classical music"/>
    <n v="100"/>
    <n v="143"/>
    <d v="2016-01-21T09:31:28"/>
    <d v="2016-02-21T00:50:37"/>
    <n v="31"/>
    <x v="0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b v="0"/>
    <x v="7"/>
    <s v="food trucks"/>
    <n v="0"/>
    <n v="0"/>
    <d v="2016-09-02T16:01:31"/>
    <d v="2016-10-03T07:20:40"/>
    <n v="31"/>
    <x v="0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b v="0"/>
    <x v="7"/>
    <s v="food trucks"/>
    <n v="1"/>
    <n v="25"/>
    <d v="2017-08-09T18:28:45"/>
    <d v="2017-10-10T01:07:03"/>
    <n v="61"/>
    <x v="2"/>
    <m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b v="0"/>
    <x v="7"/>
    <s v="food trucks"/>
    <n v="0"/>
    <n v="0"/>
    <d v="2016-05-18T00:51:56"/>
    <d v="2016-07-18T07:30:14"/>
    <n v="61"/>
    <x v="0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b v="0"/>
    <x v="7"/>
    <s v="food trucks"/>
    <n v="0"/>
    <n v="0"/>
    <d v="2015-06-12T20:23:49"/>
    <d v="2015-07-13T11:42:58"/>
    <n v="31"/>
    <x v="3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b v="0"/>
    <x v="7"/>
    <s v="food trucks"/>
    <n v="1"/>
    <n v="100"/>
    <d v="2017-03-05T14:55:08"/>
    <d v="2017-05-05T02:22:59"/>
    <n v="60"/>
    <x v="2"/>
    <m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b v="0"/>
    <x v="7"/>
    <s v="food trucks"/>
    <n v="0"/>
    <n v="0"/>
    <d v="2015-07-04T05:39:32"/>
    <d v="2015-08-03T20:58:41"/>
    <n v="31"/>
    <x v="3"/>
    <m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b v="0"/>
    <x v="7"/>
    <s v="food trucks"/>
    <n v="0"/>
    <n v="60"/>
    <d v="2016-03-10T08:15:58"/>
    <d v="2016-04-09T23:35:07"/>
    <n v="31"/>
    <x v="0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b v="0"/>
    <x v="7"/>
    <s v="food trucks"/>
    <n v="1"/>
    <n v="50"/>
    <d v="2017-07-30T16:50:58"/>
    <d v="2017-08-30T08:10:07"/>
    <n v="31"/>
    <x v="2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b v="0"/>
    <x v="7"/>
    <s v="food trucks"/>
    <n v="2"/>
    <n v="72.5"/>
    <d v="2016-08-06T16:22:20"/>
    <d v="2016-09-06T07:41:29"/>
    <n v="31"/>
    <x v="0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b v="0"/>
    <x v="7"/>
    <s v="food trucks"/>
    <n v="1"/>
    <n v="29.5"/>
    <d v="2018-01-10T08:21:01"/>
    <d v="2018-02-09T23:40:10"/>
    <n v="31"/>
    <x v="1"/>
    <m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b v="0"/>
    <x v="7"/>
    <s v="food trucks"/>
    <n v="0"/>
    <n v="62.5"/>
    <d v="2017-03-14T11:56:57"/>
    <d v="2017-05-14T18:35:15"/>
    <n v="61"/>
    <x v="2"/>
    <m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b v="0"/>
    <x v="7"/>
    <s v="food trucks"/>
    <n v="0"/>
    <n v="0"/>
    <d v="2016-02-28T08:32:38"/>
    <d v="2016-03-29T23:51:47"/>
    <n v="31"/>
    <x v="0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b v="0"/>
    <x v="7"/>
    <s v="food trucks"/>
    <n v="0"/>
    <n v="0"/>
    <d v="2015-06-20T13:29:21"/>
    <d v="2015-08-05T12:28:04"/>
    <n v="46"/>
    <x v="3"/>
    <m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b v="0"/>
    <x v="7"/>
    <s v="food trucks"/>
    <n v="0"/>
    <n v="0"/>
    <d v="2017-04-22T19:13:06"/>
    <d v="2017-05-14T05:56:31"/>
    <n v="22"/>
    <x v="2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b v="0"/>
    <x v="7"/>
    <s v="food trucks"/>
    <n v="0"/>
    <n v="0"/>
    <d v="2015-11-27T09:48:50"/>
    <d v="2015-12-28T01:07:59"/>
    <n v="31"/>
    <x v="3"/>
    <m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b v="0"/>
    <x v="7"/>
    <s v="food trucks"/>
    <n v="0"/>
    <n v="0"/>
    <d v="2016-02-10T21:10:35"/>
    <d v="2016-03-27T19:08:02"/>
    <n v="46"/>
    <x v="0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b v="0"/>
    <x v="7"/>
    <s v="food trucks"/>
    <n v="0"/>
    <n v="0"/>
    <d v="2015-06-21T19:36:07"/>
    <d v="2015-07-17T08:22:05"/>
    <n v="26"/>
    <x v="3"/>
    <m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b v="0"/>
    <x v="7"/>
    <s v="food trucks"/>
    <n v="0"/>
    <n v="0"/>
    <d v="2016-08-10T16:23:28"/>
    <d v="2016-09-29T09:42:08"/>
    <n v="50"/>
    <x v="0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b v="0"/>
    <x v="7"/>
    <s v="food trucks"/>
    <n v="0"/>
    <n v="23.08"/>
    <d v="2015-06-28T23:24:18"/>
    <d v="2015-08-29T06:02:36"/>
    <n v="61"/>
    <x v="3"/>
    <m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b v="0"/>
    <x v="7"/>
    <s v="food trucks"/>
    <n v="1"/>
    <n v="25.5"/>
    <d v="2016-04-02T06:28:08"/>
    <d v="2016-05-02T16:51:04"/>
    <n v="31"/>
    <x v="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b v="0"/>
    <x v="7"/>
    <s v="food trucks"/>
    <n v="11"/>
    <n v="48.18"/>
    <d v="2016-10-07T11:49:45"/>
    <d v="2016-11-07T04:10:11"/>
    <n v="31"/>
    <x v="0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b v="0"/>
    <x v="7"/>
    <s v="food trucks"/>
    <n v="0"/>
    <n v="1"/>
    <d v="2017-09-28T06:21:51"/>
    <d v="2017-10-28T21:41:00"/>
    <n v="31"/>
    <x v="2"/>
    <m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b v="0"/>
    <x v="7"/>
    <s v="food trucks"/>
    <n v="1"/>
    <n v="1"/>
    <d v="2015-12-31T18:51:34"/>
    <d v="2016-03-02T00:28:36"/>
    <n v="61"/>
    <x v="3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b v="0"/>
    <x v="7"/>
    <s v="food trucks"/>
    <n v="0"/>
    <n v="0"/>
    <d v="2016-05-02T18:02:02"/>
    <d v="2016-06-02T09:21:10"/>
    <n v="31"/>
    <x v="0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b v="0"/>
    <x v="7"/>
    <s v="food trucks"/>
    <n v="0"/>
    <n v="50"/>
    <d v="2015-05-17T05:13:44"/>
    <d v="2015-06-16T20:32:53"/>
    <n v="31"/>
    <x v="3"/>
    <m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b v="0"/>
    <x v="7"/>
    <s v="food trucks"/>
    <n v="0"/>
    <n v="5"/>
    <d v="2016-11-16T00:26:09"/>
    <d v="2016-12-16T15:45:18"/>
    <n v="31"/>
    <x v="0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b v="0"/>
    <x v="7"/>
    <s v="food trucks"/>
    <n v="2"/>
    <n v="202.83"/>
    <d v="2016-11-21T11:26:52"/>
    <d v="2016-12-22T02:46:01"/>
    <n v="31"/>
    <x v="0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b v="0"/>
    <x v="7"/>
    <s v="food trucks"/>
    <n v="4"/>
    <n v="29.13"/>
    <d v="2016-01-24T04:19:10"/>
    <d v="2016-03-17T03:48:46"/>
    <n v="53"/>
    <x v="0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b v="0"/>
    <x v="7"/>
    <s v="food trucks"/>
    <n v="0"/>
    <n v="5"/>
    <d v="2017-02-15T02:55:47"/>
    <d v="2017-03-17T17:13:39"/>
    <n v="31"/>
    <x v="2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b v="0"/>
    <x v="7"/>
    <s v="food trucks"/>
    <n v="0"/>
    <n v="0"/>
    <d v="2017-01-11T10:51:52"/>
    <d v="2017-01-18T14:26:20"/>
    <n v="8"/>
    <x v="2"/>
    <m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b v="0"/>
    <x v="7"/>
    <s v="food trucks"/>
    <n v="2"/>
    <n v="13"/>
    <d v="2017-01-05T15:34:53"/>
    <d v="2017-03-07T21:11:54"/>
    <n v="61"/>
    <x v="2"/>
    <m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b v="0"/>
    <x v="7"/>
    <s v="food trucks"/>
    <n v="0"/>
    <n v="50"/>
    <d v="2015-08-19T00:13:58"/>
    <d v="2015-09-18T15:33:07"/>
    <n v="31"/>
    <x v="3"/>
    <m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b v="0"/>
    <x v="7"/>
    <s v="food trucks"/>
    <n v="0"/>
    <n v="0"/>
    <d v="2016-03-12T08:27:41"/>
    <d v="2016-04-11T23:46:50"/>
    <n v="31"/>
    <x v="0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b v="0"/>
    <x v="7"/>
    <s v="food trucks"/>
    <n v="0"/>
    <n v="1"/>
    <d v="2015-06-19T22:11:32"/>
    <d v="2015-07-20T13:30:41"/>
    <n v="31"/>
    <x v="3"/>
    <m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b v="0"/>
    <x v="7"/>
    <s v="food trucks"/>
    <n v="12"/>
    <n v="96.05"/>
    <d v="2018-01-26T00:22:08"/>
    <d v="2018-02-25T15:41:17"/>
    <n v="31"/>
    <x v="1"/>
    <m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b v="0"/>
    <x v="7"/>
    <s v="food trucks"/>
    <n v="24"/>
    <n v="305.77999999999997"/>
    <d v="2015-06-19T14:45:16"/>
    <d v="2015-07-20T06:04:25"/>
    <n v="31"/>
    <x v="3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b v="0"/>
    <x v="7"/>
    <s v="food trucks"/>
    <n v="6"/>
    <n v="12.14"/>
    <d v="2017-05-15T19:05:49"/>
    <d v="2017-06-15T10:24:58"/>
    <n v="31"/>
    <x v="2"/>
    <m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b v="0"/>
    <x v="7"/>
    <s v="food trucks"/>
    <n v="39"/>
    <n v="83.57"/>
    <d v="2016-08-13T13:26:50"/>
    <d v="2016-09-13T04:45:58"/>
    <n v="31"/>
    <x v="0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b v="0"/>
    <x v="7"/>
    <s v="food trucks"/>
    <n v="1"/>
    <n v="18"/>
    <d v="2015-05-31T07:14:51"/>
    <d v="2015-07-16T06:13:34"/>
    <n v="46"/>
    <x v="3"/>
    <m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b v="0"/>
    <x v="7"/>
    <s v="food trucks"/>
    <n v="7"/>
    <n v="115.53"/>
    <d v="2017-01-17T21:33:37"/>
    <d v="2017-03-20T03:10:38"/>
    <n v="61"/>
    <x v="2"/>
    <m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b v="1"/>
    <x v="2"/>
    <s v="space exploration"/>
    <n v="661"/>
    <n v="21.9"/>
    <d v="2013-07-27T10:22:07"/>
    <d v="2013-08-10T23:58:59"/>
    <n v="15"/>
    <x v="5"/>
    <m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b v="1"/>
    <x v="2"/>
    <s v="space exploration"/>
    <n v="326"/>
    <n v="80.02"/>
    <d v="2015-09-16T13:12:39"/>
    <d v="2015-10-27T13:06:23"/>
    <n v="41"/>
    <x v="3"/>
    <m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b v="1"/>
    <x v="2"/>
    <s v="space exploration"/>
    <n v="101"/>
    <n v="35.520000000000003"/>
    <d v="2014-11-16T09:05:36"/>
    <d v="2014-11-30T16:14:32"/>
    <n v="15"/>
    <x v="4"/>
    <m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b v="1"/>
    <x v="2"/>
    <s v="space exploration"/>
    <n v="104"/>
    <n v="64.930000000000007"/>
    <d v="2013-02-21T07:53:35"/>
    <d v="2013-03-23T23:12:44"/>
    <n v="31"/>
    <x v="5"/>
    <m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b v="1"/>
    <x v="2"/>
    <s v="space exploration"/>
    <n v="107"/>
    <n v="60.97"/>
    <d v="2017-05-13T22:58:33"/>
    <d v="2017-06-13T14:17:42"/>
    <n v="31"/>
    <x v="2"/>
    <m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b v="1"/>
    <x v="2"/>
    <s v="space exploration"/>
    <n v="110"/>
    <n v="31.44"/>
    <d v="2015-03-07T11:51:11"/>
    <d v="2015-04-09T04:11:37"/>
    <n v="33"/>
    <x v="3"/>
    <m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b v="1"/>
    <x v="2"/>
    <s v="space exploration"/>
    <n v="408"/>
    <n v="81.95"/>
    <d v="2016-06-17T09:41:39"/>
    <d v="2016-07-31T12:45:57"/>
    <n v="44"/>
    <x v="0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b v="1"/>
    <x v="2"/>
    <s v="space exploration"/>
    <n v="224"/>
    <n v="58.93"/>
    <d v="2018-02-02T17:36:29"/>
    <d v="2018-03-16T19:24:15"/>
    <n v="42"/>
    <x v="1"/>
    <m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b v="1"/>
    <x v="2"/>
    <s v="space exploration"/>
    <n v="304"/>
    <n v="157.29"/>
    <d v="2013-05-11T03:47:15"/>
    <d v="2013-06-10T19:06:24"/>
    <n v="31"/>
    <x v="5"/>
    <m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b v="1"/>
    <x v="2"/>
    <s v="space exploration"/>
    <n v="141"/>
    <n v="55.76"/>
    <d v="2017-07-10T11:53:37"/>
    <d v="2017-08-19T17:51:19"/>
    <n v="40"/>
    <x v="2"/>
    <m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b v="1"/>
    <x v="2"/>
    <s v="space exploration"/>
    <n v="2791"/>
    <n v="83.8"/>
    <d v="2017-11-29T22:01:05"/>
    <d v="2018-01-03T06:06:38"/>
    <n v="35"/>
    <x v="2"/>
    <m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b v="1"/>
    <x v="2"/>
    <s v="space exploration"/>
    <n v="172"/>
    <n v="58.42"/>
    <d v="2015-11-23T08:36:56"/>
    <d v="2015-12-25T00:26:43"/>
    <n v="32"/>
    <x v="3"/>
    <m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b v="1"/>
    <x v="2"/>
    <s v="space exploration"/>
    <n v="101"/>
    <n v="270.57"/>
    <d v="2013-07-20T04:44:09"/>
    <d v="2013-08-19T20:03:18"/>
    <n v="31"/>
    <x v="5"/>
    <m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b v="1"/>
    <x v="2"/>
    <s v="space exploration"/>
    <n v="102"/>
    <n v="107.1"/>
    <d v="2015-03-11T13:47:26"/>
    <d v="2015-04-09T16:20:26"/>
    <n v="29"/>
    <x v="3"/>
    <m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b v="1"/>
    <x v="2"/>
    <s v="space exploration"/>
    <n v="170"/>
    <n v="47.18"/>
    <d v="2017-03-18T17:48:19"/>
    <d v="2017-04-25T12:45:57"/>
    <n v="38"/>
    <x v="2"/>
    <m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b v="1"/>
    <x v="2"/>
    <s v="space exploration"/>
    <n v="115"/>
    <n v="120.31"/>
    <d v="2016-07-15T02:25:10"/>
    <d v="2016-08-14T17:44:19"/>
    <n v="31"/>
    <x v="0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b v="1"/>
    <x v="2"/>
    <s v="space exploration"/>
    <n v="878"/>
    <n v="27.6"/>
    <d v="2015-09-03T09:41:18"/>
    <d v="2015-10-04T01:00:27"/>
    <n v="31"/>
    <x v="3"/>
    <m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b v="1"/>
    <x v="2"/>
    <s v="space exploration"/>
    <n v="105"/>
    <n v="205.3"/>
    <d v="2016-09-22T08:11:15"/>
    <d v="2016-11-22T15:50:50"/>
    <n v="61"/>
    <x v="0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b v="1"/>
    <x v="2"/>
    <s v="space exploration"/>
    <n v="188"/>
    <n v="35.549999999999997"/>
    <d v="2016-09-16T07:22:37"/>
    <d v="2016-10-13T10:43:24"/>
    <n v="28"/>
    <x v="0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b v="1"/>
    <x v="2"/>
    <s v="space exploration"/>
    <n v="144"/>
    <n v="74.64"/>
    <d v="2016-08-24T02:33:54"/>
    <d v="2016-09-30T18:22:59"/>
    <n v="38"/>
    <x v="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b v="1"/>
    <x v="2"/>
    <s v="space exploration"/>
    <n v="146"/>
    <n v="47.06"/>
    <d v="2016-04-07T19:20:39"/>
    <d v="2016-05-08T10:39:48"/>
    <n v="31"/>
    <x v="0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b v="1"/>
    <x v="2"/>
    <s v="space exploration"/>
    <n v="131"/>
    <n v="26.59"/>
    <d v="2017-11-15T00:20:42"/>
    <d v="2017-12-30T23:19:25"/>
    <n v="46"/>
    <x v="2"/>
    <m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b v="1"/>
    <x v="2"/>
    <s v="space exploration"/>
    <n v="114"/>
    <n v="36.770000000000003"/>
    <d v="2017-11-17T13:56:52"/>
    <d v="2017-12-01T21:05:48"/>
    <n v="15"/>
    <x v="2"/>
    <m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b v="1"/>
    <x v="2"/>
    <s v="space exploration"/>
    <n v="1379"/>
    <n v="31.82"/>
    <d v="2013-07-20T19:31:26"/>
    <d v="2013-08-11T06:14:51"/>
    <n v="22"/>
    <x v="5"/>
    <m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b v="1"/>
    <x v="2"/>
    <s v="space exploration"/>
    <n v="956"/>
    <n v="27.58"/>
    <d v="2017-10-14T10:09:30"/>
    <d v="2017-11-08T23:56:44"/>
    <n v="26"/>
    <x v="2"/>
    <m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b v="1"/>
    <x v="2"/>
    <s v="space exploration"/>
    <n v="112"/>
    <n v="56"/>
    <d v="2016-04-20T23:03:18"/>
    <d v="2016-05-21T14:22:27"/>
    <n v="31"/>
    <x v="0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b v="1"/>
    <x v="2"/>
    <s v="space exploration"/>
    <n v="647"/>
    <n v="21.56"/>
    <d v="2016-10-17T21:51:41"/>
    <d v="2016-11-17T14:12:06"/>
    <n v="31"/>
    <x v="0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b v="1"/>
    <x v="2"/>
    <s v="space exploration"/>
    <n v="110"/>
    <n v="44.1"/>
    <d v="2015-10-25T13:58:35"/>
    <d v="2015-11-15T00:11:21"/>
    <n v="21"/>
    <x v="3"/>
    <m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b v="1"/>
    <x v="2"/>
    <s v="space exploration"/>
    <n v="128"/>
    <n v="63.87"/>
    <d v="2016-03-31T10:38:40"/>
    <d v="2016-05-01T01:57:49"/>
    <n v="31"/>
    <x v="0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b v="1"/>
    <x v="2"/>
    <s v="space exploration"/>
    <n v="158"/>
    <n v="38.99"/>
    <d v="2017-05-29T20:27:26"/>
    <d v="2017-06-26T17:52:20"/>
    <n v="28"/>
    <x v="2"/>
    <m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b v="1"/>
    <x v="2"/>
    <s v="space exploration"/>
    <n v="115"/>
    <n v="80.19"/>
    <d v="2016-07-21T09:45:59"/>
    <d v="2016-08-19T00:03:52"/>
    <n v="29"/>
    <x v="0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b v="1"/>
    <x v="2"/>
    <s v="space exploration"/>
    <n v="137"/>
    <n v="34.9"/>
    <d v="2017-04-29T04:04:04"/>
    <d v="2017-05-24T16:50:02"/>
    <n v="26"/>
    <x v="2"/>
    <m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b v="1"/>
    <x v="2"/>
    <s v="space exploration"/>
    <n v="355"/>
    <n v="89.1"/>
    <d v="2015-01-06T08:26:05"/>
    <d v="2015-02-06T03:03:50"/>
    <n v="31"/>
    <x v="3"/>
    <m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b v="1"/>
    <x v="2"/>
    <s v="space exploration"/>
    <n v="106"/>
    <n v="39.44"/>
    <d v="2017-08-28T06:53:58"/>
    <d v="2017-09-27T22:13:07"/>
    <n v="31"/>
    <x v="2"/>
    <m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b v="1"/>
    <x v="2"/>
    <s v="space exploration"/>
    <n v="100"/>
    <n v="136.9"/>
    <d v="2016-01-19T08:29:58"/>
    <d v="2016-02-24T01:21:02"/>
    <n v="36"/>
    <x v="0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b v="1"/>
    <x v="2"/>
    <s v="space exploration"/>
    <n v="187"/>
    <n v="37.46"/>
    <d v="2017-09-21T18:07:54"/>
    <d v="2017-10-14T15:49:47"/>
    <n v="23"/>
    <x v="2"/>
    <m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b v="1"/>
    <x v="2"/>
    <s v="space exploration"/>
    <n v="166"/>
    <n v="31.96"/>
    <d v="2017-09-24T18:03:50"/>
    <d v="2017-10-11T02:14:03"/>
    <n v="17"/>
    <x v="2"/>
    <m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b v="1"/>
    <x v="2"/>
    <s v="space exploration"/>
    <n v="102"/>
    <n v="25.21"/>
    <d v="2015-12-01T07:03:45"/>
    <d v="2015-12-31T22:22:54"/>
    <n v="31"/>
    <x v="3"/>
    <m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b v="1"/>
    <x v="2"/>
    <s v="space exploration"/>
    <n v="164"/>
    <n v="10.039999999999999"/>
    <d v="2016-01-05T23:45:30"/>
    <d v="2016-02-05T15:04:39"/>
    <n v="31"/>
    <x v="0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b v="1"/>
    <x v="2"/>
    <s v="space exploration"/>
    <n v="106"/>
    <n v="45.94"/>
    <d v="2016-03-25T22:49:46"/>
    <d v="2016-05-26T05:28:04"/>
    <n v="61"/>
    <x v="0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b v="0"/>
    <x v="2"/>
    <s v="space exploration"/>
    <n v="1"/>
    <n v="15"/>
    <d v="2015-08-11T21:17:40"/>
    <d v="2015-08-29T06:16:51"/>
    <n v="18"/>
    <x v="3"/>
    <m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b v="0"/>
    <x v="2"/>
    <s v="space exploration"/>
    <n v="0"/>
    <n v="0"/>
    <d v="2017-06-11T06:02:41"/>
    <d v="2017-07-11T22:25:01"/>
    <n v="31"/>
    <x v="2"/>
    <m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b v="0"/>
    <x v="2"/>
    <s v="space exploration"/>
    <n v="34"/>
    <n v="223.58"/>
    <d v="2017-11-14T20:24:05"/>
    <d v="2017-12-21T08:39:50"/>
    <n v="37"/>
    <x v="2"/>
    <m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b v="0"/>
    <x v="2"/>
    <s v="space exploration"/>
    <n v="2"/>
    <n v="39.479999999999997"/>
    <d v="2018-02-09T20:56:46"/>
    <d v="2018-03-12T12:15:55"/>
    <n v="31"/>
    <x v="1"/>
    <m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b v="0"/>
    <x v="2"/>
    <s v="space exploration"/>
    <n v="11"/>
    <n v="91.3"/>
    <d v="2015-09-22T18:36:39"/>
    <d v="2015-10-23T10:57:04"/>
    <n v="31"/>
    <x v="3"/>
    <m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b v="0"/>
    <x v="2"/>
    <s v="space exploration"/>
    <n v="8"/>
    <n v="78.67"/>
    <d v="2016-07-29T17:22:53"/>
    <d v="2016-08-29T08:42:02"/>
    <n v="31"/>
    <x v="0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b v="0"/>
    <x v="2"/>
    <s v="space exploration"/>
    <n v="1"/>
    <n v="12"/>
    <d v="2016-07-03T02:50:32"/>
    <d v="2016-08-02T18:09:41"/>
    <n v="31"/>
    <x v="0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b v="0"/>
    <x v="2"/>
    <s v="space exploration"/>
    <n v="1"/>
    <n v="17.670000000000002"/>
    <d v="2017-02-01T00:09:32"/>
    <d v="2017-03-03T15:28:41"/>
    <n v="31"/>
    <x v="2"/>
    <m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b v="0"/>
    <x v="2"/>
    <s v="space exploration"/>
    <n v="0"/>
    <n v="41.33"/>
    <d v="2016-11-24T20:51:46"/>
    <d v="2017-01-25T03:30:04"/>
    <n v="61"/>
    <x v="0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b v="0"/>
    <x v="2"/>
    <s v="space exploration"/>
    <n v="1"/>
    <n v="71.599999999999994"/>
    <d v="2017-11-21T00:29:40"/>
    <d v="2017-12-21T15:48:49"/>
    <n v="31"/>
    <x v="2"/>
    <m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b v="0"/>
    <x v="2"/>
    <s v="space exploration"/>
    <n v="2"/>
    <n v="307.82"/>
    <d v="2016-11-10T09:01:26"/>
    <d v="2016-12-08T23:19:18"/>
    <n v="29"/>
    <x v="0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b v="0"/>
    <x v="2"/>
    <s v="space exploration"/>
    <n v="1"/>
    <n v="80.45"/>
    <d v="2015-10-24T18:11:29"/>
    <d v="2015-11-24T09:30:38"/>
    <n v="31"/>
    <x v="3"/>
    <m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b v="0"/>
    <x v="2"/>
    <s v="space exploration"/>
    <n v="12"/>
    <n v="83.94"/>
    <d v="2015-04-22T09:20:28"/>
    <d v="2015-05-24T13:47:14"/>
    <n v="33"/>
    <x v="3"/>
    <m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b v="0"/>
    <x v="2"/>
    <s v="space exploration"/>
    <n v="0"/>
    <n v="8.5"/>
    <d v="2016-02-06T09:06:50"/>
    <d v="2016-04-07T14:43:51"/>
    <n v="61"/>
    <x v="0"/>
    <m/>
    <x v="0"/>
  </r>
  <r>
    <n v="2655"/>
    <s v="Balloons (Canceled)"/>
    <s v="Thank you for your support!"/>
    <n v="15000"/>
    <n v="3155"/>
    <x v="1"/>
    <s v="US"/>
    <s v="USD"/>
    <n v="1455048000"/>
    <n v="1452631647"/>
    <n v="43"/>
    <b v="0"/>
    <x v="2"/>
    <s v="space exploration"/>
    <n v="21"/>
    <n v="73.37"/>
    <d v="2017-01-04T14:05:03"/>
    <d v="2017-02-02T03:34:28"/>
    <n v="29"/>
    <x v="2"/>
    <m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b v="0"/>
    <x v="2"/>
    <s v="space exploration"/>
    <n v="11"/>
    <n v="112.86"/>
    <d v="2018-02-02T14:50:01"/>
    <d v="2018-03-14T13:16:36"/>
    <n v="40"/>
    <x v="1"/>
    <m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b v="0"/>
    <x v="2"/>
    <s v="space exploration"/>
    <n v="19"/>
    <n v="95.28"/>
    <d v="2017-06-27T06:25:35"/>
    <d v="2017-07-31T02:33:11"/>
    <n v="34"/>
    <x v="2"/>
    <m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b v="0"/>
    <x v="2"/>
    <s v="space exploration"/>
    <n v="0"/>
    <n v="22.75"/>
    <d v="2017-06-27T05:19:54"/>
    <d v="2017-07-27T20:39:03"/>
    <n v="31"/>
    <x v="2"/>
    <m/>
    <x v="0"/>
  </r>
  <r>
    <n v="2659"/>
    <s v="test (Canceled)"/>
    <s v="test"/>
    <n v="49000"/>
    <n v="1333"/>
    <x v="1"/>
    <s v="US"/>
    <s v="USD"/>
    <n v="1429321210"/>
    <n v="1426729210"/>
    <n v="10"/>
    <b v="0"/>
    <x v="2"/>
    <s v="space exploration"/>
    <n v="3"/>
    <n v="133.30000000000001"/>
    <d v="2016-03-04T09:52:31"/>
    <d v="2016-04-04T01:11:40"/>
    <n v="31"/>
    <x v="0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b v="0"/>
    <x v="2"/>
    <s v="space exploration"/>
    <n v="0"/>
    <n v="3.8"/>
    <d v="2016-09-15T02:40:18"/>
    <d v="2016-11-15T10:19:53"/>
    <n v="61"/>
    <x v="0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b v="1"/>
    <x v="2"/>
    <s v="makerspaces"/>
    <n v="103"/>
    <n v="85.75"/>
    <d v="2014-08-31T19:55:04"/>
    <d v="2014-10-01T11:14:13"/>
    <n v="31"/>
    <x v="4"/>
    <m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b v="1"/>
    <x v="2"/>
    <s v="makerspaces"/>
    <n v="107"/>
    <n v="267"/>
    <d v="2016-07-10T18:18:06"/>
    <d v="2016-08-10T09:37:15"/>
    <n v="31"/>
    <x v="0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b v="1"/>
    <x v="2"/>
    <s v="makerspaces"/>
    <n v="105"/>
    <n v="373.56"/>
    <d v="2016-07-25T22:55:26"/>
    <d v="2016-08-24T13:47:14"/>
    <n v="30"/>
    <x v="0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b v="1"/>
    <x v="2"/>
    <s v="makerspaces"/>
    <n v="103"/>
    <n v="174.04"/>
    <d v="2016-10-26T06:45:03"/>
    <d v="2016-11-30T06:37:17"/>
    <n v="35"/>
    <x v="0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b v="1"/>
    <x v="2"/>
    <s v="makerspaces"/>
    <n v="123"/>
    <n v="93.7"/>
    <d v="2016-03-06T06:37:51"/>
    <d v="2016-04-21T05:36:35"/>
    <n v="46"/>
    <x v="0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b v="1"/>
    <x v="2"/>
    <s v="makerspaces"/>
    <n v="159"/>
    <n v="77.33"/>
    <d v="2016-08-08T09:01:56"/>
    <d v="2016-09-15T06:38:18"/>
    <n v="38"/>
    <x v="0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b v="1"/>
    <x v="2"/>
    <s v="makerspaces"/>
    <n v="111"/>
    <n v="92.22"/>
    <d v="2017-01-03T15:02:24"/>
    <d v="2017-02-03T06:21:33"/>
    <n v="31"/>
    <x v="2"/>
    <m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b v="1"/>
    <x v="2"/>
    <s v="makerspaces"/>
    <n v="171"/>
    <n v="60.96"/>
    <d v="2016-09-18T01:09:11"/>
    <d v="2016-10-30T23:00:46"/>
    <n v="43"/>
    <x v="0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b v="1"/>
    <x v="2"/>
    <s v="makerspaces"/>
    <n v="125"/>
    <n v="91"/>
    <d v="2016-11-01T10:04:11"/>
    <d v="2017-01-01T16:42:29"/>
    <n v="61"/>
    <x v="0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b v="0"/>
    <x v="2"/>
    <s v="makerspaces"/>
    <n v="6"/>
    <n v="41.58"/>
    <d v="2015-06-11T19:23:55"/>
    <d v="2015-07-10T09:41:47"/>
    <n v="29"/>
    <x v="3"/>
    <m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b v="0"/>
    <x v="2"/>
    <s v="makerspaces"/>
    <n v="11"/>
    <n v="33.76"/>
    <d v="2015-11-03T13:15:10"/>
    <d v="2015-12-04T06:15:50"/>
    <n v="31"/>
    <x v="3"/>
    <m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b v="0"/>
    <x v="2"/>
    <s v="makerspaces"/>
    <n v="33"/>
    <n v="70.62"/>
    <d v="2016-11-27T19:37:42"/>
    <d v="2016-12-19T15:19:09"/>
    <n v="22"/>
    <x v="0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b v="0"/>
    <x v="2"/>
    <s v="makerspaces"/>
    <n v="28"/>
    <n v="167.15"/>
    <d v="2015-09-13T06:38:17"/>
    <d v="2015-10-13T07:24:15"/>
    <n v="30"/>
    <x v="3"/>
    <m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b v="0"/>
    <x v="2"/>
    <s v="makerspaces"/>
    <n v="63"/>
    <n v="128.62"/>
    <d v="2017-06-04T11:56:05"/>
    <d v="2017-07-01T15:18:08"/>
    <n v="28"/>
    <x v="2"/>
    <m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b v="0"/>
    <x v="2"/>
    <s v="makerspaces"/>
    <n v="8"/>
    <n v="65.41"/>
    <d v="2015-09-24T19:59:49"/>
    <d v="2015-10-25T12:20:14"/>
    <n v="31"/>
    <x v="3"/>
    <m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b v="0"/>
    <x v="2"/>
    <s v="makerspaces"/>
    <n v="50"/>
    <n v="117.56"/>
    <d v="2017-04-17T11:44:14"/>
    <d v="2017-05-18T03:03:23"/>
    <n v="31"/>
    <x v="2"/>
    <m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b v="0"/>
    <x v="2"/>
    <s v="makerspaces"/>
    <n v="18"/>
    <n v="126.48"/>
    <d v="2015-05-14T05:19:02"/>
    <d v="2015-06-13T20:38:11"/>
    <n v="31"/>
    <x v="3"/>
    <m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b v="0"/>
    <x v="2"/>
    <s v="makerspaces"/>
    <n v="0"/>
    <n v="550"/>
    <d v="2016-08-14T12:55:34"/>
    <d v="2016-09-14T04:14:43"/>
    <n v="31"/>
    <x v="0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b v="0"/>
    <x v="2"/>
    <s v="makerspaces"/>
    <n v="0"/>
    <n v="44"/>
    <d v="2016-01-14T07:10:32"/>
    <d v="2016-02-13T22:29:41"/>
    <n v="31"/>
    <x v="0"/>
    <m/>
    <x v="0"/>
  </r>
  <r>
    <n v="2680"/>
    <s v="iHeart Pillow"/>
    <s v="iHeartPillow, Connecting loved ones"/>
    <n v="32000"/>
    <n v="276"/>
    <x v="2"/>
    <s v="ES"/>
    <s v="EUR"/>
    <n v="1459915491"/>
    <n v="1457327091"/>
    <n v="4"/>
    <b v="0"/>
    <x v="2"/>
    <s v="makerspaces"/>
    <n v="1"/>
    <n v="69"/>
    <d v="2017-03-01T02:07:30"/>
    <d v="2017-03-31T16:25:23"/>
    <n v="31"/>
    <x v="2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b v="0"/>
    <x v="7"/>
    <s v="food trucks"/>
    <n v="1"/>
    <n v="27.5"/>
    <d v="2015-05-27T08:40:00"/>
    <d v="2015-06-21T21:25:57"/>
    <n v="26"/>
    <x v="3"/>
    <m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b v="0"/>
    <x v="7"/>
    <s v="food trucks"/>
    <n v="28"/>
    <n v="84.9"/>
    <d v="2015-10-04T00:56:51"/>
    <d v="2015-11-06T02:32:10"/>
    <n v="33"/>
    <x v="3"/>
    <m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b v="0"/>
    <x v="7"/>
    <s v="food trucks"/>
    <n v="0"/>
    <n v="12"/>
    <d v="2016-01-16T02:10:03"/>
    <d v="2016-02-15T17:29:11"/>
    <n v="31"/>
    <x v="0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b v="0"/>
    <x v="7"/>
    <s v="food trucks"/>
    <n v="1"/>
    <n v="200"/>
    <d v="2015-06-11T16:48:05"/>
    <d v="2015-07-22T13:13:37"/>
    <n v="41"/>
    <x v="3"/>
    <m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b v="0"/>
    <x v="7"/>
    <s v="food trucks"/>
    <n v="0"/>
    <n v="10"/>
    <d v="2016-02-12T14:30:18"/>
    <d v="2016-04-13T20:07:19"/>
    <n v="61"/>
    <x v="0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b v="0"/>
    <x v="7"/>
    <s v="food trucks"/>
    <n v="0"/>
    <n v="0"/>
    <d v="2015-08-24T07:02:31"/>
    <d v="2015-09-13T17:15:17"/>
    <n v="21"/>
    <x v="3"/>
    <m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b v="0"/>
    <x v="7"/>
    <s v="food trucks"/>
    <n v="0"/>
    <n v="0"/>
    <d v="2016-05-17T12:37:45"/>
    <d v="2016-06-17T03:56:54"/>
    <n v="31"/>
    <x v="0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b v="0"/>
    <x v="7"/>
    <s v="food trucks"/>
    <n v="0"/>
    <n v="5.29"/>
    <d v="2016-01-09T07:30:33"/>
    <d v="2016-02-09T23:29:22"/>
    <n v="32"/>
    <x v="0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b v="0"/>
    <x v="7"/>
    <s v="food trucks"/>
    <n v="0"/>
    <n v="1"/>
    <d v="2017-06-27T07:13:52"/>
    <d v="2017-07-27T22:33:01"/>
    <n v="31"/>
    <x v="2"/>
    <m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b v="0"/>
    <x v="7"/>
    <s v="food trucks"/>
    <n v="11"/>
    <n v="72.760000000000005"/>
    <d v="2016-04-05T02:34:29"/>
    <d v="2016-05-21T01:33:13"/>
    <n v="46"/>
    <x v="0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b v="0"/>
    <x v="7"/>
    <s v="food trucks"/>
    <n v="0"/>
    <n v="17.5"/>
    <d v="2016-03-12T05:29:29"/>
    <d v="2016-04-27T04:28:12"/>
    <n v="46"/>
    <x v="0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b v="0"/>
    <x v="7"/>
    <s v="food trucks"/>
    <n v="1"/>
    <n v="25"/>
    <d v="2016-02-09T04:06:08"/>
    <d v="2016-03-10T18:24:00"/>
    <n v="31"/>
    <x v="0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b v="0"/>
    <x v="7"/>
    <s v="food trucks"/>
    <n v="1"/>
    <n v="13.33"/>
    <d v="2015-06-25T04:55:35"/>
    <d v="2015-07-25T20:14:44"/>
    <n v="31"/>
    <x v="3"/>
    <m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b v="0"/>
    <x v="7"/>
    <s v="food trucks"/>
    <n v="0"/>
    <n v="1"/>
    <d v="2015-08-09T03:26:37"/>
    <d v="2015-09-08T18:45:46"/>
    <n v="31"/>
    <x v="3"/>
    <m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b v="0"/>
    <x v="7"/>
    <s v="food trucks"/>
    <n v="0"/>
    <n v="23.67"/>
    <d v="2016-01-29T19:16:03"/>
    <d v="2016-03-31T00:53:04"/>
    <n v="61"/>
    <x v="0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b v="0"/>
    <x v="7"/>
    <s v="food trucks"/>
    <n v="6"/>
    <n v="89.21"/>
    <d v="2015-11-05T16:36:46"/>
    <d v="2015-12-10T09:58:28"/>
    <n v="35"/>
    <x v="3"/>
    <m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b v="0"/>
    <x v="7"/>
    <s v="food trucks"/>
    <n v="26"/>
    <n v="116.56"/>
    <d v="2016-06-20T12:49:45"/>
    <d v="2016-07-22T04:05:06"/>
    <n v="32"/>
    <x v="0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b v="0"/>
    <x v="7"/>
    <s v="food trucks"/>
    <n v="0"/>
    <n v="13.01"/>
    <d v="2015-05-08T23:32:54"/>
    <d v="2015-06-08T14:52:03"/>
    <n v="31"/>
    <x v="3"/>
    <m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b v="0"/>
    <x v="7"/>
    <s v="food trucks"/>
    <n v="0"/>
    <n v="0"/>
    <d v="2015-06-20T20:57:15"/>
    <d v="2015-07-21T12:16:23"/>
    <n v="31"/>
    <x v="3"/>
    <m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b v="0"/>
    <x v="7"/>
    <s v="food trucks"/>
    <n v="1"/>
    <n v="17.5"/>
    <d v="2015-08-01T17:21:14"/>
    <d v="2015-09-01T08:40:22"/>
    <n v="31"/>
    <x v="3"/>
    <m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b v="0"/>
    <x v="1"/>
    <s v="spaces"/>
    <n v="46"/>
    <n v="34.130000000000003"/>
    <d v="2018-03-09T10:18:27"/>
    <d v="2018-04-10T01:06:58"/>
    <n v="32"/>
    <x v="1"/>
    <m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b v="0"/>
    <x v="1"/>
    <s v="spaces"/>
    <n v="34"/>
    <n v="132.35"/>
    <d v="2018-03-08T10:27:42"/>
    <d v="2018-04-08T00:45:34"/>
    <n v="31"/>
    <x v="1"/>
    <m/>
    <x v="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b v="0"/>
    <x v="1"/>
    <s v="spaces"/>
    <n v="104"/>
    <n v="922.22"/>
    <d v="2018-01-22T09:15:24"/>
    <d v="2018-03-24T14:52:26"/>
    <n v="61"/>
    <x v="1"/>
    <m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b v="0"/>
    <x v="1"/>
    <s v="spaces"/>
    <n v="6"/>
    <n v="163.57"/>
    <d v="2018-02-23T05:18:32"/>
    <d v="2018-04-08T02:14:42"/>
    <n v="44"/>
    <x v="1"/>
    <m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b v="0"/>
    <x v="1"/>
    <s v="spaces"/>
    <n v="11"/>
    <n v="217.38"/>
    <d v="2018-02-08T23:28:39"/>
    <d v="2018-03-26T21:26:06"/>
    <n v="46"/>
    <x v="1"/>
    <m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b v="1"/>
    <x v="1"/>
    <s v="spaces"/>
    <n v="112"/>
    <n v="149.44"/>
    <d v="2015-08-30T17:57:09"/>
    <d v="2015-09-29T08:39:50"/>
    <n v="30"/>
    <x v="3"/>
    <s v="Sep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b v="1"/>
    <x v="1"/>
    <s v="spaces"/>
    <n v="351"/>
    <n v="71.239999999999995"/>
    <d v="2014-03-30T10:30:31"/>
    <d v="2014-04-29T13:46:13"/>
    <n v="31"/>
    <x v="4"/>
    <s v="Apr"/>
    <x v="1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b v="1"/>
    <x v="1"/>
    <s v="spaces"/>
    <n v="233"/>
    <n v="44.46"/>
    <d v="2017-05-18T04:51:30"/>
    <d v="2017-07-18T11:29:48"/>
    <n v="61"/>
    <x v="2"/>
    <s v="Jul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b v="1"/>
    <x v="1"/>
    <s v="spaces"/>
    <n v="102"/>
    <n v="164.94"/>
    <d v="2017-08-27T18:28:47"/>
    <d v="2017-10-02T12:44:56"/>
    <n v="36"/>
    <x v="2"/>
    <s v="Oct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b v="1"/>
    <x v="1"/>
    <s v="spaces"/>
    <n v="154"/>
    <n v="84.87"/>
    <d v="2015-06-19T04:05:35"/>
    <d v="2015-07-21T16:51:04"/>
    <n v="33"/>
    <x v="3"/>
    <s v="Jul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b v="1"/>
    <x v="1"/>
    <s v="spaces"/>
    <n v="101"/>
    <n v="53.95"/>
    <d v="2015-05-01T16:13:27"/>
    <d v="2015-06-01T11:45:42"/>
    <n v="31"/>
    <x v="3"/>
    <s v="Jun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b v="1"/>
    <x v="1"/>
    <s v="spaces"/>
    <n v="131"/>
    <n v="50.53"/>
    <d v="2014-05-10T13:46:33"/>
    <d v="2014-06-17T01:01:17"/>
    <n v="38"/>
    <x v="4"/>
    <s v="Jun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b v="1"/>
    <x v="1"/>
    <s v="spaces"/>
    <n v="102"/>
    <n v="108"/>
    <d v="2016-11-05T02:44:50"/>
    <d v="2016-12-15T23:10:22"/>
    <n v="41"/>
    <x v="0"/>
    <s v="Dec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b v="1"/>
    <x v="1"/>
    <s v="spaces"/>
    <n v="116"/>
    <n v="95.37"/>
    <d v="2017-09-14T15:32:42"/>
    <d v="2017-10-13T13:16:36"/>
    <n v="29"/>
    <x v="2"/>
    <s v="Oct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b v="1"/>
    <x v="1"/>
    <s v="spaces"/>
    <n v="265"/>
    <n v="57.63"/>
    <d v="2017-01-10T05:40:54"/>
    <d v="2017-02-13T23:02:36"/>
    <n v="35"/>
    <x v="2"/>
    <s v="Feb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b v="1"/>
    <x v="1"/>
    <s v="spaces"/>
    <n v="120"/>
    <n v="64.16"/>
    <d v="2016-08-28T08:40:44"/>
    <d v="2016-09-27T23:59:53"/>
    <n v="31"/>
    <x v="0"/>
    <s v="Sep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b v="1"/>
    <x v="1"/>
    <s v="spaces"/>
    <n v="120"/>
    <n v="92.39"/>
    <d v="2015-10-06T03:01:16"/>
    <d v="2015-11-21T03:01:16"/>
    <n v="46"/>
    <x v="3"/>
    <s v="Nov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b v="1"/>
    <x v="1"/>
    <s v="spaces"/>
    <n v="104"/>
    <n v="125.98"/>
    <d v="2017-03-31T02:22:03"/>
    <d v="2017-04-29T01:31:55"/>
    <n v="29"/>
    <x v="2"/>
    <s v="Apr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b v="1"/>
    <x v="1"/>
    <s v="spaces"/>
    <n v="109"/>
    <n v="94.64"/>
    <d v="2017-02-10T12:30:32"/>
    <d v="2017-04-12T18:07:33"/>
    <n v="61"/>
    <x v="2"/>
    <s v="Apr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b v="1"/>
    <x v="1"/>
    <s v="spaces"/>
    <n v="118"/>
    <n v="170.7"/>
    <d v="2017-10-11T00:11:07"/>
    <d v="2017-11-10T16:31:32"/>
    <n v="31"/>
    <x v="2"/>
    <s v="Nov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b v="1"/>
    <x v="2"/>
    <s v="hardware"/>
    <n v="1462"/>
    <n v="40.76"/>
    <d v="2014-07-12T08:44:13"/>
    <d v="2014-08-12T06:07:40"/>
    <n v="31"/>
    <x v="4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b v="1"/>
    <x v="2"/>
    <s v="hardware"/>
    <n v="253"/>
    <n v="68.25"/>
    <d v="2017-11-30T10:47:43"/>
    <d v="2018-01-30T17:26:01"/>
    <n v="61"/>
    <x v="2"/>
    <m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b v="1"/>
    <x v="2"/>
    <s v="hardware"/>
    <n v="140"/>
    <n v="95.49"/>
    <d v="2015-10-16T06:15:58"/>
    <d v="2015-12-16T13:55:32"/>
    <n v="61"/>
    <x v="3"/>
    <m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b v="1"/>
    <x v="2"/>
    <s v="hardware"/>
    <n v="297"/>
    <n v="7.19"/>
    <d v="2016-07-02T03:55:54"/>
    <d v="2016-08-03T20:16:19"/>
    <n v="33"/>
    <x v="0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b v="1"/>
    <x v="2"/>
    <s v="hardware"/>
    <n v="145"/>
    <n v="511.65"/>
    <d v="2018-01-11T04:58:28"/>
    <d v="2018-03-03T06:30:23"/>
    <n v="51"/>
    <x v="1"/>
    <m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b v="1"/>
    <x v="2"/>
    <s v="hardware"/>
    <n v="106"/>
    <n v="261.75"/>
    <d v="2017-03-17T19:19:20"/>
    <d v="2017-04-17T10:38:29"/>
    <n v="31"/>
    <x v="2"/>
    <m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b v="1"/>
    <x v="2"/>
    <s v="hardware"/>
    <n v="493"/>
    <n v="69.760000000000005"/>
    <d v="2016-07-01T11:59:22"/>
    <d v="2016-07-27T00:45:20"/>
    <n v="26"/>
    <x v="0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b v="1"/>
    <x v="2"/>
    <s v="hardware"/>
    <n v="202"/>
    <n v="77.23"/>
    <d v="2016-11-16T07:02:42"/>
    <d v="2016-12-22T00:55:03"/>
    <n v="36"/>
    <x v="0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b v="1"/>
    <x v="2"/>
    <s v="hardware"/>
    <n v="104"/>
    <n v="340.57"/>
    <d v="2016-03-17T20:42:30"/>
    <d v="2016-04-17T12:01:39"/>
    <n v="31"/>
    <x v="0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b v="1"/>
    <x v="2"/>
    <s v="hardware"/>
    <n v="170"/>
    <n v="67.42"/>
    <d v="2014-02-17T08:09:47"/>
    <d v="2014-03-25T02:02:08"/>
    <n v="36"/>
    <x v="4"/>
    <m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b v="1"/>
    <x v="2"/>
    <s v="hardware"/>
    <n v="104"/>
    <n v="845.7"/>
    <d v="2015-08-03T09:49:19"/>
    <d v="2015-10-01T06:38:18"/>
    <n v="59"/>
    <x v="3"/>
    <m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b v="1"/>
    <x v="2"/>
    <s v="hardware"/>
    <n v="118"/>
    <n v="97.19"/>
    <d v="2014-03-28T10:06:26"/>
    <d v="2014-04-30T07:08:56"/>
    <n v="33"/>
    <x v="4"/>
    <m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b v="1"/>
    <x v="2"/>
    <s v="hardware"/>
    <n v="108"/>
    <n v="451.84"/>
    <d v="2016-01-25T19:27:13"/>
    <d v="2016-03-27T01:04:14"/>
    <n v="61"/>
    <x v="0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b v="1"/>
    <x v="2"/>
    <s v="hardware"/>
    <n v="2260300"/>
    <n v="138.66999999999999"/>
    <d v="2017-09-11T14:21:08"/>
    <d v="2017-10-12T11:43:40"/>
    <n v="31"/>
    <x v="2"/>
    <m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b v="1"/>
    <x v="2"/>
    <s v="hardware"/>
    <n v="978"/>
    <n v="21.64"/>
    <d v="2014-01-12T03:59:09"/>
    <d v="2014-02-12T12:45:57"/>
    <n v="32"/>
    <x v="4"/>
    <m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b v="1"/>
    <x v="2"/>
    <s v="hardware"/>
    <n v="123"/>
    <n v="169.52"/>
    <d v="2015-03-03T08:40:23"/>
    <d v="2015-04-02T23:59:32"/>
    <n v="31"/>
    <x v="3"/>
    <m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b v="1"/>
    <x v="2"/>
    <s v="hardware"/>
    <n v="246"/>
    <n v="161.88"/>
    <d v="2014-11-10T06:09:08"/>
    <d v="2014-12-24T01:01:17"/>
    <n v="44"/>
    <x v="4"/>
    <m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b v="1"/>
    <x v="2"/>
    <s v="hardware"/>
    <n v="148"/>
    <n v="493.13"/>
    <d v="2017-09-04T22:24:45"/>
    <d v="2017-11-05T05:03:03"/>
    <n v="61"/>
    <x v="2"/>
    <m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b v="1"/>
    <x v="2"/>
    <s v="hardware"/>
    <n v="384"/>
    <n v="22.12"/>
    <d v="2015-02-28T12:34:20"/>
    <d v="2015-04-15T11:33:03"/>
    <n v="46"/>
    <x v="3"/>
    <m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b v="1"/>
    <x v="2"/>
    <s v="hardware"/>
    <n v="103"/>
    <n v="18.239999999999998"/>
    <d v="2016-01-26T14:03:26"/>
    <d v="2016-02-26T04:21:19"/>
    <n v="31"/>
    <x v="0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b v="0"/>
    <x v="3"/>
    <s v="children's books"/>
    <n v="0"/>
    <n v="8.75"/>
    <d v="2015-09-12T08:57:54"/>
    <d v="2015-10-03T05:44:10"/>
    <n v="21"/>
    <x v="3"/>
    <m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b v="0"/>
    <x v="3"/>
    <s v="children's books"/>
    <n v="29"/>
    <n v="40.61"/>
    <d v="2013-03-26T16:37:14"/>
    <d v="2013-04-09T23:46:10"/>
    <n v="15"/>
    <x v="5"/>
    <m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b v="0"/>
    <x v="3"/>
    <s v="children's books"/>
    <n v="0"/>
    <n v="0"/>
    <d v="2017-09-17T09:04:48"/>
    <d v="2017-10-18T00:23:57"/>
    <n v="31"/>
    <x v="2"/>
    <m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b v="0"/>
    <x v="3"/>
    <s v="children's books"/>
    <n v="5"/>
    <n v="37.950000000000003"/>
    <d v="2012-12-22T01:31:53"/>
    <d v="2013-01-21T16:51:02"/>
    <n v="31"/>
    <x v="6"/>
    <m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b v="0"/>
    <x v="3"/>
    <s v="children's books"/>
    <n v="22"/>
    <n v="35.729999999999997"/>
    <d v="2013-04-10T06:20:44"/>
    <d v="2013-06-10T12:59:02"/>
    <n v="61"/>
    <x v="5"/>
    <m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b v="0"/>
    <x v="3"/>
    <s v="children's books"/>
    <n v="27"/>
    <n v="42.16"/>
    <d v="2015-07-12T04:51:15"/>
    <d v="2015-08-11T20:10:24"/>
    <n v="31"/>
    <x v="3"/>
    <m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b v="0"/>
    <x v="3"/>
    <s v="children's books"/>
    <n v="28"/>
    <n v="35"/>
    <d v="2013-04-09T22:00:48"/>
    <d v="2013-05-12T01:42:08"/>
    <n v="32"/>
    <x v="5"/>
    <m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b v="0"/>
    <x v="3"/>
    <s v="children's books"/>
    <n v="1"/>
    <n v="13.25"/>
    <d v="2017-07-31T18:26:25"/>
    <d v="2017-08-31T09:45:34"/>
    <n v="31"/>
    <x v="2"/>
    <m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b v="0"/>
    <x v="3"/>
    <s v="children's books"/>
    <n v="1"/>
    <n v="55"/>
    <d v="2016-02-19T20:36:22"/>
    <d v="2016-03-21T10:54:15"/>
    <n v="31"/>
    <x v="0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b v="0"/>
    <x v="3"/>
    <s v="children's books"/>
    <n v="0"/>
    <n v="0"/>
    <d v="2013-05-14T21:32:41"/>
    <d v="2013-05-27T02:02:33"/>
    <n v="13"/>
    <x v="5"/>
    <m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b v="0"/>
    <x v="3"/>
    <s v="children's books"/>
    <n v="0"/>
    <n v="0"/>
    <d v="2015-03-29T02:50:56"/>
    <d v="2015-05-29T09:29:14"/>
    <n v="61"/>
    <x v="3"/>
    <m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b v="0"/>
    <x v="3"/>
    <s v="children's books"/>
    <n v="11"/>
    <n v="39.29"/>
    <d v="2012-09-29T00:22:12"/>
    <d v="2012-11-08T20:47:44"/>
    <n v="41"/>
    <x v="6"/>
    <m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b v="0"/>
    <x v="3"/>
    <s v="children's books"/>
    <n v="19"/>
    <n v="47.5"/>
    <d v="2013-06-23T17:28:54"/>
    <d v="2013-07-24T08:48:03"/>
    <n v="31"/>
    <x v="5"/>
    <m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b v="0"/>
    <x v="3"/>
    <s v="children's books"/>
    <n v="0"/>
    <n v="0"/>
    <d v="2015-07-25T07:55:46"/>
    <d v="2015-08-24T23:14:55"/>
    <n v="31"/>
    <x v="3"/>
    <m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b v="0"/>
    <x v="3"/>
    <s v="children's books"/>
    <n v="52"/>
    <n v="17.329999999999998"/>
    <d v="2016-02-23T22:26:51"/>
    <d v="2016-03-25T13:45:59"/>
    <n v="31"/>
    <x v="0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b v="0"/>
    <x v="3"/>
    <s v="children's books"/>
    <n v="10"/>
    <n v="31.76"/>
    <d v="2014-11-19T10:19:35"/>
    <d v="2014-12-20T01:38:44"/>
    <n v="31"/>
    <x v="4"/>
    <m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b v="0"/>
    <x v="3"/>
    <s v="children's books"/>
    <n v="1"/>
    <n v="5"/>
    <d v="2017-07-19T10:59:16"/>
    <d v="2017-08-03T18:38:51"/>
    <n v="16"/>
    <x v="2"/>
    <m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b v="0"/>
    <x v="3"/>
    <s v="children's books"/>
    <n v="12"/>
    <n v="39"/>
    <d v="2017-09-24T15:25:40"/>
    <d v="2017-10-08T22:34:36"/>
    <n v="15"/>
    <x v="2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b v="0"/>
    <x v="3"/>
    <s v="children's books"/>
    <n v="11"/>
    <n v="52.5"/>
    <d v="2017-05-30T02:51:20"/>
    <d v="2017-07-13T00:48:47"/>
    <n v="44"/>
    <x v="2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b v="0"/>
    <x v="3"/>
    <s v="children's books"/>
    <n v="0"/>
    <n v="0"/>
    <d v="2014-04-23T14:52:54"/>
    <d v="2014-05-24T06:12:03"/>
    <n v="31"/>
    <x v="4"/>
    <m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b v="0"/>
    <x v="3"/>
    <s v="children's books"/>
    <n v="1"/>
    <n v="9"/>
    <d v="2013-11-02T15:20:44"/>
    <d v="2013-12-03T06:39:53"/>
    <n v="31"/>
    <x v="5"/>
    <m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b v="0"/>
    <x v="3"/>
    <s v="children's books"/>
    <n v="1"/>
    <n v="25"/>
    <d v="2012-12-10T19:17:22"/>
    <d v="2013-02-10T00:54:23"/>
    <n v="61"/>
    <x v="6"/>
    <m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b v="0"/>
    <x v="3"/>
    <s v="children's books"/>
    <n v="0"/>
    <n v="30"/>
    <d v="2014-03-11T20:20:09"/>
    <d v="2014-04-26T19:18:53"/>
    <n v="46"/>
    <x v="4"/>
    <m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b v="0"/>
    <x v="3"/>
    <s v="children's books"/>
    <n v="1"/>
    <n v="11.25"/>
    <d v="2013-03-26T06:08:11"/>
    <d v="2013-04-25T09:11:29"/>
    <n v="30"/>
    <x v="5"/>
    <m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b v="0"/>
    <x v="3"/>
    <s v="children's books"/>
    <n v="0"/>
    <n v="0"/>
    <d v="2013-09-10T00:54:57"/>
    <d v="2013-09-26T09:05:09"/>
    <n v="17"/>
    <x v="5"/>
    <m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b v="0"/>
    <x v="3"/>
    <s v="children's books"/>
    <n v="2"/>
    <n v="25"/>
    <d v="2012-05-30T09:13:30"/>
    <d v="2012-06-30T00:32:39"/>
    <n v="31"/>
    <x v="6"/>
    <m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b v="0"/>
    <x v="3"/>
    <s v="children's books"/>
    <n v="1"/>
    <n v="11.33"/>
    <d v="2016-06-05T05:37:52"/>
    <d v="2016-08-05T12:16:10"/>
    <n v="61"/>
    <x v="0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b v="0"/>
    <x v="3"/>
    <s v="children's books"/>
    <n v="14"/>
    <n v="29.47"/>
    <d v="2013-01-21T05:52:44"/>
    <d v="2013-02-20T20:10:36"/>
    <n v="31"/>
    <x v="5"/>
    <m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b v="0"/>
    <x v="3"/>
    <s v="children's books"/>
    <n v="0"/>
    <n v="1"/>
    <d v="2015-03-27T00:20:15"/>
    <d v="2015-05-17T01:52:10"/>
    <n v="51"/>
    <x v="3"/>
    <m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b v="0"/>
    <x v="3"/>
    <s v="children's books"/>
    <n v="10"/>
    <n v="63.1"/>
    <d v="2015-01-25T15:14:33"/>
    <d v="2015-02-25T05:32:26"/>
    <n v="31"/>
    <x v="3"/>
    <m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b v="0"/>
    <x v="3"/>
    <s v="children's books"/>
    <n v="0"/>
    <n v="0"/>
    <d v="2013-11-13T07:55:34"/>
    <d v="2014-01-02T13:16:36"/>
    <n v="50"/>
    <x v="5"/>
    <m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b v="0"/>
    <x v="3"/>
    <s v="children's books"/>
    <n v="0"/>
    <n v="0"/>
    <d v="2014-08-26T15:10:32"/>
    <d v="2014-09-10T22:50:07"/>
    <n v="16"/>
    <x v="4"/>
    <m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b v="0"/>
    <x v="3"/>
    <s v="children's books"/>
    <n v="0"/>
    <n v="1"/>
    <d v="2017-04-09T13:32:16"/>
    <d v="2017-04-19T18:38:39"/>
    <n v="11"/>
    <x v="2"/>
    <m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b v="0"/>
    <x v="3"/>
    <s v="children's books"/>
    <n v="14"/>
    <n v="43.85"/>
    <d v="2014-01-07T01:34:06"/>
    <d v="2014-02-06T16:53:15"/>
    <n v="31"/>
    <x v="4"/>
    <m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b v="0"/>
    <x v="3"/>
    <s v="children's books"/>
    <n v="3"/>
    <n v="75"/>
    <d v="2012-10-06T10:01:46"/>
    <d v="2012-11-06T01:20:55"/>
    <n v="31"/>
    <x v="6"/>
    <m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b v="0"/>
    <x v="3"/>
    <s v="children's books"/>
    <n v="8"/>
    <n v="45.97"/>
    <d v="2016-04-28T19:01:43"/>
    <d v="2016-05-30T10:51:30"/>
    <n v="32"/>
    <x v="0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b v="0"/>
    <x v="3"/>
    <s v="children's books"/>
    <n v="0"/>
    <n v="10"/>
    <d v="2016-06-04T22:31:33"/>
    <d v="2016-07-05T13:50:42"/>
    <n v="31"/>
    <x v="0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b v="0"/>
    <x v="3"/>
    <s v="children's books"/>
    <n v="26"/>
    <n v="93.67"/>
    <d v="2015-07-08T07:37:58"/>
    <d v="2015-08-07T22:57:07"/>
    <n v="31"/>
    <x v="3"/>
    <m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b v="0"/>
    <x v="3"/>
    <s v="children's books"/>
    <n v="2"/>
    <n v="53"/>
    <d v="2016-10-13T13:51:00"/>
    <d v="2016-11-13T06:11:25"/>
    <n v="31"/>
    <x v="0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b v="0"/>
    <x v="3"/>
    <s v="children's books"/>
    <n v="0"/>
    <n v="0"/>
    <d v="2018-02-09T12:30:26"/>
    <d v="2018-03-12T03:49:35"/>
    <n v="31"/>
    <x v="1"/>
    <m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b v="1"/>
    <x v="1"/>
    <s v="plays"/>
    <n v="105"/>
    <n v="47"/>
    <d v="2015-12-30T22:34:07"/>
    <d v="2016-01-28T21:26:49"/>
    <n v="29"/>
    <x v="3"/>
    <s v="Jan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b v="1"/>
    <x v="1"/>
    <s v="plays"/>
    <n v="120"/>
    <n v="66.67"/>
    <d v="2016-01-08T02:14:46"/>
    <d v="2016-02-02T21:56:26"/>
    <n v="26"/>
    <x v="0"/>
    <s v="Feb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b v="1"/>
    <x v="1"/>
    <s v="plays"/>
    <n v="115"/>
    <n v="18.77"/>
    <d v="2016-03-26T08:00:47"/>
    <d v="2016-04-09T15:09:43"/>
    <n v="15"/>
    <x v="0"/>
    <s v="Apr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b v="1"/>
    <x v="1"/>
    <s v="plays"/>
    <n v="119"/>
    <n v="66.11"/>
    <d v="2015-09-21T16:44:59"/>
    <d v="2015-10-13T03:28:23"/>
    <n v="22"/>
    <x v="3"/>
    <s v="Oct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b v="1"/>
    <x v="1"/>
    <s v="plays"/>
    <n v="105"/>
    <n v="36.86"/>
    <d v="2017-07-03T15:52:38"/>
    <d v="2017-08-02T23:29:22"/>
    <n v="31"/>
    <x v="2"/>
    <s v="Aug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b v="1"/>
    <x v="1"/>
    <s v="plays"/>
    <n v="118"/>
    <n v="39.81"/>
    <d v="2015-06-06T05:46:54"/>
    <d v="2015-06-20T12:55:50"/>
    <n v="15"/>
    <x v="3"/>
    <s v="Jun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b v="1"/>
    <x v="1"/>
    <s v="plays"/>
    <n v="120"/>
    <n v="31.5"/>
    <d v="2015-05-29T17:07:16"/>
    <d v="2015-06-29T08:26:25"/>
    <n v="31"/>
    <x v="3"/>
    <s v="Jun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b v="1"/>
    <x v="1"/>
    <s v="plays"/>
    <n v="103"/>
    <n v="102.5"/>
    <d v="2017-06-26T00:21:09"/>
    <d v="2017-07-26T15:40:18"/>
    <n v="31"/>
    <x v="2"/>
    <s v="Jul"/>
    <x v="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b v="1"/>
    <x v="1"/>
    <s v="plays"/>
    <n v="101"/>
    <n v="126.46"/>
    <d v="2016-02-06T19:12:55"/>
    <d v="2016-02-26T08:40:51"/>
    <n v="20"/>
    <x v="0"/>
    <s v="Feb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b v="1"/>
    <x v="1"/>
    <s v="plays"/>
    <n v="105"/>
    <n v="47.88"/>
    <d v="2015-12-28T21:28:34"/>
    <d v="2016-01-28T12:47:43"/>
    <n v="31"/>
    <x v="3"/>
    <s v="Jan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b v="1"/>
    <x v="1"/>
    <s v="plays"/>
    <n v="103"/>
    <n v="73.209999999999994"/>
    <d v="2017-08-07T02:08:40"/>
    <d v="2017-09-07T00:00:00"/>
    <n v="31"/>
    <x v="2"/>
    <s v="Sep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b v="1"/>
    <x v="1"/>
    <s v="plays"/>
    <n v="108"/>
    <n v="89.67"/>
    <d v="2016-06-15T17:24:25"/>
    <d v="2016-07-31T16:23:08"/>
    <n v="46"/>
    <x v="0"/>
    <s v="Jul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b v="1"/>
    <x v="1"/>
    <s v="plays"/>
    <n v="111"/>
    <n v="151.46"/>
    <d v="2016-06-08T18:26:28"/>
    <d v="2016-07-09T09:45:37"/>
    <n v="31"/>
    <x v="0"/>
    <s v="Jul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b v="1"/>
    <x v="1"/>
    <s v="plays"/>
    <n v="150"/>
    <n v="25"/>
    <d v="2017-02-09T03:40:35"/>
    <d v="2017-02-25T14:17:52"/>
    <n v="17"/>
    <x v="2"/>
    <s v="Feb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b v="1"/>
    <x v="1"/>
    <s v="plays"/>
    <n v="104"/>
    <n v="36.5"/>
    <d v="2015-05-01T10:50:55"/>
    <d v="2015-05-18T05:37:01"/>
    <n v="17"/>
    <x v="3"/>
    <s v="May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b v="1"/>
    <x v="1"/>
    <s v="plays"/>
    <n v="116"/>
    <n v="44"/>
    <d v="2015-05-16T18:33:40"/>
    <d v="2015-06-16T09:52:49"/>
    <n v="31"/>
    <x v="3"/>
    <s v="Jun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b v="1"/>
    <x v="1"/>
    <s v="plays"/>
    <n v="103"/>
    <n v="87.36"/>
    <d v="2015-05-20T06:11:45"/>
    <d v="2015-06-19T21:30:54"/>
    <n v="31"/>
    <x v="3"/>
    <s v="Jun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b v="1"/>
    <x v="1"/>
    <s v="plays"/>
    <n v="101"/>
    <n v="36.47"/>
    <d v="2016-07-04T13:28:52"/>
    <d v="2016-07-19T20:56:10"/>
    <n v="16"/>
    <x v="0"/>
    <s v="Jul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b v="1"/>
    <x v="1"/>
    <s v="plays"/>
    <n v="117"/>
    <n v="44.86"/>
    <d v="2017-05-12T15:40:46"/>
    <d v="2017-06-13T17:21:42"/>
    <n v="32"/>
    <x v="2"/>
    <s v="Jun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b v="1"/>
    <x v="1"/>
    <s v="plays"/>
    <n v="133"/>
    <n v="42.9"/>
    <d v="2015-10-20T01:17:43"/>
    <d v="2015-12-20T07:56:01"/>
    <n v="61"/>
    <x v="3"/>
    <s v="Dec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b v="1"/>
    <x v="1"/>
    <s v="plays"/>
    <n v="133"/>
    <n v="51.23"/>
    <d v="2015-08-31T17:11:39"/>
    <d v="2015-09-23T09:42:08"/>
    <n v="23"/>
    <x v="3"/>
    <s v="Sep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b v="1"/>
    <x v="1"/>
    <s v="plays"/>
    <n v="102"/>
    <n v="33.94"/>
    <d v="2016-06-25T08:12:02"/>
    <d v="2016-07-25T23:31:11"/>
    <n v="31"/>
    <x v="0"/>
    <s v="Jul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b v="1"/>
    <x v="1"/>
    <s v="plays"/>
    <n v="128"/>
    <n v="90.74"/>
    <d v="2016-05-21T00:35:20"/>
    <d v="2016-07-03T20:56:10"/>
    <n v="44"/>
    <x v="0"/>
    <s v="Jul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b v="1"/>
    <x v="1"/>
    <s v="plays"/>
    <n v="115"/>
    <n v="50"/>
    <d v="2015-08-12T12:38:59"/>
    <d v="2015-09-12T03:58:08"/>
    <n v="31"/>
    <x v="3"/>
    <s v="Sep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b v="1"/>
    <x v="1"/>
    <s v="plays"/>
    <n v="110"/>
    <n v="24.44"/>
    <d v="2016-07-16T15:27:12"/>
    <d v="2016-08-11T04:13:09"/>
    <n v="26"/>
    <x v="0"/>
    <s v="Aug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b v="1"/>
    <x v="1"/>
    <s v="plays"/>
    <n v="112"/>
    <n v="44.25"/>
    <d v="2016-06-17T19:18:59"/>
    <d v="2016-07-24T18:22:59"/>
    <n v="37"/>
    <x v="0"/>
    <s v="Jul"/>
    <x v="7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b v="1"/>
    <x v="1"/>
    <s v="plays"/>
    <n v="126"/>
    <n v="67.739999999999995"/>
    <d v="2016-05-17T18:20:13"/>
    <d v="2016-06-17T09:39:22"/>
    <n v="31"/>
    <x v="0"/>
    <s v="Jun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b v="1"/>
    <x v="1"/>
    <s v="plays"/>
    <n v="100"/>
    <n v="65.38"/>
    <d v="2016-07-11T21:15:29"/>
    <d v="2016-08-11T12:34:38"/>
    <n v="31"/>
    <x v="0"/>
    <s v="Aug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b v="1"/>
    <x v="1"/>
    <s v="plays"/>
    <n v="102"/>
    <n v="121.9"/>
    <d v="2017-03-16T16:46:23"/>
    <d v="2017-03-24T23:38:33"/>
    <n v="9"/>
    <x v="2"/>
    <s v="Mar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b v="1"/>
    <x v="1"/>
    <s v="plays"/>
    <n v="108"/>
    <n v="47.46"/>
    <d v="2015-04-09T14:39:23"/>
    <d v="2015-05-12T07:38:33"/>
    <n v="33"/>
    <x v="3"/>
    <s v="May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b v="1"/>
    <x v="1"/>
    <s v="plays"/>
    <n v="100"/>
    <n v="92.84"/>
    <d v="2016-01-09T16:46:01"/>
    <d v="2016-02-09T08:05:09"/>
    <n v="31"/>
    <x v="0"/>
    <s v="Feb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b v="1"/>
    <x v="1"/>
    <s v="plays"/>
    <n v="113"/>
    <n v="68.25"/>
    <d v="2016-02-05T12:06:46"/>
    <d v="2016-03-22T21:26:49"/>
    <n v="46"/>
    <x v="0"/>
    <s v="Mar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b v="1"/>
    <x v="1"/>
    <s v="plays"/>
    <n v="128"/>
    <n v="37.21"/>
    <d v="2017-11-19T02:22:19"/>
    <d v="2017-12-14T15:08:16"/>
    <n v="26"/>
    <x v="2"/>
    <s v="Dec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b v="1"/>
    <x v="1"/>
    <s v="plays"/>
    <n v="108"/>
    <n v="25.25"/>
    <d v="2016-03-26T04:41:06"/>
    <d v="2016-04-25T20:00:15"/>
    <n v="31"/>
    <x v="0"/>
    <s v="Apr"/>
    <x v="1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b v="1"/>
    <x v="1"/>
    <s v="plays"/>
    <n v="242"/>
    <n v="43.21"/>
    <d v="2017-07-05T06:46:58"/>
    <d v="2017-08-04T22:06:07"/>
    <n v="31"/>
    <x v="2"/>
    <s v="Aug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b v="1"/>
    <x v="1"/>
    <s v="plays"/>
    <n v="142"/>
    <n v="25.13"/>
    <d v="2016-06-21T01:45:24"/>
    <d v="2016-07-21T21:57:27"/>
    <n v="31"/>
    <x v="0"/>
    <s v="Jul"/>
    <x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b v="1"/>
    <x v="1"/>
    <s v="plays"/>
    <n v="130"/>
    <n v="23.64"/>
    <d v="2016-01-04T17:36:22"/>
    <d v="2016-02-14T14:01:54"/>
    <n v="41"/>
    <x v="0"/>
    <s v="Feb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b v="1"/>
    <x v="1"/>
    <s v="plays"/>
    <n v="106"/>
    <n v="103.95"/>
    <d v="2016-08-23T12:37:13"/>
    <d v="2016-09-12T22:49:58"/>
    <n v="21"/>
    <x v="0"/>
    <s v="Sep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b v="1"/>
    <x v="1"/>
    <s v="plays"/>
    <n v="105"/>
    <n v="50.38"/>
    <d v="2016-05-02T02:09:31"/>
    <d v="2016-06-01T17:28:40"/>
    <n v="31"/>
    <x v="0"/>
    <s v="Jun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b v="1"/>
    <x v="1"/>
    <s v="plays"/>
    <n v="136"/>
    <n v="13.6"/>
    <d v="2017-01-24T18:02:22"/>
    <d v="2017-02-18T15:49:47"/>
    <n v="25"/>
    <x v="2"/>
    <s v="Feb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b v="1"/>
    <x v="1"/>
    <s v="plays"/>
    <n v="100"/>
    <n v="28.57"/>
    <d v="2015-08-06T21:05:17"/>
    <d v="2015-09-06T12:24:26"/>
    <n v="31"/>
    <x v="3"/>
    <s v="Sep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b v="1"/>
    <x v="1"/>
    <s v="plays"/>
    <n v="100"/>
    <n v="63.83"/>
    <d v="2016-02-11T13:41:59"/>
    <d v="2016-03-13T03:59:52"/>
    <n v="31"/>
    <x v="0"/>
    <s v="Mar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b v="1"/>
    <x v="1"/>
    <s v="plays"/>
    <n v="124"/>
    <n v="8.86"/>
    <d v="2016-02-18T00:47:46"/>
    <d v="2016-03-17T13:46:13"/>
    <n v="29"/>
    <x v="0"/>
    <s v="Mar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b v="1"/>
    <x v="1"/>
    <s v="plays"/>
    <n v="117"/>
    <n v="50.67"/>
    <d v="2016-04-28T18:22:55"/>
    <d v="2016-05-31T05:50:18"/>
    <n v="33"/>
    <x v="0"/>
    <s v="May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b v="1"/>
    <x v="1"/>
    <s v="plays"/>
    <n v="103"/>
    <n v="60.78"/>
    <d v="2016-10-26T01:02:44"/>
    <d v="2016-11-25T16:21:53"/>
    <n v="31"/>
    <x v="0"/>
    <s v="Nov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b v="1"/>
    <x v="1"/>
    <s v="plays"/>
    <n v="108"/>
    <n v="113.42"/>
    <d v="2016-06-03T06:28:17"/>
    <d v="2016-06-28T01:01:17"/>
    <n v="25"/>
    <x v="0"/>
    <s v="Jun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b v="1"/>
    <x v="1"/>
    <s v="plays"/>
    <n v="120"/>
    <n v="104.57"/>
    <d v="2017-04-29T19:18:34"/>
    <d v="2017-05-30T10:43:24"/>
    <n v="31"/>
    <x v="2"/>
    <s v="May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b v="1"/>
    <x v="1"/>
    <s v="plays"/>
    <n v="100"/>
    <n v="98.31"/>
    <d v="2016-08-27T06:29:16"/>
    <d v="2016-09-22T12:15:19"/>
    <n v="27"/>
    <x v="0"/>
    <s v="Sep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b v="1"/>
    <x v="1"/>
    <s v="plays"/>
    <n v="107"/>
    <n v="35.04"/>
    <d v="2017-04-30T13:42:26"/>
    <d v="2017-05-29T04:00:18"/>
    <n v="29"/>
    <x v="2"/>
    <s v="May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b v="1"/>
    <x v="1"/>
    <s v="plays"/>
    <n v="100"/>
    <n v="272.73"/>
    <d v="2015-04-09T07:18:16"/>
    <d v="2015-04-21T21:25:47"/>
    <n v="13"/>
    <x v="3"/>
    <s v="Apr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b v="1"/>
    <x v="1"/>
    <s v="plays"/>
    <n v="111"/>
    <n v="63.85"/>
    <d v="2016-06-04T01:50:08"/>
    <d v="2016-07-04T17:09:17"/>
    <n v="31"/>
    <x v="0"/>
    <s v="Jul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b v="1"/>
    <x v="1"/>
    <s v="plays"/>
    <n v="115"/>
    <n v="30.19"/>
    <d v="2015-10-10T00:01:36"/>
    <d v="2015-11-07T19:24:15"/>
    <n v="29"/>
    <x v="3"/>
    <s v="Nov"/>
    <x v="2"/>
  </r>
  <r>
    <n v="2833"/>
    <s v="Star Man Rocket Man"/>
    <s v="A new play about exploring outer space"/>
    <n v="2700"/>
    <n v="2923"/>
    <x v="0"/>
    <s v="US"/>
    <s v="USD"/>
    <n v="1444528800"/>
    <n v="1442804633"/>
    <n v="35"/>
    <b v="1"/>
    <x v="1"/>
    <s v="plays"/>
    <n v="108"/>
    <n v="83.51"/>
    <d v="2016-09-10T10:16:44"/>
    <d v="2016-09-30T19:24:15"/>
    <n v="21"/>
    <x v="0"/>
    <s v="Sep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b v="1"/>
    <x v="1"/>
    <s v="plays"/>
    <n v="170"/>
    <n v="64.760000000000005"/>
    <d v="2015-12-31T23:31:34"/>
    <d v="2016-01-16T07:11:09"/>
    <n v="16"/>
    <x v="3"/>
    <s v="Jan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b v="1"/>
    <x v="1"/>
    <s v="plays"/>
    <n v="187"/>
    <n v="20.12"/>
    <d v="2016-10-26T23:22:51"/>
    <d v="2016-11-25T21:26:49"/>
    <n v="30"/>
    <x v="0"/>
    <s v="Nov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b v="1"/>
    <x v="1"/>
    <s v="plays"/>
    <n v="108"/>
    <n v="44.09"/>
    <d v="2018-01-11T17:39:02"/>
    <d v="2018-02-19T11:43:40"/>
    <n v="39"/>
    <x v="1"/>
    <s v="Feb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b v="1"/>
    <x v="1"/>
    <s v="plays"/>
    <n v="100"/>
    <n v="40.479999999999997"/>
    <d v="2016-10-21T01:19:44"/>
    <d v="2016-11-30T22:46:32"/>
    <n v="41"/>
    <x v="0"/>
    <s v="Nov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b v="1"/>
    <x v="1"/>
    <s v="plays"/>
    <n v="120"/>
    <n v="44.54"/>
    <d v="2015-07-03T20:30:34"/>
    <d v="2015-07-26T15:19:09"/>
    <n v="23"/>
    <x v="3"/>
    <s v="Jul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b v="1"/>
    <x v="1"/>
    <s v="plays"/>
    <n v="111"/>
    <n v="125.81"/>
    <d v="2015-07-14T17:07:18"/>
    <d v="2015-08-07T04:04:05"/>
    <n v="24"/>
    <x v="3"/>
    <s v="Aug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b v="1"/>
    <x v="1"/>
    <s v="plays"/>
    <n v="104"/>
    <n v="19.7"/>
    <d v="2016-02-10T21:48:35"/>
    <d v="2016-03-04T01:01:17"/>
    <n v="23"/>
    <x v="0"/>
    <s v="Mar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b v="0"/>
    <x v="1"/>
    <s v="plays"/>
    <n v="1"/>
    <n v="10"/>
    <d v="2016-10-04T13:01:14"/>
    <d v="2016-12-04T20:40:48"/>
    <n v="61"/>
    <x v="0"/>
    <s v="Dec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b v="0"/>
    <x v="1"/>
    <s v="plays"/>
    <n v="0"/>
    <n v="0"/>
    <d v="2015-05-05T23:20:46"/>
    <d v="2015-06-02T01:01:17"/>
    <n v="28"/>
    <x v="3"/>
    <s v="Jun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b v="0"/>
    <x v="1"/>
    <s v="plays"/>
    <n v="0"/>
    <n v="0"/>
    <d v="2017-04-27T19:37:01"/>
    <d v="2017-06-09T03:03:50"/>
    <n v="42"/>
    <x v="2"/>
    <s v="Jun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b v="0"/>
    <x v="1"/>
    <s v="plays"/>
    <n v="5"/>
    <n v="30"/>
    <d v="2017-12-05T05:43:29"/>
    <d v="2018-01-04T21:02:38"/>
    <n v="31"/>
    <x v="2"/>
    <s v="Jan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b v="0"/>
    <x v="1"/>
    <s v="plays"/>
    <n v="32"/>
    <n v="60.67"/>
    <d v="2016-03-25T19:18:01"/>
    <d v="2016-05-26T01:56:18"/>
    <n v="61"/>
    <x v="0"/>
    <s v="May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b v="0"/>
    <x v="1"/>
    <s v="plays"/>
    <n v="0"/>
    <n v="0"/>
    <d v="2016-03-31T14:24:35"/>
    <d v="2016-05-16T13:23:18"/>
    <n v="46"/>
    <x v="0"/>
    <s v="May"/>
    <x v="1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b v="0"/>
    <x v="1"/>
    <s v="plays"/>
    <n v="0"/>
    <n v="0"/>
    <d v="2017-03-19T01:22:49"/>
    <d v="2017-05-19T08:01:06"/>
    <n v="61"/>
    <x v="2"/>
    <s v="May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b v="0"/>
    <x v="1"/>
    <s v="plays"/>
    <n v="0"/>
    <n v="23.33"/>
    <d v="2016-04-15T21:00:35"/>
    <d v="2016-05-16T12:19:44"/>
    <n v="31"/>
    <x v="0"/>
    <s v="May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b v="0"/>
    <x v="1"/>
    <s v="plays"/>
    <n v="1"/>
    <n v="5"/>
    <d v="2017-03-18T16:06:49"/>
    <d v="2017-04-18T07:25:57"/>
    <n v="31"/>
    <x v="2"/>
    <s v="Apr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b v="0"/>
    <x v="1"/>
    <s v="plays"/>
    <n v="4"/>
    <n v="23.92"/>
    <d v="2015-07-19T13:57:38"/>
    <d v="2015-08-19T05:16:47"/>
    <n v="31"/>
    <x v="3"/>
    <s v="Aug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b v="0"/>
    <x v="1"/>
    <s v="plays"/>
    <n v="0"/>
    <n v="0"/>
    <d v="2017-01-12T21:30:42"/>
    <d v="2017-01-22T01:18:38"/>
    <n v="10"/>
    <x v="2"/>
    <s v="Jan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b v="0"/>
    <x v="1"/>
    <s v="plays"/>
    <n v="2"/>
    <n v="15.83"/>
    <d v="2015-05-01T23:34:31"/>
    <d v="2015-06-01T14:53:40"/>
    <n v="31"/>
    <x v="3"/>
    <s v="Jun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b v="0"/>
    <x v="1"/>
    <s v="plays"/>
    <n v="0"/>
    <n v="0"/>
    <d v="2015-06-27T07:13:59"/>
    <d v="2015-08-27T13:52:17"/>
    <n v="61"/>
    <x v="3"/>
    <s v="Aug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b v="0"/>
    <x v="1"/>
    <s v="plays"/>
    <n v="42"/>
    <n v="29.79"/>
    <d v="2016-04-03T16:32:40"/>
    <d v="2016-04-24T02:45:26"/>
    <n v="21"/>
    <x v="0"/>
    <s v="Apr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b v="0"/>
    <x v="1"/>
    <s v="plays"/>
    <n v="50"/>
    <n v="60"/>
    <d v="2016-12-23T11:25:28"/>
    <d v="2017-01-22T01:36:00"/>
    <n v="30"/>
    <x v="0"/>
    <s v="Jan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b v="0"/>
    <x v="1"/>
    <s v="plays"/>
    <n v="5"/>
    <n v="24.33"/>
    <d v="2016-05-28T03:28:28"/>
    <d v="2016-07-28T06:42:23"/>
    <n v="61"/>
    <x v="0"/>
    <s v="Jul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b v="0"/>
    <x v="1"/>
    <s v="plays"/>
    <n v="20"/>
    <n v="500"/>
    <d v="2017-12-22T23:34:23"/>
    <d v="2018-02-22T02:02:33"/>
    <n v="61"/>
    <x v="2"/>
    <s v="Feb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b v="0"/>
    <x v="1"/>
    <s v="plays"/>
    <n v="0"/>
    <n v="0"/>
    <d v="2015-10-26T04:10:08"/>
    <d v="2015-11-19T14:46:28"/>
    <n v="25"/>
    <x v="3"/>
    <s v="Nov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b v="0"/>
    <x v="1"/>
    <s v="plays"/>
    <n v="2"/>
    <n v="35"/>
    <d v="2016-08-05T22:09:26"/>
    <d v="2016-10-06T04:47:44"/>
    <n v="61"/>
    <x v="0"/>
    <s v="Oct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b v="0"/>
    <x v="1"/>
    <s v="plays"/>
    <n v="7"/>
    <n v="29.56"/>
    <d v="2017-04-15T15:01:43"/>
    <d v="2017-06-15T21:40:01"/>
    <n v="61"/>
    <x v="2"/>
    <s v="Jun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b v="0"/>
    <x v="1"/>
    <s v="plays"/>
    <n v="32"/>
    <n v="26.67"/>
    <d v="2016-08-30T16:00:49"/>
    <d v="2016-09-13T23:09:45"/>
    <n v="15"/>
    <x v="0"/>
    <s v="Sep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b v="0"/>
    <x v="1"/>
    <s v="plays"/>
    <n v="0"/>
    <n v="18.329999999999998"/>
    <d v="2015-05-05T19:21:21"/>
    <d v="2015-06-05T10:40:30"/>
    <n v="31"/>
    <x v="3"/>
    <s v="Jun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b v="0"/>
    <x v="1"/>
    <s v="plays"/>
    <n v="0"/>
    <n v="20"/>
    <d v="2015-06-22T16:32:44"/>
    <d v="2015-08-22T23:11:02"/>
    <n v="61"/>
    <x v="3"/>
    <s v="Aug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b v="0"/>
    <x v="1"/>
    <s v="plays"/>
    <n v="2"/>
    <n v="13.33"/>
    <d v="2016-06-04T21:09:54"/>
    <d v="2016-07-05T11:01:47"/>
    <n v="31"/>
    <x v="0"/>
    <s v="Jul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b v="0"/>
    <x v="1"/>
    <s v="plays"/>
    <n v="0"/>
    <n v="0"/>
    <d v="2015-10-21T15:33:46"/>
    <d v="2015-12-21T22:12:04"/>
    <n v="61"/>
    <x v="3"/>
    <s v="Dec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b v="0"/>
    <x v="1"/>
    <s v="plays"/>
    <n v="1"/>
    <n v="22.5"/>
    <d v="2017-09-12T21:52:42"/>
    <d v="2017-10-13T12:15:19"/>
    <n v="31"/>
    <x v="2"/>
    <s v="Oct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b v="0"/>
    <x v="1"/>
    <s v="plays"/>
    <n v="20"/>
    <n v="50.4"/>
    <d v="2017-06-06T02:13:59"/>
    <d v="2017-06-30T13:47:14"/>
    <n v="25"/>
    <x v="2"/>
    <s v="Jun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b v="0"/>
    <x v="1"/>
    <s v="plays"/>
    <n v="42"/>
    <n v="105.03"/>
    <d v="2017-09-03T14:08:35"/>
    <d v="2017-10-04T05:27:44"/>
    <n v="31"/>
    <x v="2"/>
    <s v="Oct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b v="0"/>
    <x v="1"/>
    <s v="plays"/>
    <n v="1"/>
    <n v="35.4"/>
    <d v="2017-06-15T16:35:25"/>
    <d v="2017-07-16T07:54:34"/>
    <n v="31"/>
    <x v="2"/>
    <s v="Jul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b v="0"/>
    <x v="1"/>
    <s v="plays"/>
    <n v="15"/>
    <n v="83.33"/>
    <d v="2015-03-27T09:14:18"/>
    <d v="2015-04-27T00:33:27"/>
    <n v="31"/>
    <x v="3"/>
    <s v="Apr"/>
    <x v="1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b v="0"/>
    <x v="1"/>
    <s v="plays"/>
    <n v="5"/>
    <n v="35.92"/>
    <d v="2015-11-15T19:07:27"/>
    <d v="2015-12-06T05:20:13"/>
    <n v="21"/>
    <x v="3"/>
    <s v="Dec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b v="0"/>
    <x v="1"/>
    <s v="plays"/>
    <n v="0"/>
    <n v="0"/>
    <d v="2016-04-07T03:52:08"/>
    <d v="2016-06-07T10:30:26"/>
    <n v="61"/>
    <x v="0"/>
    <s v="Jun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b v="0"/>
    <x v="1"/>
    <s v="plays"/>
    <n v="38"/>
    <n v="119.13"/>
    <d v="2015-12-14T11:21:23"/>
    <d v="2016-01-14T02:40:32"/>
    <n v="31"/>
    <x v="3"/>
    <s v="Jan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b v="0"/>
    <x v="1"/>
    <s v="plays"/>
    <n v="5"/>
    <n v="90.33"/>
    <d v="2017-12-18T19:41:02"/>
    <d v="2018-01-18T11:00:11"/>
    <n v="31"/>
    <x v="2"/>
    <s v="Jan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b v="0"/>
    <x v="1"/>
    <s v="plays"/>
    <n v="0"/>
    <n v="2.33"/>
    <d v="2017-03-30T14:53:30"/>
    <d v="2017-04-30T06:12:39"/>
    <n v="31"/>
    <x v="2"/>
    <s v="Apr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b v="0"/>
    <x v="1"/>
    <s v="plays"/>
    <n v="0"/>
    <n v="0"/>
    <d v="2016-06-03T23:51:08"/>
    <d v="2016-07-04T15:10:17"/>
    <n v="31"/>
    <x v="0"/>
    <s v="Jul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b v="0"/>
    <x v="1"/>
    <s v="plays"/>
    <n v="11"/>
    <n v="108.33"/>
    <d v="2017-10-28T20:51:28"/>
    <d v="2017-11-30T07:08:56"/>
    <n v="33"/>
    <x v="2"/>
    <s v="Nov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b v="0"/>
    <x v="1"/>
    <s v="plays"/>
    <n v="2"/>
    <n v="15.75"/>
    <d v="2016-04-20T22:45:01"/>
    <d v="2016-06-21T05:23:19"/>
    <n v="61"/>
    <x v="0"/>
    <s v="Jun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b v="0"/>
    <x v="1"/>
    <s v="plays"/>
    <n v="0"/>
    <n v="29"/>
    <d v="2016-12-12T23:23:35"/>
    <d v="2017-01-12T14:42:44"/>
    <n v="31"/>
    <x v="0"/>
    <s v="Jan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b v="0"/>
    <x v="1"/>
    <s v="plays"/>
    <n v="23"/>
    <n v="96.55"/>
    <d v="2016-06-25T14:32:22"/>
    <d v="2016-08-09T08:15:19"/>
    <n v="45"/>
    <x v="0"/>
    <s v="Aug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b v="0"/>
    <x v="1"/>
    <s v="plays"/>
    <n v="0"/>
    <n v="0"/>
    <d v="2015-09-17T10:03:10"/>
    <d v="2015-11-17T17:42:44"/>
    <n v="61"/>
    <x v="3"/>
    <s v="Nov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b v="0"/>
    <x v="1"/>
    <s v="plays"/>
    <n v="34"/>
    <n v="63"/>
    <d v="2017-03-27T00:19:02"/>
    <d v="2017-04-26T15:38:11"/>
    <n v="31"/>
    <x v="2"/>
    <s v="Apr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b v="0"/>
    <x v="1"/>
    <s v="plays"/>
    <n v="19"/>
    <n v="381.6"/>
    <d v="2016-12-24T09:22:20"/>
    <d v="2017-01-29T10:42:23"/>
    <n v="36"/>
    <x v="0"/>
    <s v="Jan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b v="0"/>
    <x v="1"/>
    <s v="plays"/>
    <n v="0"/>
    <n v="46.25"/>
    <d v="2015-10-20T05:34:13"/>
    <d v="2015-11-19T20:53:22"/>
    <n v="31"/>
    <x v="3"/>
    <s v="Nov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b v="0"/>
    <x v="1"/>
    <s v="plays"/>
    <n v="33"/>
    <n v="26"/>
    <d v="2016-01-28T16:10:14"/>
    <d v="2016-02-28T06:28:06"/>
    <n v="31"/>
    <x v="0"/>
    <s v="Feb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b v="0"/>
    <x v="1"/>
    <s v="plays"/>
    <n v="5"/>
    <n v="10"/>
    <d v="2016-09-03T19:05:16"/>
    <d v="2016-09-08T10:11:45"/>
    <n v="6"/>
    <x v="0"/>
    <s v="Sep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b v="0"/>
    <x v="1"/>
    <s v="plays"/>
    <n v="0"/>
    <n v="5"/>
    <d v="2015-11-26T17:06:47"/>
    <d v="2015-12-27T08:25:56"/>
    <n v="31"/>
    <x v="3"/>
    <s v="Dec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b v="0"/>
    <x v="1"/>
    <s v="plays"/>
    <n v="0"/>
    <n v="0"/>
    <d v="2015-09-23T11:35:09"/>
    <d v="2015-10-01T07:38:33"/>
    <n v="9"/>
    <x v="3"/>
    <s v="Oct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b v="0"/>
    <x v="1"/>
    <s v="plays"/>
    <n v="38"/>
    <n v="81.569999999999993"/>
    <d v="2015-07-12T06:51:40"/>
    <d v="2015-08-11T22:10:49"/>
    <n v="31"/>
    <x v="3"/>
    <s v="Aug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b v="0"/>
    <x v="1"/>
    <s v="plays"/>
    <n v="1"/>
    <n v="7"/>
    <d v="2015-06-22T18:12:38"/>
    <d v="2015-07-21T17:52:20"/>
    <n v="29"/>
    <x v="3"/>
    <s v="Jul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b v="0"/>
    <x v="1"/>
    <s v="plays"/>
    <n v="3"/>
    <n v="27.3"/>
    <d v="2017-02-08T07:51:58"/>
    <d v="2017-04-10T13:28:59"/>
    <n v="61"/>
    <x v="2"/>
    <s v="Apr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b v="0"/>
    <x v="1"/>
    <s v="plays"/>
    <n v="9"/>
    <n v="29.41"/>
    <d v="2015-07-31T12:54:32"/>
    <d v="2015-08-07T20:25:32"/>
    <n v="8"/>
    <x v="3"/>
    <s v="Aug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b v="0"/>
    <x v="1"/>
    <s v="plays"/>
    <n v="1"/>
    <n v="12.5"/>
    <d v="2015-10-25T09:14:49"/>
    <d v="2015-12-24T22:58:43"/>
    <n v="60"/>
    <x v="3"/>
    <s v="Dec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b v="0"/>
    <x v="1"/>
    <s v="plays"/>
    <n v="0"/>
    <n v="0"/>
    <d v="2016-01-19T09:21:57"/>
    <d v="2016-03-20T14:58:59"/>
    <n v="61"/>
    <x v="0"/>
    <s v="Mar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b v="0"/>
    <x v="1"/>
    <s v="plays"/>
    <n v="5"/>
    <n v="5.75"/>
    <d v="2015-06-02T03:24:07"/>
    <d v="2015-06-03T11:44:41"/>
    <n v="2"/>
    <x v="3"/>
    <s v="Jun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b v="0"/>
    <x v="1"/>
    <s v="plays"/>
    <n v="21"/>
    <n v="52.08"/>
    <d v="2017-11-27T10:31:51"/>
    <d v="2017-12-12T02:02:33"/>
    <n v="15"/>
    <x v="2"/>
    <s v="Dec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b v="0"/>
    <x v="1"/>
    <s v="plays"/>
    <n v="5"/>
    <n v="183.33"/>
    <d v="2016-08-31T17:53:20"/>
    <d v="2016-10-01T09:10:33"/>
    <n v="31"/>
    <x v="0"/>
    <s v="Oct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b v="0"/>
    <x v="1"/>
    <s v="plays"/>
    <n v="4"/>
    <n v="26.33"/>
    <d v="2016-09-21T04:33:15"/>
    <d v="2016-10-21T19:52:23"/>
    <n v="31"/>
    <x v="0"/>
    <s v="Oct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b v="0"/>
    <x v="1"/>
    <s v="plays"/>
    <n v="0"/>
    <n v="0"/>
    <d v="2017-05-20T15:11:38"/>
    <d v="2017-07-20T21:49:55"/>
    <n v="61"/>
    <x v="2"/>
    <s v="Jul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b v="0"/>
    <x v="1"/>
    <s v="plays"/>
    <n v="62"/>
    <n v="486.43"/>
    <d v="2015-06-21T05:13:44"/>
    <d v="2015-07-21T20:32:53"/>
    <n v="31"/>
    <x v="3"/>
    <s v="Jul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b v="0"/>
    <x v="1"/>
    <s v="plays"/>
    <n v="1"/>
    <n v="3"/>
    <d v="2015-11-24T03:16:25"/>
    <d v="2016-01-24T09:54:42"/>
    <n v="61"/>
    <x v="3"/>
    <s v="Jan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b v="0"/>
    <x v="1"/>
    <s v="plays"/>
    <n v="0"/>
    <n v="25"/>
    <d v="2016-07-13T12:18:39"/>
    <d v="2016-08-13T03:37:48"/>
    <n v="31"/>
    <x v="0"/>
    <s v="Aug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b v="0"/>
    <x v="1"/>
    <s v="plays"/>
    <n v="1"/>
    <n v="9.75"/>
    <d v="2016-06-28T22:28:23"/>
    <d v="2016-08-29T05:06:41"/>
    <n v="61"/>
    <x v="0"/>
    <s v="Aug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b v="0"/>
    <x v="1"/>
    <s v="plays"/>
    <n v="5"/>
    <n v="18.75"/>
    <d v="2015-10-12T07:23:05"/>
    <d v="2015-10-24T02:02:33"/>
    <n v="13"/>
    <x v="3"/>
    <s v="Oct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b v="0"/>
    <x v="1"/>
    <s v="plays"/>
    <n v="18"/>
    <n v="36.590000000000003"/>
    <d v="2017-08-21T13:08:18"/>
    <d v="2017-09-04T20:17:15"/>
    <n v="15"/>
    <x v="2"/>
    <s v="Sep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b v="0"/>
    <x v="1"/>
    <s v="plays"/>
    <n v="9"/>
    <n v="80.709999999999994"/>
    <d v="2016-07-02T11:49:13"/>
    <d v="2016-07-20T06:07:40"/>
    <n v="18"/>
    <x v="0"/>
    <s v="Jul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b v="0"/>
    <x v="1"/>
    <s v="plays"/>
    <n v="0"/>
    <n v="1"/>
    <d v="2017-03-09T22:32:07"/>
    <d v="2017-05-10T05:10:25"/>
    <n v="61"/>
    <x v="2"/>
    <s v="May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b v="0"/>
    <x v="1"/>
    <s v="plays"/>
    <n v="3"/>
    <n v="52.8"/>
    <d v="2017-05-04T23:02:27"/>
    <d v="2017-06-04T14:21:36"/>
    <n v="31"/>
    <x v="2"/>
    <s v="Jun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b v="0"/>
    <x v="1"/>
    <s v="plays"/>
    <n v="0"/>
    <n v="20"/>
    <d v="2015-09-30T08:34:04"/>
    <d v="2015-11-09T18:08:41"/>
    <n v="41"/>
    <x v="3"/>
    <s v="Nov"/>
    <x v="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b v="0"/>
    <x v="1"/>
    <s v="plays"/>
    <n v="0"/>
    <n v="1"/>
    <d v="2016-03-30T17:33:24"/>
    <d v="2016-05-31T00:11:42"/>
    <n v="61"/>
    <x v="0"/>
    <s v="May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b v="0"/>
    <x v="1"/>
    <s v="plays"/>
    <n v="37"/>
    <n v="46.93"/>
    <d v="2016-05-05T09:39:10"/>
    <d v="2016-06-15T06:04:42"/>
    <n v="41"/>
    <x v="0"/>
    <s v="Jun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b v="0"/>
    <x v="1"/>
    <s v="plays"/>
    <n v="14"/>
    <n v="78.08"/>
    <d v="2016-12-07T06:17:26"/>
    <d v="2017-01-06T21:36:35"/>
    <n v="31"/>
    <x v="0"/>
    <s v="Jan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b v="0"/>
    <x v="1"/>
    <s v="plays"/>
    <n v="0"/>
    <n v="1"/>
    <d v="2015-06-19T21:05:21"/>
    <d v="2015-08-20T03:43:39"/>
    <n v="61"/>
    <x v="3"/>
    <s v="Aug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b v="0"/>
    <x v="1"/>
    <s v="plays"/>
    <n v="0"/>
    <n v="1"/>
    <d v="2015-12-29T21:13:05"/>
    <d v="2016-02-29T02:50:07"/>
    <n v="61"/>
    <x v="3"/>
    <s v="Feb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b v="0"/>
    <x v="1"/>
    <s v="plays"/>
    <n v="61"/>
    <n v="203.67"/>
    <d v="2017-02-07T19:58:08"/>
    <d v="2017-03-10T10:16:00"/>
    <n v="31"/>
    <x v="2"/>
    <s v="Mar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b v="0"/>
    <x v="1"/>
    <s v="plays"/>
    <n v="8"/>
    <n v="20.71"/>
    <d v="2015-04-05T20:52:35"/>
    <d v="2015-04-29T08:37:16"/>
    <n v="24"/>
    <x v="3"/>
    <s v="Apr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b v="0"/>
    <x v="1"/>
    <s v="plays"/>
    <n v="22"/>
    <n v="48.56"/>
    <d v="2016-08-18T01:08:53"/>
    <d v="2016-09-05T10:20:22"/>
    <n v="19"/>
    <x v="0"/>
    <s v="Sep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b v="0"/>
    <x v="1"/>
    <s v="plays"/>
    <n v="27"/>
    <n v="68.099999999999994"/>
    <d v="2016-09-21T03:41:24"/>
    <d v="2016-10-19T17:59:16"/>
    <n v="29"/>
    <x v="0"/>
    <s v="Oct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b v="0"/>
    <x v="1"/>
    <s v="plays"/>
    <n v="9"/>
    <n v="8.5"/>
    <d v="2015-06-17T12:37:56"/>
    <d v="2015-07-18T03:57:05"/>
    <n v="31"/>
    <x v="3"/>
    <s v="Jul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b v="0"/>
    <x v="1"/>
    <s v="plays"/>
    <n v="27"/>
    <n v="51.62"/>
    <d v="2016-02-09T15:20:20"/>
    <d v="2016-03-11T05:38:13"/>
    <n v="31"/>
    <x v="0"/>
    <s v="Mar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b v="1"/>
    <x v="1"/>
    <s v="musical"/>
    <n v="129"/>
    <n v="43"/>
    <d v="2015-08-08T21:13:16"/>
    <d v="2015-09-08T12:32:25"/>
    <n v="31"/>
    <x v="3"/>
    <s v="Sep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b v="1"/>
    <x v="1"/>
    <s v="musical"/>
    <n v="100"/>
    <n v="83.33"/>
    <d v="2016-03-20T13:15:21"/>
    <d v="2016-05-05T12:14:05"/>
    <n v="46"/>
    <x v="0"/>
    <s v="May"/>
    <x v="1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b v="1"/>
    <x v="1"/>
    <s v="musical"/>
    <n v="100"/>
    <n v="30"/>
    <d v="2015-12-25T00:40:30"/>
    <d v="2016-01-09T07:39:34"/>
    <n v="16"/>
    <x v="3"/>
    <s v="Jan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b v="1"/>
    <x v="1"/>
    <s v="musical"/>
    <n v="103"/>
    <n v="175.51"/>
    <d v="2016-03-26T08:32:31"/>
    <d v="2016-04-25T14:16:51"/>
    <n v="31"/>
    <x v="0"/>
    <s v="Apr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b v="1"/>
    <x v="1"/>
    <s v="musical"/>
    <n v="102"/>
    <n v="231.66"/>
    <d v="2015-07-25T06:39:27"/>
    <d v="2015-08-24T21:58:36"/>
    <n v="31"/>
    <x v="3"/>
    <s v="Aug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b v="1"/>
    <x v="1"/>
    <s v="musical"/>
    <n v="125"/>
    <n v="75"/>
    <d v="2016-01-26T07:32:25"/>
    <d v="2016-02-09T14:41:21"/>
    <n v="15"/>
    <x v="0"/>
    <s v="Feb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b v="1"/>
    <x v="1"/>
    <s v="musical"/>
    <n v="131"/>
    <n v="112.14"/>
    <d v="2015-05-28T03:38:22"/>
    <d v="2015-06-26T07:08:56"/>
    <n v="30"/>
    <x v="3"/>
    <s v="Jun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b v="1"/>
    <x v="1"/>
    <s v="musical"/>
    <n v="100"/>
    <n v="41.67"/>
    <d v="2017-01-27T04:33:07"/>
    <d v="2017-02-26T19:52:16"/>
    <n v="31"/>
    <x v="2"/>
    <s v="Feb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b v="1"/>
    <x v="1"/>
    <s v="musical"/>
    <n v="102"/>
    <n v="255.17"/>
    <d v="2015-04-04T22:30:46"/>
    <d v="2015-05-05T13:49:55"/>
    <n v="31"/>
    <x v="3"/>
    <s v="May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b v="1"/>
    <x v="1"/>
    <s v="musical"/>
    <n v="101"/>
    <n v="162.77000000000001"/>
    <d v="2016-03-24T08:11:18"/>
    <d v="2016-04-23T23:30:27"/>
    <n v="31"/>
    <x v="0"/>
    <s v="Apr"/>
    <x v="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b v="1"/>
    <x v="1"/>
    <s v="musical"/>
    <n v="106"/>
    <n v="88.33"/>
    <d v="2015-08-03T04:04:29"/>
    <d v="2015-08-28T15:57:57"/>
    <n v="26"/>
    <x v="3"/>
    <s v="Aug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b v="1"/>
    <x v="1"/>
    <s v="musical"/>
    <n v="105"/>
    <n v="85.74"/>
    <d v="2016-01-06T07:06:10"/>
    <d v="2016-02-07T06:07:40"/>
    <n v="32"/>
    <x v="0"/>
    <s v="Feb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b v="1"/>
    <x v="1"/>
    <s v="musical"/>
    <n v="103"/>
    <n v="47.57"/>
    <d v="2017-05-01T02:30:41"/>
    <d v="2017-05-31T17:49:50"/>
    <n v="31"/>
    <x v="2"/>
    <s v="May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b v="1"/>
    <x v="1"/>
    <s v="musical"/>
    <n v="108"/>
    <n v="72.97"/>
    <d v="2015-04-26T10:59:49"/>
    <d v="2015-05-27T02:18:58"/>
    <n v="31"/>
    <x v="3"/>
    <s v="May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b v="1"/>
    <x v="1"/>
    <s v="musical"/>
    <n v="101"/>
    <n v="90.54"/>
    <d v="2017-06-28T22:58:52"/>
    <d v="2017-08-27T07:39:34"/>
    <n v="59"/>
    <x v="2"/>
    <s v="Aug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b v="1"/>
    <x v="1"/>
    <s v="musical"/>
    <n v="128"/>
    <n v="37.65"/>
    <d v="2015-09-13T09:18:41"/>
    <d v="2015-09-26T05:05:22"/>
    <n v="14"/>
    <x v="3"/>
    <s v="Sep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b v="1"/>
    <x v="1"/>
    <s v="musical"/>
    <n v="133"/>
    <n v="36.36"/>
    <d v="2015-05-24T20:54:41"/>
    <d v="2015-06-24T12:13:50"/>
    <n v="31"/>
    <x v="3"/>
    <s v="Jun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b v="1"/>
    <x v="1"/>
    <s v="musical"/>
    <n v="101"/>
    <n v="126.72"/>
    <d v="2015-12-16T09:35:33"/>
    <d v="2016-01-16T00:54:42"/>
    <n v="31"/>
    <x v="3"/>
    <s v="Jan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b v="1"/>
    <x v="1"/>
    <s v="musical"/>
    <n v="103"/>
    <n v="329.2"/>
    <d v="2015-07-07T02:58:56"/>
    <d v="2015-08-10T01:31:55"/>
    <n v="34"/>
    <x v="3"/>
    <s v="Aug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b v="1"/>
    <x v="1"/>
    <s v="musical"/>
    <n v="107"/>
    <n v="81.239999999999995"/>
    <d v="2015-11-24T00:03:43"/>
    <d v="2016-01-03T20:29:15"/>
    <n v="41"/>
    <x v="3"/>
    <s v="Jan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b v="0"/>
    <x v="1"/>
    <s v="spaces"/>
    <n v="0"/>
    <n v="1"/>
    <d v="2016-01-16T07:11:34"/>
    <d v="2016-02-15T22:30:43"/>
    <n v="31"/>
    <x v="0"/>
    <s v="Feb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b v="0"/>
    <x v="1"/>
    <s v="spaces"/>
    <n v="20"/>
    <n v="202.23"/>
    <d v="2016-11-17T12:33:21"/>
    <d v="2016-12-07T23:47:45"/>
    <n v="21"/>
    <x v="0"/>
    <s v="Dec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b v="0"/>
    <x v="1"/>
    <s v="spaces"/>
    <n v="0"/>
    <n v="0"/>
    <d v="2016-02-28T08:47:19"/>
    <d v="2016-03-30T00:06:28"/>
    <n v="31"/>
    <x v="0"/>
    <s v="Mar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b v="0"/>
    <x v="1"/>
    <s v="spaces"/>
    <n v="1"/>
    <n v="100"/>
    <d v="2016-04-25T08:06:46"/>
    <d v="2016-05-25T23:25:55"/>
    <n v="31"/>
    <x v="0"/>
    <s v="May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b v="0"/>
    <x v="1"/>
    <s v="spaces"/>
    <n v="0"/>
    <n v="0"/>
    <d v="2016-04-10T05:58:28"/>
    <d v="2016-05-10T21:17:37"/>
    <n v="31"/>
    <x v="0"/>
    <s v="May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b v="0"/>
    <x v="1"/>
    <s v="spaces"/>
    <n v="0"/>
    <n v="1"/>
    <d v="2017-07-13T04:50:56"/>
    <d v="2017-08-12T20:10:05"/>
    <n v="31"/>
    <x v="2"/>
    <s v="Aug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b v="0"/>
    <x v="1"/>
    <s v="spaces"/>
    <n v="4"/>
    <n v="82.46"/>
    <d v="2017-10-04T23:28:48"/>
    <d v="2017-11-24T04:16:20"/>
    <n v="50"/>
    <x v="2"/>
    <s v="Nov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b v="0"/>
    <x v="1"/>
    <s v="spaces"/>
    <n v="0"/>
    <n v="2.67"/>
    <d v="2016-03-20T07:44:34"/>
    <d v="2016-05-20T14:22:52"/>
    <n v="61"/>
    <x v="0"/>
    <s v="May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b v="0"/>
    <x v="1"/>
    <s v="spaces"/>
    <n v="3"/>
    <n v="12.5"/>
    <d v="2016-10-10T18:07:57"/>
    <d v="2016-11-10T10:28:22"/>
    <n v="31"/>
    <x v="0"/>
    <s v="Nov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b v="0"/>
    <x v="1"/>
    <s v="spaces"/>
    <n v="0"/>
    <n v="0"/>
    <d v="2016-12-15T16:05:59"/>
    <d v="2017-01-15T07:25:08"/>
    <n v="31"/>
    <x v="0"/>
    <s v="Jan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b v="0"/>
    <x v="1"/>
    <s v="spaces"/>
    <n v="2"/>
    <n v="18.899999999999999"/>
    <d v="2015-08-03T16:36:59"/>
    <d v="2015-09-18T15:35:43"/>
    <n v="46"/>
    <x v="3"/>
    <m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b v="0"/>
    <x v="1"/>
    <s v="spaces"/>
    <n v="8"/>
    <n v="200.63"/>
    <d v="2017-09-13T15:53:51"/>
    <d v="2017-10-15T19:24:15"/>
    <n v="32"/>
    <x v="2"/>
    <m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b v="0"/>
    <x v="1"/>
    <s v="spaces"/>
    <n v="0"/>
    <n v="201.67"/>
    <d v="2016-08-28T19:55:15"/>
    <d v="2016-09-28T11:14:24"/>
    <n v="31"/>
    <x v="0"/>
    <m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b v="0"/>
    <x v="1"/>
    <s v="spaces"/>
    <n v="0"/>
    <n v="0"/>
    <d v="2018-02-26T00:00:03"/>
    <d v="2018-03-18T09:11:32"/>
    <n v="21"/>
    <x v="1"/>
    <m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b v="0"/>
    <x v="1"/>
    <s v="spaces"/>
    <n v="60"/>
    <n v="65"/>
    <d v="2016-05-04T08:28:04"/>
    <d v="2016-06-03T23:47:13"/>
    <n v="31"/>
    <x v="0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b v="0"/>
    <x v="1"/>
    <s v="spaces"/>
    <n v="17"/>
    <n v="66.099999999999994"/>
    <d v="2017-03-30T10:44:15"/>
    <d v="2017-04-30T02:03:24"/>
    <n v="31"/>
    <x v="2"/>
    <m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b v="0"/>
    <x v="1"/>
    <s v="spaces"/>
    <n v="2"/>
    <n v="93.33"/>
    <d v="2016-01-12T06:24:12"/>
    <d v="2016-03-13T12:01:14"/>
    <n v="61"/>
    <x v="0"/>
    <m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b v="0"/>
    <x v="1"/>
    <s v="spaces"/>
    <n v="0"/>
    <n v="0"/>
    <d v="2017-03-03T17:03:16"/>
    <d v="2017-05-03T22:40:17"/>
    <n v="61"/>
    <x v="2"/>
    <m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b v="0"/>
    <x v="1"/>
    <s v="spaces"/>
    <n v="0"/>
    <n v="0"/>
    <d v="2017-05-03T04:48:05"/>
    <d v="2017-06-02T20:07:14"/>
    <n v="31"/>
    <x v="2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b v="0"/>
    <x v="1"/>
    <s v="spaces"/>
    <n v="0"/>
    <n v="0"/>
    <d v="2015-07-25T10:54:01"/>
    <d v="2015-08-25T02:13:09"/>
    <n v="31"/>
    <x v="3"/>
    <m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b v="1"/>
    <x v="1"/>
    <s v="plays"/>
    <n v="110"/>
    <n v="50.75"/>
    <d v="2016-02-12T02:39:18"/>
    <d v="2016-03-11T15:49:47"/>
    <n v="29"/>
    <x v="0"/>
    <s v="Mar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b v="1"/>
    <x v="1"/>
    <s v="plays"/>
    <n v="122"/>
    <n v="60.9"/>
    <d v="2016-01-17T14:40:06"/>
    <d v="2016-02-15T06:06:38"/>
    <n v="29"/>
    <x v="0"/>
    <s v="Feb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b v="1"/>
    <x v="1"/>
    <s v="plays"/>
    <n v="107"/>
    <n v="109.03"/>
    <d v="2016-05-20T09:59:33"/>
    <d v="2016-06-20T01:18:42"/>
    <n v="31"/>
    <x v="0"/>
    <s v="Jun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b v="1"/>
    <x v="1"/>
    <s v="plays"/>
    <n v="101"/>
    <n v="25.69"/>
    <d v="2015-06-18T20:15:39"/>
    <d v="2015-07-19T11:16:05"/>
    <n v="31"/>
    <x v="3"/>
    <s v="Jul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b v="1"/>
    <x v="1"/>
    <s v="plays"/>
    <n v="109"/>
    <n v="41.92"/>
    <d v="2016-05-25T18:54:11"/>
    <d v="2016-06-25T10:13:20"/>
    <n v="31"/>
    <x v="0"/>
    <s v="Jun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b v="1"/>
    <x v="1"/>
    <s v="plays"/>
    <n v="114"/>
    <n v="88.77"/>
    <d v="2016-08-06T07:22:45"/>
    <d v="2016-09-05T22:41:54"/>
    <n v="31"/>
    <x v="0"/>
    <s v="Sep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b v="1"/>
    <x v="1"/>
    <s v="plays"/>
    <n v="114"/>
    <n v="80.23"/>
    <d v="2016-01-23T16:35:37"/>
    <d v="2016-02-23T06:53:29"/>
    <n v="31"/>
    <x v="0"/>
    <s v="Feb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b v="1"/>
    <x v="1"/>
    <s v="plays"/>
    <n v="106"/>
    <n v="78.94"/>
    <d v="2017-07-31T13:51:40"/>
    <d v="2017-08-14T12:14:18"/>
    <n v="15"/>
    <x v="2"/>
    <s v="Aug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b v="1"/>
    <x v="1"/>
    <s v="plays"/>
    <n v="163"/>
    <n v="95.59"/>
    <d v="2016-03-20T11:06:26"/>
    <d v="2016-04-20T06:29:06"/>
    <n v="31"/>
    <x v="0"/>
    <s v="Apr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b v="1"/>
    <x v="1"/>
    <s v="plays"/>
    <n v="106"/>
    <n v="69.89"/>
    <d v="2015-05-30T04:40:01"/>
    <d v="2015-06-29T19:59:10"/>
    <n v="31"/>
    <x v="3"/>
    <s v="Jun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b v="1"/>
    <x v="1"/>
    <s v="plays"/>
    <n v="100"/>
    <n v="74.53"/>
    <d v="2015-07-14T02:51:32"/>
    <d v="2015-08-13T18:10:41"/>
    <n v="31"/>
    <x v="3"/>
    <s v="Aug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b v="1"/>
    <x v="1"/>
    <s v="plays"/>
    <n v="105"/>
    <n v="123.94"/>
    <d v="2017-11-19T11:22:54"/>
    <d v="2017-12-04T17:21:42"/>
    <n v="16"/>
    <x v="2"/>
    <s v="Dec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b v="1"/>
    <x v="1"/>
    <s v="plays"/>
    <n v="175"/>
    <n v="264.85000000000002"/>
    <d v="2016-11-24T16:29:04"/>
    <d v="2016-12-23T15:19:09"/>
    <n v="29"/>
    <x v="0"/>
    <s v="Dec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b v="1"/>
    <x v="1"/>
    <s v="plays"/>
    <n v="102"/>
    <n v="58.62"/>
    <d v="2015-08-11T02:31:00"/>
    <d v="2015-09-08T16:56:10"/>
    <n v="29"/>
    <x v="3"/>
    <s v="Sep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b v="1"/>
    <x v="1"/>
    <s v="plays"/>
    <n v="100"/>
    <n v="70.88"/>
    <d v="2015-10-13T00:55:56"/>
    <d v="2015-11-11T02:02:33"/>
    <n v="29"/>
    <x v="3"/>
    <s v="Nov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b v="1"/>
    <x v="1"/>
    <s v="plays"/>
    <n v="171"/>
    <n v="8.57"/>
    <d v="2017-02-18T09:13:42"/>
    <d v="2017-03-07T12:15:19"/>
    <n v="18"/>
    <x v="2"/>
    <s v="Mar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b v="1"/>
    <x v="1"/>
    <s v="plays"/>
    <n v="114"/>
    <n v="113.57"/>
    <d v="2016-01-08T01:10:22"/>
    <d v="2016-03-08T12:29:37"/>
    <n v="60"/>
    <x v="0"/>
    <s v="Mar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b v="1"/>
    <x v="1"/>
    <s v="plays"/>
    <n v="129"/>
    <n v="60.69"/>
    <d v="2015-09-23T14:10:10"/>
    <d v="2015-10-03T09:41:06"/>
    <n v="11"/>
    <x v="3"/>
    <s v="Oct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b v="1"/>
    <x v="1"/>
    <s v="plays"/>
    <n v="101"/>
    <n v="110.22"/>
    <d v="2015-12-05T06:55:43"/>
    <d v="2015-12-22T01:31:55"/>
    <n v="17"/>
    <x v="3"/>
    <s v="Dec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b v="1"/>
    <x v="1"/>
    <s v="plays"/>
    <n v="109"/>
    <n v="136.46"/>
    <d v="2016-07-23T04:34:33"/>
    <d v="2016-08-12T18:53:37"/>
    <n v="21"/>
    <x v="0"/>
    <s v="Aug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b v="1"/>
    <x v="1"/>
    <s v="spaces"/>
    <n v="129"/>
    <n v="53.16"/>
    <d v="2016-07-28T22:54:34"/>
    <d v="2016-09-12T21:53:18"/>
    <n v="46"/>
    <x v="0"/>
    <s v="Sep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b v="1"/>
    <x v="1"/>
    <s v="spaces"/>
    <n v="102"/>
    <n v="86.49"/>
    <d v="2017-01-04T09:41:09"/>
    <d v="2017-02-04T01:00:18"/>
    <n v="31"/>
    <x v="2"/>
    <s v="Feb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b v="1"/>
    <x v="1"/>
    <s v="spaces"/>
    <n v="147"/>
    <n v="155.24"/>
    <d v="2015-08-25T23:40:11"/>
    <d v="2015-10-26T07:19:46"/>
    <n v="61"/>
    <x v="3"/>
    <s v="Oct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b v="1"/>
    <x v="1"/>
    <s v="spaces"/>
    <n v="100"/>
    <n v="115.08"/>
    <d v="2017-07-22T03:15:25"/>
    <d v="2017-08-21T18:34:34"/>
    <n v="31"/>
    <x v="2"/>
    <s v="Aug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b v="1"/>
    <x v="1"/>
    <s v="spaces"/>
    <n v="122"/>
    <n v="109.59"/>
    <d v="2017-10-10T12:07:17"/>
    <d v="2017-10-30T02:33:11"/>
    <n v="20"/>
    <x v="2"/>
    <s v="Oct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b v="1"/>
    <x v="1"/>
    <s v="spaces"/>
    <n v="106"/>
    <n v="45.21"/>
    <d v="2017-02-24T06:38:24"/>
    <d v="2017-04-26T12:15:25"/>
    <n v="61"/>
    <x v="2"/>
    <s v="Apr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b v="1"/>
    <x v="1"/>
    <s v="spaces"/>
    <n v="110"/>
    <n v="104.15"/>
    <d v="2017-09-12T06:00:01"/>
    <d v="2017-10-11T13:16:36"/>
    <n v="30"/>
    <x v="2"/>
    <s v="Oct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b v="1"/>
    <x v="1"/>
    <s v="spaces"/>
    <n v="100"/>
    <n v="35.71"/>
    <d v="2017-05-16T20:06:29"/>
    <d v="2017-06-16T11:25:38"/>
    <n v="31"/>
    <x v="2"/>
    <s v="Jun"/>
    <x v="9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b v="1"/>
    <x v="1"/>
    <s v="spaces"/>
    <n v="177"/>
    <n v="97"/>
    <d v="2016-11-19T18:52:58"/>
    <d v="2016-12-12T10:42:23"/>
    <n v="23"/>
    <x v="0"/>
    <s v="Dec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b v="1"/>
    <x v="1"/>
    <s v="spaces"/>
    <n v="100"/>
    <n v="370.37"/>
    <d v="2016-11-24T10:30:08"/>
    <d v="2016-12-30T04:22:28"/>
    <n v="36"/>
    <x v="0"/>
    <s v="Dec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b v="1"/>
    <x v="1"/>
    <s v="spaces"/>
    <n v="103"/>
    <n v="94.41"/>
    <d v="2018-01-06T04:41:22"/>
    <d v="2018-01-28T15:55:24"/>
    <n v="23"/>
    <x v="1"/>
    <s v="Jan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b v="1"/>
    <x v="1"/>
    <s v="spaces"/>
    <n v="105"/>
    <n v="48.98"/>
    <d v="2017-09-07T14:43:34"/>
    <d v="2017-10-08T06:02:43"/>
    <n v="31"/>
    <x v="2"/>
    <s v="Oct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b v="1"/>
    <x v="1"/>
    <s v="spaces"/>
    <n v="100"/>
    <n v="45.59"/>
    <d v="2017-01-13T18:00:17"/>
    <d v="2017-02-13T09:19:26"/>
    <n v="31"/>
    <x v="2"/>
    <s v="Feb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b v="1"/>
    <x v="1"/>
    <s v="spaces"/>
    <n v="458"/>
    <n v="23.28"/>
    <d v="2015-08-16T15:18:40"/>
    <d v="2015-09-16T06:37:49"/>
    <n v="31"/>
    <x v="3"/>
    <s v="Sep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b v="1"/>
    <x v="1"/>
    <s v="spaces"/>
    <n v="105"/>
    <n v="63.23"/>
    <d v="2017-12-20T16:18:14"/>
    <d v="2018-01-20T07:37:23"/>
    <n v="31"/>
    <x v="2"/>
    <s v="Jan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b v="1"/>
    <x v="1"/>
    <s v="spaces"/>
    <n v="172"/>
    <n v="153.52000000000001"/>
    <d v="2016-03-13T10:37:17"/>
    <d v="2016-05-13T17:15:34"/>
    <n v="61"/>
    <x v="0"/>
    <s v="May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b v="1"/>
    <x v="1"/>
    <s v="spaces"/>
    <n v="104"/>
    <n v="90.2"/>
    <d v="2018-02-10T20:01:35"/>
    <d v="2018-02-28T16:19:24"/>
    <n v="18"/>
    <x v="1"/>
    <s v="Feb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b v="1"/>
    <x v="1"/>
    <s v="spaces"/>
    <n v="103"/>
    <n v="118.97"/>
    <d v="2015-04-29T01:40:55"/>
    <d v="2015-05-27T15:44:41"/>
    <n v="29"/>
    <x v="3"/>
    <s v="May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b v="1"/>
    <x v="1"/>
    <s v="spaces"/>
    <n v="119"/>
    <n v="80.25"/>
    <d v="2018-02-15T22:44:26"/>
    <d v="2018-03-02T14:17:52"/>
    <n v="15"/>
    <x v="1"/>
    <s v="Mar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b v="1"/>
    <x v="1"/>
    <s v="spaces"/>
    <n v="100"/>
    <n v="62.5"/>
    <d v="2018-01-18T10:34:23"/>
    <d v="2018-02-01T15:49:47"/>
    <n v="15"/>
    <x v="1"/>
    <s v="Feb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b v="1"/>
    <x v="1"/>
    <s v="spaces"/>
    <n v="319"/>
    <n v="131.38"/>
    <d v="2017-06-09T20:55:52"/>
    <d v="2017-07-10T12:15:01"/>
    <n v="31"/>
    <x v="2"/>
    <s v="Jul"/>
    <x v="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b v="1"/>
    <x v="1"/>
    <s v="spaces"/>
    <n v="109"/>
    <n v="73.03"/>
    <d v="2013-10-26T06:11:57"/>
    <d v="2013-11-25T21:31:06"/>
    <n v="31"/>
    <x v="5"/>
    <s v="Nov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b v="1"/>
    <x v="1"/>
    <s v="spaces"/>
    <n v="101"/>
    <n v="178.53"/>
    <d v="2017-01-21T22:20:52"/>
    <d v="2017-02-22T23:58:59"/>
    <n v="32"/>
    <x v="2"/>
    <s v="Feb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b v="1"/>
    <x v="1"/>
    <s v="spaces"/>
    <n v="113"/>
    <n v="162.91"/>
    <d v="2015-09-29T23:07:39"/>
    <d v="2015-10-30T15:28:04"/>
    <n v="31"/>
    <x v="3"/>
    <s v="Oct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b v="1"/>
    <x v="1"/>
    <s v="spaces"/>
    <n v="120"/>
    <n v="108.24"/>
    <d v="2015-08-19T21:38:49"/>
    <d v="2015-09-19T12:57:57"/>
    <n v="31"/>
    <x v="3"/>
    <s v="Sep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b v="1"/>
    <x v="1"/>
    <s v="spaces"/>
    <n v="108"/>
    <n v="88.87"/>
    <d v="2015-10-29T10:53:28"/>
    <d v="2015-11-29T02:12:37"/>
    <n v="31"/>
    <x v="3"/>
    <s v="Nov"/>
    <x v="2"/>
  </r>
  <r>
    <n v="3007"/>
    <s v="Bethlem"/>
    <s v="Consuite for 2015 CoreCon.  An adventure into insanity."/>
    <n v="600"/>
    <n v="1080"/>
    <x v="0"/>
    <s v="US"/>
    <s v="USD"/>
    <n v="1429938683"/>
    <n v="1428124283"/>
    <n v="20"/>
    <b v="1"/>
    <x v="1"/>
    <s v="spaces"/>
    <n v="180"/>
    <n v="54"/>
    <d v="2016-03-20T21:38:26"/>
    <d v="2016-04-11T08:21:50"/>
    <n v="22"/>
    <x v="0"/>
    <s v="Apr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b v="1"/>
    <x v="1"/>
    <s v="spaces"/>
    <n v="101"/>
    <n v="116.73"/>
    <d v="2016-12-13T11:19:28"/>
    <d v="2017-01-13T02:38:37"/>
    <n v="31"/>
    <x v="0"/>
    <s v="Jan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b v="1"/>
    <x v="1"/>
    <s v="spaces"/>
    <n v="120"/>
    <n v="233.9"/>
    <d v="2015-10-10T21:07:04"/>
    <d v="2015-11-10T13:27:29"/>
    <n v="31"/>
    <x v="3"/>
    <s v="Nov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b v="1"/>
    <x v="1"/>
    <s v="spaces"/>
    <n v="158"/>
    <n v="158"/>
    <d v="2015-12-08T08:39:28"/>
    <d v="2016-02-07T15:17:46"/>
    <n v="61"/>
    <x v="3"/>
    <s v="Feb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b v="1"/>
    <x v="1"/>
    <s v="spaces"/>
    <n v="124"/>
    <n v="14.84"/>
    <d v="2016-11-17T04:20:42"/>
    <d v="2016-12-15T06:06:38"/>
    <n v="28"/>
    <x v="0"/>
    <s v="Dec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b v="1"/>
    <x v="1"/>
    <s v="spaces"/>
    <n v="117"/>
    <n v="85.18"/>
    <d v="2016-01-05T19:46:54"/>
    <d v="2016-01-27T06:30:18"/>
    <n v="22"/>
    <x v="0"/>
    <s v="Jan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b v="1"/>
    <x v="1"/>
    <s v="spaces"/>
    <n v="157"/>
    <n v="146.69"/>
    <d v="2016-05-09T13:20:50"/>
    <d v="2016-06-09T04:39:59"/>
    <n v="31"/>
    <x v="0"/>
    <s v="Jun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b v="1"/>
    <x v="1"/>
    <s v="spaces"/>
    <n v="113"/>
    <n v="50.76"/>
    <d v="2015-09-21T00:28:36"/>
    <d v="2015-10-19T16:51:04"/>
    <n v="29"/>
    <x v="3"/>
    <s v="Oct"/>
    <x v="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b v="1"/>
    <x v="1"/>
    <s v="spaces"/>
    <n v="103"/>
    <n v="87.7"/>
    <d v="2015-05-06T18:20:13"/>
    <d v="2015-05-22T12:45:57"/>
    <n v="16"/>
    <x v="3"/>
    <s v="May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b v="1"/>
    <x v="1"/>
    <s v="spaces"/>
    <n v="103"/>
    <n v="242.28"/>
    <d v="2015-04-29T10:22:10"/>
    <d v="2015-06-29T17:00:28"/>
    <n v="61"/>
    <x v="3"/>
    <s v="Jun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b v="1"/>
    <x v="1"/>
    <s v="spaces"/>
    <n v="106"/>
    <n v="146.44999999999999"/>
    <d v="2015-07-03T01:56:29"/>
    <d v="2015-08-02T17:15:38"/>
    <n v="31"/>
    <x v="3"/>
    <s v="Aug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b v="1"/>
    <x v="1"/>
    <s v="spaces"/>
    <n v="101"/>
    <n v="103.17"/>
    <d v="2016-05-26T08:50:39"/>
    <d v="2016-07-08T21:26:49"/>
    <n v="44"/>
    <x v="0"/>
    <s v="Jul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b v="1"/>
    <x v="1"/>
    <s v="spaces"/>
    <n v="121"/>
    <n v="80.459999999999994"/>
    <d v="2015-04-09T07:09:17"/>
    <d v="2015-05-07T04:05:06"/>
    <n v="28"/>
    <x v="3"/>
    <s v="May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b v="1"/>
    <x v="1"/>
    <s v="spaces"/>
    <n v="101"/>
    <n v="234.67"/>
    <d v="2016-06-03T01:51:12"/>
    <d v="2016-08-03T08:29:30"/>
    <n v="61"/>
    <x v="0"/>
    <s v="Aug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b v="1"/>
    <x v="1"/>
    <s v="spaces"/>
    <n v="116"/>
    <n v="50.69"/>
    <d v="2017-10-16T06:29:16"/>
    <d v="2017-11-21T15:48:46"/>
    <n v="37"/>
    <x v="2"/>
    <s v="Nov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b v="1"/>
    <x v="1"/>
    <s v="spaces"/>
    <n v="101"/>
    <n v="162.71"/>
    <d v="2017-07-10T13:40:35"/>
    <d v="2017-08-25T12:39:18"/>
    <n v="46"/>
    <x v="2"/>
    <s v="Aug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b v="1"/>
    <x v="1"/>
    <s v="spaces"/>
    <n v="103"/>
    <n v="120.17"/>
    <d v="2016-04-13T20:38:55"/>
    <d v="2016-05-29T19:37:38"/>
    <n v="46"/>
    <x v="0"/>
    <s v="May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b v="1"/>
    <x v="1"/>
    <s v="spaces"/>
    <n v="246"/>
    <n v="67.7"/>
    <d v="2013-08-04T16:42:08"/>
    <d v="2013-09-04T08:01:17"/>
    <n v="31"/>
    <x v="5"/>
    <s v="Sep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b v="1"/>
    <x v="1"/>
    <s v="spaces"/>
    <n v="302"/>
    <n v="52.1"/>
    <d v="2015-04-12T00:44:29"/>
    <d v="2015-05-10T18:53:37"/>
    <n v="29"/>
    <x v="3"/>
    <s v="May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b v="1"/>
    <x v="1"/>
    <s v="spaces"/>
    <n v="143"/>
    <n v="51.6"/>
    <d v="2018-02-18T17:23:16"/>
    <d v="2018-03-05T00:32:12"/>
    <n v="15"/>
    <x v="1"/>
    <s v="Mar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b v="1"/>
    <x v="1"/>
    <s v="spaces"/>
    <n v="131"/>
    <n v="164.3"/>
    <d v="2016-02-04T10:37:28"/>
    <d v="2016-03-06T00:55:20"/>
    <n v="31"/>
    <x v="0"/>
    <s v="Mar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b v="1"/>
    <x v="1"/>
    <s v="spaces"/>
    <n v="168"/>
    <n v="84.86"/>
    <d v="2017-07-12T22:18:18"/>
    <d v="2017-08-12T13:37:27"/>
    <n v="31"/>
    <x v="2"/>
    <s v="Aug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b v="1"/>
    <x v="1"/>
    <s v="spaces"/>
    <n v="110"/>
    <n v="94.55"/>
    <d v="2015-10-03T20:56:58"/>
    <d v="2015-11-01T23:03:50"/>
    <n v="29"/>
    <x v="3"/>
    <s v="Nov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b v="1"/>
    <x v="1"/>
    <s v="spaces"/>
    <n v="107"/>
    <n v="45.54"/>
    <d v="2016-08-06T07:35:41"/>
    <d v="2016-09-05T22:54:50"/>
    <n v="31"/>
    <x v="0"/>
    <s v="Sep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b v="1"/>
    <x v="1"/>
    <s v="spaces"/>
    <n v="100"/>
    <n v="51.72"/>
    <d v="2017-08-13T04:46:45"/>
    <d v="2017-10-13T11:25:03"/>
    <n v="61"/>
    <x v="2"/>
    <s v="Oct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b v="1"/>
    <x v="1"/>
    <s v="spaces"/>
    <n v="127"/>
    <n v="50.88"/>
    <d v="2016-07-31T11:49:05"/>
    <d v="2016-08-31T03:08:14"/>
    <n v="31"/>
    <x v="0"/>
    <s v="Aug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b v="1"/>
    <x v="1"/>
    <s v="spaces"/>
    <n v="147"/>
    <n v="191.13"/>
    <d v="2017-07-15T20:03:50"/>
    <d v="2017-08-15T11:22:59"/>
    <n v="31"/>
    <x v="2"/>
    <s v="Aug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b v="1"/>
    <x v="1"/>
    <s v="spaces"/>
    <n v="113"/>
    <n v="89.31"/>
    <d v="2017-09-29T20:16:15"/>
    <d v="2017-10-31T03:02:49"/>
    <n v="32"/>
    <x v="2"/>
    <s v="Oct"/>
    <x v="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b v="1"/>
    <x v="1"/>
    <s v="spaces"/>
    <n v="109"/>
    <n v="88.59"/>
    <d v="2014-03-06T17:18:27"/>
    <d v="2014-04-06T08:37:36"/>
    <n v="31"/>
    <x v="4"/>
    <s v="Apr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b v="1"/>
    <x v="1"/>
    <s v="spaces"/>
    <n v="127"/>
    <n v="96.3"/>
    <d v="2014-06-15T00:51:49"/>
    <d v="2014-07-21T12:14:18"/>
    <n v="37"/>
    <x v="4"/>
    <s v="Jul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b v="1"/>
    <x v="1"/>
    <s v="spaces"/>
    <n v="213"/>
    <n v="33.31"/>
    <d v="2011-05-30T23:56:08"/>
    <d v="2011-08-14T21:25:47"/>
    <n v="75"/>
    <x v="7"/>
    <s v="Aug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b v="1"/>
    <x v="1"/>
    <s v="spaces"/>
    <n v="101"/>
    <n v="37.22"/>
    <d v="2016-12-26T18:56:58"/>
    <d v="2017-02-26T01:35:16"/>
    <n v="61"/>
    <x v="0"/>
    <s v="Feb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b v="1"/>
    <x v="1"/>
    <s v="spaces"/>
    <n v="109"/>
    <n v="92.13"/>
    <d v="2014-11-09T02:37:15"/>
    <d v="2014-12-06T05:05:22"/>
    <n v="28"/>
    <x v="4"/>
    <s v="Dec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b v="1"/>
    <x v="1"/>
    <s v="spaces"/>
    <n v="108"/>
    <n v="76.790000000000006"/>
    <d v="2016-06-10T04:05:28"/>
    <d v="2016-06-14T10:12:46"/>
    <n v="5"/>
    <x v="0"/>
    <s v="Jun"/>
    <x v="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b v="1"/>
    <x v="1"/>
    <s v="spaces"/>
    <n v="110"/>
    <n v="96.53"/>
    <d v="2016-12-13T02:54:26"/>
    <d v="2017-01-12T18:13:35"/>
    <n v="31"/>
    <x v="0"/>
    <s v="Jan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b v="1"/>
    <x v="1"/>
    <s v="spaces"/>
    <n v="128"/>
    <n v="51.89"/>
    <d v="2016-08-26T16:21:14"/>
    <d v="2016-09-26T07:40:22"/>
    <n v="31"/>
    <x v="0"/>
    <s v="Sep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b v="1"/>
    <x v="1"/>
    <s v="spaces"/>
    <n v="110"/>
    <n v="128.91"/>
    <d v="2016-03-05T10:24:40"/>
    <d v="2016-04-02T01:21:42"/>
    <n v="28"/>
    <x v="0"/>
    <s v="Apr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b v="1"/>
    <x v="1"/>
    <s v="spaces"/>
    <n v="109"/>
    <n v="84.11"/>
    <d v="2017-01-10T13:43:48"/>
    <d v="2017-01-25T21:23:22"/>
    <n v="16"/>
    <x v="2"/>
    <s v="Jan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b v="1"/>
    <x v="1"/>
    <s v="spaces"/>
    <n v="133"/>
    <n v="82.94"/>
    <d v="2015-07-04T09:56:41"/>
    <d v="2015-08-04T01:15:50"/>
    <n v="31"/>
    <x v="3"/>
    <s v="Aug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b v="1"/>
    <x v="1"/>
    <s v="spaces"/>
    <n v="191"/>
    <n v="259.95"/>
    <d v="2015-07-24T11:30:50"/>
    <d v="2015-08-23T12:07:09"/>
    <n v="30"/>
    <x v="3"/>
    <s v="Aug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b v="1"/>
    <x v="1"/>
    <s v="spaces"/>
    <n v="149"/>
    <n v="37.25"/>
    <d v="2017-03-09T00:45:10"/>
    <d v="2017-04-22T12:31:40"/>
    <n v="45"/>
    <x v="2"/>
    <s v="Apr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b v="1"/>
    <x v="1"/>
    <s v="spaces"/>
    <n v="166"/>
    <n v="177.02"/>
    <d v="2015-11-16T23:37:14"/>
    <d v="2015-12-16T14:09:42"/>
    <n v="30"/>
    <x v="3"/>
    <s v="Dec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b v="1"/>
    <x v="1"/>
    <s v="spaces"/>
    <n v="107"/>
    <n v="74.069999999999993"/>
    <d v="2016-05-01T13:37:57"/>
    <d v="2016-06-01T04:57:06"/>
    <n v="31"/>
    <x v="0"/>
    <s v="Jun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b v="1"/>
    <x v="1"/>
    <s v="spaces"/>
    <n v="106"/>
    <n v="70.67"/>
    <d v="2017-03-30T15:52:31"/>
    <d v="2017-04-30T07:11:40"/>
    <n v="31"/>
    <x v="2"/>
    <s v="Apr"/>
    <x v="1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b v="0"/>
    <x v="1"/>
    <s v="spaces"/>
    <n v="24"/>
    <n v="23.63"/>
    <d v="2018-01-09T20:24:36"/>
    <d v="2018-02-09T11:43:45"/>
    <n v="31"/>
    <x v="1"/>
    <s v="Feb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b v="0"/>
    <x v="1"/>
    <s v="spaces"/>
    <n v="0"/>
    <n v="37.5"/>
    <d v="2016-04-14T21:01:10"/>
    <d v="2016-05-15T12:14:18"/>
    <n v="31"/>
    <x v="0"/>
    <s v="May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b v="0"/>
    <x v="1"/>
    <s v="spaces"/>
    <n v="0"/>
    <n v="13.33"/>
    <d v="2015-07-24T10:30:01"/>
    <d v="2015-09-14T22:27:04"/>
    <n v="52"/>
    <x v="3"/>
    <s v="Sep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b v="0"/>
    <x v="1"/>
    <s v="spaces"/>
    <n v="0"/>
    <n v="0"/>
    <d v="2016-01-09T00:29:51"/>
    <d v="2016-02-16T00:34:43"/>
    <n v="38"/>
    <x v="0"/>
    <s v="Feb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b v="0"/>
    <x v="1"/>
    <s v="spaces"/>
    <n v="0"/>
    <n v="1"/>
    <d v="2015-10-25T13:47:04"/>
    <d v="2015-12-25T20:25:22"/>
    <n v="61"/>
    <x v="3"/>
    <s v="Dec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b v="0"/>
    <x v="1"/>
    <s v="spaces"/>
    <n v="0"/>
    <n v="0"/>
    <d v="2015-07-13T01:48:40"/>
    <d v="2015-09-12T08:26:58"/>
    <n v="61"/>
    <x v="3"/>
    <s v="Sep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b v="0"/>
    <x v="1"/>
    <s v="spaces"/>
    <n v="0"/>
    <n v="0"/>
    <d v="2017-02-26T11:21:02"/>
    <d v="2017-03-29T01:38:55"/>
    <n v="31"/>
    <x v="2"/>
    <s v="Mar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b v="0"/>
    <x v="1"/>
    <s v="spaces"/>
    <n v="0"/>
    <n v="1"/>
    <d v="2017-03-25T18:21:57"/>
    <d v="2017-05-15T19:53:52"/>
    <n v="51"/>
    <x v="2"/>
    <s v="May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b v="0"/>
    <x v="1"/>
    <s v="spaces"/>
    <n v="3"/>
    <n v="41"/>
    <d v="2015-06-20T21:54:50"/>
    <d v="2015-07-21T13:13:58"/>
    <n v="31"/>
    <x v="3"/>
    <s v="Jul"/>
    <x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b v="0"/>
    <x v="1"/>
    <s v="spaces"/>
    <n v="0"/>
    <n v="55.83"/>
    <d v="2016-08-18T02:08:14"/>
    <d v="2016-09-17T17:27:23"/>
    <n v="31"/>
    <x v="0"/>
    <s v="Sep"/>
    <x v="4"/>
  </r>
  <r>
    <n v="3061"/>
    <s v="Help Save Parkway Cinemas!"/>
    <s v="Save a historic Local theater."/>
    <n v="1000000"/>
    <n v="0"/>
    <x v="2"/>
    <s v="US"/>
    <s v="USD"/>
    <n v="1407955748"/>
    <n v="1405363748"/>
    <n v="0"/>
    <b v="0"/>
    <x v="1"/>
    <s v="spaces"/>
    <n v="0"/>
    <n v="0"/>
    <d v="2015-06-25T20:45:04"/>
    <d v="2015-07-26T12:04:13"/>
    <n v="31"/>
    <x v="3"/>
    <s v="Jul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b v="0"/>
    <x v="1"/>
    <s v="spaces"/>
    <n v="67"/>
    <n v="99.76"/>
    <d v="2016-08-21T10:04:07"/>
    <d v="2016-09-20T06:07:40"/>
    <n v="30"/>
    <x v="0"/>
    <s v="Sep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b v="0"/>
    <x v="1"/>
    <s v="spaces"/>
    <n v="20"/>
    <n v="25.52"/>
    <d v="2017-09-15T22:37:15"/>
    <d v="2017-10-21T16:29:35"/>
    <n v="36"/>
    <x v="2"/>
    <s v="Oct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b v="0"/>
    <x v="1"/>
    <s v="spaces"/>
    <n v="11"/>
    <n v="117.65"/>
    <d v="2016-10-12T02:10:09"/>
    <d v="2016-11-12T21:56:26"/>
    <n v="32"/>
    <x v="0"/>
    <s v="Nov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b v="0"/>
    <x v="1"/>
    <s v="spaces"/>
    <n v="0"/>
    <n v="5"/>
    <d v="2015-06-15T22:17:24"/>
    <d v="2015-07-11T11:03:21"/>
    <n v="26"/>
    <x v="3"/>
    <s v="Jul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b v="0"/>
    <x v="1"/>
    <s v="spaces"/>
    <n v="12"/>
    <n v="2796.67"/>
    <d v="2017-06-06T03:02:45"/>
    <d v="2017-07-06T18:21:54"/>
    <n v="31"/>
    <x v="2"/>
    <s v="Jul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b v="0"/>
    <x v="1"/>
    <s v="spaces"/>
    <n v="3"/>
    <n v="200"/>
    <d v="2016-07-30T08:42:12"/>
    <d v="2016-08-30T00:01:21"/>
    <n v="31"/>
    <x v="0"/>
    <s v="Aug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b v="0"/>
    <x v="1"/>
    <s v="spaces"/>
    <n v="0"/>
    <n v="87.5"/>
    <d v="2016-09-05T21:32:48"/>
    <d v="2016-10-06T12:51:57"/>
    <n v="31"/>
    <x v="0"/>
    <s v="Oct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b v="0"/>
    <x v="1"/>
    <s v="spaces"/>
    <n v="14"/>
    <n v="20.14"/>
    <d v="2015-10-29T12:46:32"/>
    <d v="2015-11-29T04:05:41"/>
    <n v="31"/>
    <x v="3"/>
    <s v="Nov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b v="0"/>
    <x v="1"/>
    <s v="spaces"/>
    <n v="3"/>
    <n v="20.88"/>
    <d v="2017-11-16T00:36:55"/>
    <d v="2017-12-07T11:20:19"/>
    <n v="22"/>
    <x v="2"/>
    <s v="Dec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b v="0"/>
    <x v="1"/>
    <s v="spaces"/>
    <n v="60"/>
    <n v="61.31"/>
    <d v="2016-03-20T09:46:55"/>
    <d v="2016-04-07T07:07:55"/>
    <n v="19"/>
    <x v="0"/>
    <s v="Apr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b v="0"/>
    <x v="1"/>
    <s v="spaces"/>
    <n v="0"/>
    <n v="1"/>
    <d v="2017-10-14T07:13:24"/>
    <d v="2017-10-28T23:45:42"/>
    <n v="15"/>
    <x v="2"/>
    <s v="Oct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b v="0"/>
    <x v="1"/>
    <s v="spaces"/>
    <n v="0"/>
    <n v="92.14"/>
    <d v="2016-04-03T15:44:41"/>
    <d v="2016-06-02T00:19:24"/>
    <n v="59"/>
    <x v="0"/>
    <s v="Jun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b v="0"/>
    <x v="1"/>
    <s v="spaces"/>
    <n v="0"/>
    <n v="7.33"/>
    <d v="2017-02-01T21:09:05"/>
    <d v="2017-03-04T12:28:14"/>
    <n v="31"/>
    <x v="2"/>
    <s v="Mar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b v="0"/>
    <x v="1"/>
    <s v="spaces"/>
    <n v="9"/>
    <n v="64.8"/>
    <d v="2017-06-26T10:10:03"/>
    <d v="2017-08-16T11:41:57"/>
    <n v="51"/>
    <x v="2"/>
    <s v="Aug"/>
    <x v="7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b v="0"/>
    <x v="1"/>
    <s v="spaces"/>
    <n v="15"/>
    <n v="30.12"/>
    <d v="2016-07-30T01:40:49"/>
    <d v="2016-09-29T08:19:07"/>
    <n v="61"/>
    <x v="0"/>
    <s v="Sep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b v="0"/>
    <x v="1"/>
    <s v="spaces"/>
    <n v="0"/>
    <n v="52.5"/>
    <d v="2018-02-01T20:54:06"/>
    <d v="2018-03-04T12:13:15"/>
    <n v="31"/>
    <x v="1"/>
    <s v="Mar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b v="0"/>
    <x v="1"/>
    <s v="spaces"/>
    <n v="0"/>
    <n v="23.67"/>
    <d v="2016-01-12T09:31:50"/>
    <d v="2016-02-12T00:50:59"/>
    <n v="31"/>
    <x v="0"/>
    <s v="Feb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b v="0"/>
    <x v="1"/>
    <s v="spaces"/>
    <n v="1"/>
    <n v="415.78"/>
    <d v="2016-02-06T11:52:05"/>
    <d v="2016-03-08T02:09:57"/>
    <n v="31"/>
    <x v="0"/>
    <s v="Mar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b v="0"/>
    <x v="1"/>
    <s v="spaces"/>
    <n v="0"/>
    <n v="53.71"/>
    <d v="2015-10-11T08:21:10"/>
    <d v="2015-12-11T16:00:45"/>
    <n v="61"/>
    <x v="3"/>
    <s v="Dec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b v="0"/>
    <x v="1"/>
    <s v="spaces"/>
    <n v="0"/>
    <n v="420.6"/>
    <d v="2016-08-09T19:46:14"/>
    <d v="2016-09-09T11:05:23"/>
    <n v="31"/>
    <x v="0"/>
    <s v="Sep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b v="0"/>
    <x v="1"/>
    <s v="spaces"/>
    <n v="0"/>
    <n v="0"/>
    <d v="2016-10-06T18:32:16"/>
    <d v="2016-11-06T10:52:42"/>
    <n v="31"/>
    <x v="0"/>
    <s v="Nov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b v="0"/>
    <x v="1"/>
    <s v="spaces"/>
    <n v="0"/>
    <n v="18.670000000000002"/>
    <d v="2015-07-15T01:02:36"/>
    <d v="2015-08-14T07:39:34"/>
    <n v="31"/>
    <x v="3"/>
    <s v="Aug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b v="0"/>
    <x v="1"/>
    <s v="spaces"/>
    <n v="12"/>
    <n v="78.33"/>
    <d v="2016-03-23T11:06:04"/>
    <d v="2016-04-22T03:22:13"/>
    <n v="30"/>
    <x v="0"/>
    <s v="Apr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b v="0"/>
    <x v="1"/>
    <s v="spaces"/>
    <n v="2"/>
    <n v="67.78"/>
    <d v="2016-08-19T17:34:37"/>
    <d v="2016-09-19T08:53:46"/>
    <n v="31"/>
    <x v="0"/>
    <s v="Sep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b v="0"/>
    <x v="1"/>
    <s v="spaces"/>
    <n v="0"/>
    <n v="16.670000000000002"/>
    <d v="2016-06-05T23:04:50"/>
    <d v="2016-08-06T05:43:08"/>
    <n v="61"/>
    <x v="0"/>
    <s v="Aug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b v="0"/>
    <x v="1"/>
    <s v="spaces"/>
    <n v="1"/>
    <n v="62.5"/>
    <d v="2017-10-20T21:33:27"/>
    <d v="2017-12-21T05:13:01"/>
    <n v="61"/>
    <x v="2"/>
    <s v="Dec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b v="0"/>
    <x v="1"/>
    <s v="spaces"/>
    <n v="0"/>
    <n v="42"/>
    <d v="2015-11-22T18:37:24"/>
    <d v="2015-12-24T10:24:00"/>
    <n v="32"/>
    <x v="3"/>
    <s v="Dec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b v="0"/>
    <x v="1"/>
    <s v="spaces"/>
    <n v="23"/>
    <n v="130.09"/>
    <d v="2017-06-03T09:12:54"/>
    <d v="2017-07-05T14:16:51"/>
    <n v="33"/>
    <x v="2"/>
    <s v="Jul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b v="0"/>
    <x v="1"/>
    <s v="spaces"/>
    <n v="5"/>
    <n v="1270.22"/>
    <d v="2016-02-16T19:33:32"/>
    <d v="2016-04-18T01:10:33"/>
    <n v="61"/>
    <x v="0"/>
    <s v="Apr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b v="0"/>
    <x v="1"/>
    <s v="spaces"/>
    <n v="16"/>
    <n v="88.44"/>
    <d v="2017-07-12T14:33:55"/>
    <d v="2017-08-12T05:53:04"/>
    <n v="31"/>
    <x v="2"/>
    <s v="Aug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b v="0"/>
    <x v="1"/>
    <s v="spaces"/>
    <n v="1"/>
    <n v="56.34"/>
    <d v="2016-08-28T15:41:29"/>
    <d v="2016-10-05T17:52:20"/>
    <n v="38"/>
    <x v="0"/>
    <s v="Oct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b v="0"/>
    <x v="1"/>
    <s v="spaces"/>
    <n v="23"/>
    <n v="53.53"/>
    <d v="2015-04-11T10:01:33"/>
    <d v="2015-05-12T07:38:33"/>
    <n v="31"/>
    <x v="3"/>
    <s v="May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b v="0"/>
    <x v="1"/>
    <s v="spaces"/>
    <n v="0"/>
    <n v="25"/>
    <d v="2016-07-10T19:30:19"/>
    <d v="2016-09-10T02:08:37"/>
    <n v="61"/>
    <x v="0"/>
    <s v="Sep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b v="0"/>
    <x v="1"/>
    <s v="spaces"/>
    <n v="0"/>
    <n v="50"/>
    <d v="2017-05-28T17:58:49"/>
    <d v="2017-07-29T00:37:06"/>
    <n v="61"/>
    <x v="2"/>
    <s v="Jul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b v="0"/>
    <x v="1"/>
    <s v="spaces"/>
    <n v="4"/>
    <n v="56.79"/>
    <d v="2016-04-06T20:44:42"/>
    <d v="2016-05-07T12:03:51"/>
    <n v="31"/>
    <x v="0"/>
    <s v="May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b v="0"/>
    <x v="1"/>
    <s v="spaces"/>
    <n v="17"/>
    <n v="40.83"/>
    <d v="2017-09-14T11:49:48"/>
    <d v="2017-10-06T00:30:38"/>
    <n v="22"/>
    <x v="2"/>
    <s v="Oct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b v="0"/>
    <x v="1"/>
    <s v="spaces"/>
    <n v="4"/>
    <n v="65.11"/>
    <d v="2016-12-13T01:02:07"/>
    <d v="2017-01-31T06:55:40"/>
    <n v="49"/>
    <x v="0"/>
    <s v="Jan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b v="0"/>
    <x v="1"/>
    <s v="spaces"/>
    <n v="14"/>
    <n v="55.6"/>
    <d v="2017-01-04T22:00:42"/>
    <d v="2017-02-04T13:19:51"/>
    <n v="31"/>
    <x v="2"/>
    <s v="Feb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b v="0"/>
    <x v="1"/>
    <s v="spaces"/>
    <n v="15"/>
    <n v="140.54"/>
    <d v="2015-09-03T03:30:38"/>
    <d v="2015-10-03T18:49:47"/>
    <n v="31"/>
    <x v="3"/>
    <s v="Oct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b v="0"/>
    <x v="1"/>
    <s v="spaces"/>
    <n v="12"/>
    <n v="25"/>
    <d v="2016-06-03T15:01:03"/>
    <d v="2016-07-04T05:02:18"/>
    <n v="31"/>
    <x v="0"/>
    <s v="Jul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b v="0"/>
    <x v="1"/>
    <s v="spaces"/>
    <n v="39"/>
    <n v="69.53"/>
    <d v="2017-06-30T18:02:52"/>
    <d v="2017-08-20T19:34:46"/>
    <n v="51"/>
    <x v="2"/>
    <s v="Aug"/>
    <x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b v="0"/>
    <x v="1"/>
    <s v="spaces"/>
    <n v="0"/>
    <n v="5.5"/>
    <d v="2016-03-30T00:46:04"/>
    <d v="2016-05-30T07:24:21"/>
    <n v="61"/>
    <x v="0"/>
    <s v="May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b v="0"/>
    <x v="1"/>
    <s v="spaces"/>
    <n v="30"/>
    <n v="237"/>
    <d v="2015-12-18T15:38:04"/>
    <d v="2016-01-19T11:44:41"/>
    <n v="32"/>
    <x v="3"/>
    <s v="Jan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b v="0"/>
    <x v="1"/>
    <s v="spaces"/>
    <n v="42"/>
    <n v="79.87"/>
    <d v="2015-08-07T16:36:01"/>
    <d v="2015-10-02T08:10:13"/>
    <n v="55"/>
    <x v="3"/>
    <s v="Oct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b v="0"/>
    <x v="1"/>
    <s v="spaces"/>
    <n v="4"/>
    <n v="10.25"/>
    <d v="2016-08-14T03:52:47"/>
    <d v="2016-09-06T03:03:50"/>
    <n v="23"/>
    <x v="0"/>
    <s v="Sep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b v="0"/>
    <x v="1"/>
    <s v="spaces"/>
    <n v="20"/>
    <n v="272.58999999999997"/>
    <d v="2016-04-21T03:37:02"/>
    <d v="2016-04-28T07:11:30"/>
    <n v="8"/>
    <x v="0"/>
    <s v="Apr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b v="0"/>
    <x v="1"/>
    <s v="spaces"/>
    <n v="0"/>
    <n v="13"/>
    <d v="2016-02-13T14:38:12"/>
    <d v="2016-04-14T20:15:13"/>
    <n v="61"/>
    <x v="0"/>
    <s v="Apr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b v="0"/>
    <x v="1"/>
    <s v="spaces"/>
    <n v="25"/>
    <n v="58.18"/>
    <d v="2015-07-05T09:42:18"/>
    <d v="2015-08-10T03:34:38"/>
    <n v="36"/>
    <x v="3"/>
    <s v="Aug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b v="0"/>
    <x v="1"/>
    <s v="spaces"/>
    <n v="0"/>
    <n v="10"/>
    <d v="2018-01-10T11:29:41"/>
    <d v="2018-02-20T07:55:13"/>
    <n v="41"/>
    <x v="1"/>
    <s v="Feb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b v="0"/>
    <x v="1"/>
    <s v="spaces"/>
    <n v="27"/>
    <n v="70.11"/>
    <d v="2015-08-16T18:09:42"/>
    <d v="2015-09-17T09:59:29"/>
    <n v="32"/>
    <x v="3"/>
    <s v="Sep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b v="0"/>
    <x v="1"/>
    <s v="spaces"/>
    <n v="5"/>
    <n v="57.89"/>
    <d v="2017-08-30T19:19:44"/>
    <d v="2017-10-31T01:58:02"/>
    <n v="61"/>
    <x v="2"/>
    <s v="Oct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b v="0"/>
    <x v="1"/>
    <s v="spaces"/>
    <n v="4"/>
    <n v="125.27"/>
    <d v="2016-03-04T01:35:01"/>
    <d v="2016-04-03T16:54:10"/>
    <n v="31"/>
    <x v="0"/>
    <s v="Apr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b v="0"/>
    <x v="1"/>
    <s v="spaces"/>
    <n v="0"/>
    <n v="0"/>
    <d v="2015-07-04T21:37:52"/>
    <d v="2015-09-04T04:16:10"/>
    <n v="61"/>
    <x v="3"/>
    <s v="Sep"/>
    <x v="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b v="0"/>
    <x v="1"/>
    <s v="spaces"/>
    <n v="3"/>
    <n v="300"/>
    <d v="2017-05-01T14:31:57"/>
    <d v="2017-06-01T05:51:06"/>
    <n v="31"/>
    <x v="2"/>
    <s v="Jun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b v="0"/>
    <x v="1"/>
    <s v="spaces"/>
    <n v="57"/>
    <n v="43"/>
    <d v="2016-03-03T20:17:27"/>
    <d v="2016-03-18T03:26:23"/>
    <n v="15"/>
    <x v="0"/>
    <s v="Mar"/>
    <x v="1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b v="0"/>
    <x v="1"/>
    <s v="spaces"/>
    <n v="0"/>
    <n v="1"/>
    <d v="2017-05-14T19:23:34"/>
    <d v="2017-05-23T03:46:43"/>
    <n v="9"/>
    <x v="2"/>
    <s v="May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b v="0"/>
    <x v="1"/>
    <s v="spaces"/>
    <n v="0"/>
    <n v="775"/>
    <d v="2017-06-09T14:54:01"/>
    <d v="2017-06-29T00:36:08"/>
    <n v="20"/>
    <x v="2"/>
    <s v="Jun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b v="0"/>
    <x v="1"/>
    <s v="spaces"/>
    <n v="0"/>
    <n v="5"/>
    <d v="2016-02-10T22:03:06"/>
    <d v="2016-03-12T12:20:58"/>
    <n v="31"/>
    <x v="0"/>
    <s v="Mar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b v="0"/>
    <x v="1"/>
    <s v="spaces"/>
    <n v="0"/>
    <n v="12.8"/>
    <d v="2017-02-28T19:31:00"/>
    <d v="2017-05-01T01:08:01"/>
    <n v="61"/>
    <x v="2"/>
    <s v="May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b v="0"/>
    <x v="1"/>
    <s v="spaces"/>
    <n v="1"/>
    <n v="10"/>
    <d v="2015-07-10T01:20:36"/>
    <d v="2015-09-09T07:58:54"/>
    <n v="61"/>
    <x v="3"/>
    <m/>
    <x v="6"/>
  </r>
  <r>
    <n v="3122"/>
    <s v="be back soon (Canceled)"/>
    <s v="cancelled until further notice"/>
    <n v="199"/>
    <n v="116"/>
    <x v="1"/>
    <s v="US"/>
    <s v="USD"/>
    <n v="1478733732"/>
    <n v="1478298132"/>
    <n v="2"/>
    <b v="0"/>
    <x v="1"/>
    <s v="spaces"/>
    <n v="58"/>
    <n v="58"/>
    <d v="2017-11-03T23:21:24"/>
    <d v="2017-11-09T02:55:52"/>
    <n v="6"/>
    <x v="2"/>
    <m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b v="0"/>
    <x v="1"/>
    <s v="spaces"/>
    <n v="68"/>
    <n v="244.8"/>
    <d v="2017-06-05T21:16:34"/>
    <d v="2017-07-06T12:35:43"/>
    <n v="31"/>
    <x v="2"/>
    <m/>
    <x v="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b v="0"/>
    <x v="1"/>
    <s v="spaces"/>
    <n v="0"/>
    <n v="6.5"/>
    <d v="2015-11-18T21:40:27"/>
    <d v="2016-01-19T04:18:44"/>
    <n v="61"/>
    <x v="3"/>
    <m/>
    <x v="1"/>
  </r>
  <r>
    <n v="3125"/>
    <s v="N/A (Canceled)"/>
    <s v="N/A"/>
    <n v="1500000"/>
    <n v="0"/>
    <x v="1"/>
    <s v="US"/>
    <s v="USD"/>
    <n v="1452142672"/>
    <n v="1449550672"/>
    <n v="0"/>
    <b v="0"/>
    <x v="1"/>
    <s v="spaces"/>
    <n v="0"/>
    <n v="0"/>
    <d v="2016-11-29T04:02:56"/>
    <d v="2016-12-29T19:22:05"/>
    <n v="31"/>
    <x v="0"/>
    <m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b v="0"/>
    <x v="1"/>
    <s v="spaces"/>
    <n v="4"/>
    <n v="61.18"/>
    <d v="2017-02-19T16:47:01"/>
    <d v="2017-03-22T07:04:53"/>
    <n v="31"/>
    <x v="2"/>
    <m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b v="0"/>
    <x v="1"/>
    <s v="spaces"/>
    <n v="0"/>
    <n v="0"/>
    <d v="2016-01-16T04:39:39"/>
    <d v="2016-02-15T19:58:47"/>
    <n v="31"/>
    <x v="0"/>
    <m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b v="0"/>
    <x v="1"/>
    <s v="plays"/>
    <n v="109"/>
    <n v="139.24"/>
    <d v="2018-02-16T00:50:04"/>
    <d v="2018-03-18T15:07:56"/>
    <n v="31"/>
    <x v="1"/>
    <m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b v="0"/>
    <x v="1"/>
    <s v="plays"/>
    <n v="1"/>
    <n v="10"/>
    <d v="2018-03-11T12:59:54"/>
    <d v="2018-04-21T08:24:09"/>
    <n v="41"/>
    <x v="1"/>
    <m/>
    <x v="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b v="0"/>
    <x v="1"/>
    <s v="plays"/>
    <n v="4"/>
    <n v="93.75"/>
    <d v="2018-03-16T10:35:10"/>
    <d v="2018-04-16T15:48:46"/>
    <n v="32"/>
    <x v="1"/>
    <m/>
    <x v="12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b v="0"/>
    <x v="1"/>
    <s v="plays"/>
    <n v="16"/>
    <n v="53.75"/>
    <d v="2018-03-11T06:32:15"/>
    <d v="2018-04-10T20:50:08"/>
    <n v="31"/>
    <x v="1"/>
    <m/>
    <x v="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b v="0"/>
    <x v="1"/>
    <s v="plays"/>
    <n v="0"/>
    <n v="10"/>
    <d v="2018-02-21T16:14:38"/>
    <d v="2018-04-23T21:51:40"/>
    <n v="61"/>
    <x v="1"/>
    <m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b v="0"/>
    <x v="1"/>
    <s v="plays"/>
    <n v="108"/>
    <n v="33.75"/>
    <d v="2018-02-23T22:32:04"/>
    <d v="2018-03-26T12:49:56"/>
    <n v="31"/>
    <x v="1"/>
    <m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b v="0"/>
    <x v="1"/>
    <s v="plays"/>
    <n v="23"/>
    <n v="18.75"/>
    <d v="2018-03-08T08:27:33"/>
    <d v="2018-03-29T18:09:41"/>
    <n v="22"/>
    <x v="1"/>
    <m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b v="0"/>
    <x v="1"/>
    <s v="plays"/>
    <n v="21"/>
    <n v="23.14"/>
    <d v="2018-03-14T22:06:19"/>
    <d v="2018-04-06T09:20:21"/>
    <n v="23"/>
    <x v="1"/>
    <m/>
    <x v="1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b v="0"/>
    <x v="1"/>
    <s v="plays"/>
    <n v="128"/>
    <n v="29.05"/>
    <d v="2018-02-24T20:31:33"/>
    <d v="2018-04-03T03:02:49"/>
    <n v="37"/>
    <x v="1"/>
    <m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b v="0"/>
    <x v="1"/>
    <s v="plays"/>
    <n v="3"/>
    <n v="50"/>
    <d v="2018-03-15T16:04:35"/>
    <d v="2018-05-06T16:02:03"/>
    <n v="52"/>
    <x v="1"/>
    <m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b v="0"/>
    <x v="1"/>
    <s v="plays"/>
    <n v="0"/>
    <n v="0"/>
    <d v="2018-03-17T11:14:10"/>
    <d v="2018-04-05T20:56:17"/>
    <n v="20"/>
    <x v="1"/>
    <m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b v="0"/>
    <x v="1"/>
    <s v="plays"/>
    <n v="5"/>
    <n v="450"/>
    <d v="2018-02-20T13:46:33"/>
    <d v="2018-03-27T05:09:27"/>
    <n v="35"/>
    <x v="1"/>
    <m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b v="0"/>
    <x v="1"/>
    <s v="plays"/>
    <n v="1"/>
    <n v="24"/>
    <d v="2018-03-10T09:26:52"/>
    <d v="2018-04-09T23:44:44"/>
    <n v="31"/>
    <x v="1"/>
    <m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b v="0"/>
    <x v="1"/>
    <s v="plays"/>
    <n v="52"/>
    <n v="32.25"/>
    <d v="2018-03-08T09:16:23"/>
    <d v="2018-04-19T08:10:13"/>
    <n v="42"/>
    <x v="1"/>
    <m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b v="0"/>
    <x v="1"/>
    <s v="plays"/>
    <n v="2"/>
    <n v="15"/>
    <d v="2018-02-18T18:42:22"/>
    <d v="2018-03-21T09:00:14"/>
    <n v="31"/>
    <x v="1"/>
    <m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b v="0"/>
    <x v="1"/>
    <s v="plays"/>
    <n v="0"/>
    <n v="0"/>
    <d v="2018-03-16T03:40:32"/>
    <d v="2018-04-11T16:57:07"/>
    <n v="27"/>
    <x v="1"/>
    <m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b v="0"/>
    <x v="1"/>
    <s v="plays"/>
    <n v="75"/>
    <n v="251.33"/>
    <d v="2018-03-04T01:57:34"/>
    <d v="2018-03-21T03:34:28"/>
    <n v="18"/>
    <x v="1"/>
    <m/>
    <x v="1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b v="0"/>
    <x v="1"/>
    <s v="plays"/>
    <n v="0"/>
    <n v="0"/>
    <d v="2018-01-27T20:24:25"/>
    <d v="2018-03-30T02:01:26"/>
    <n v="61"/>
    <x v="1"/>
    <m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b v="0"/>
    <x v="1"/>
    <s v="plays"/>
    <n v="11"/>
    <n v="437.5"/>
    <d v="2018-03-04T05:29:38"/>
    <d v="2018-04-19T03:27:05"/>
    <n v="46"/>
    <x v="1"/>
    <m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b v="1"/>
    <x v="1"/>
    <s v="plays"/>
    <n v="118"/>
    <n v="110.35"/>
    <d v="2015-09-10T15:35:24"/>
    <d v="2015-10-21T13:02:13"/>
    <n v="41"/>
    <x v="3"/>
    <s v="Oct"/>
    <x v="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b v="1"/>
    <x v="1"/>
    <s v="plays"/>
    <n v="131"/>
    <n v="41.42"/>
    <d v="2015-08-22T22:56:45"/>
    <d v="2015-09-13T21:57:27"/>
    <n v="23"/>
    <x v="3"/>
    <s v="Sep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b v="1"/>
    <x v="1"/>
    <s v="plays"/>
    <n v="104"/>
    <n v="52"/>
    <d v="2013-10-12T03:29:22"/>
    <d v="2013-11-05T17:21:42"/>
    <n v="25"/>
    <x v="5"/>
    <s v="Nov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b v="1"/>
    <x v="1"/>
    <s v="plays"/>
    <n v="101"/>
    <n v="33.99"/>
    <d v="2011-09-09T11:34:31"/>
    <d v="2011-12-10T07:08:56"/>
    <n v="91"/>
    <x v="7"/>
    <s v="Dec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b v="1"/>
    <x v="1"/>
    <s v="plays"/>
    <n v="100"/>
    <n v="103.35"/>
    <d v="2015-07-24T12:25:05"/>
    <d v="2015-08-24T03:44:14"/>
    <n v="31"/>
    <x v="3"/>
    <s v="Aug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b v="1"/>
    <x v="1"/>
    <s v="plays"/>
    <n v="106"/>
    <n v="34.79"/>
    <d v="2014-09-08T21:46:40"/>
    <d v="2014-10-09T13:05:49"/>
    <n v="31"/>
    <x v="4"/>
    <s v="Oct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b v="1"/>
    <x v="1"/>
    <s v="plays"/>
    <n v="336"/>
    <n v="41.77"/>
    <d v="2012-02-14T16:02:20"/>
    <d v="2012-03-17T09:10:28"/>
    <n v="32"/>
    <x v="6"/>
    <s v="Mar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b v="1"/>
    <x v="1"/>
    <s v="plays"/>
    <n v="113"/>
    <n v="64.27"/>
    <d v="2013-01-24T13:48:13"/>
    <d v="2013-02-24T04:06:06"/>
    <n v="31"/>
    <x v="5"/>
    <s v="Feb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b v="1"/>
    <x v="1"/>
    <s v="plays"/>
    <n v="189"/>
    <n v="31.21"/>
    <d v="2013-10-19T18:52:20"/>
    <d v="2013-11-19T10:11:29"/>
    <n v="31"/>
    <x v="5"/>
    <s v="Nov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b v="1"/>
    <x v="1"/>
    <s v="plays"/>
    <n v="102"/>
    <n v="62.92"/>
    <d v="2013-03-22T20:17:46"/>
    <d v="2013-04-27T14:10:07"/>
    <n v="36"/>
    <x v="5"/>
    <s v="Apr"/>
    <x v="12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b v="1"/>
    <x v="1"/>
    <s v="plays"/>
    <n v="101"/>
    <n v="98.54"/>
    <d v="2015-06-20T18:17:57"/>
    <d v="2015-06-30T09:11:29"/>
    <n v="10"/>
    <x v="3"/>
    <s v="Jun"/>
    <x v="7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b v="1"/>
    <x v="1"/>
    <s v="plays"/>
    <n v="114"/>
    <n v="82.61"/>
    <d v="2014-05-26T16:29:49"/>
    <d v="2014-06-26T07:48:58"/>
    <n v="31"/>
    <x v="4"/>
    <s v="Jun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b v="1"/>
    <x v="1"/>
    <s v="plays"/>
    <n v="133"/>
    <n v="38.5"/>
    <d v="2012-10-27T22:03:35"/>
    <d v="2012-12-10T17:21:42"/>
    <n v="44"/>
    <x v="6"/>
    <s v="Dec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b v="1"/>
    <x v="1"/>
    <s v="plays"/>
    <n v="102"/>
    <n v="80.16"/>
    <d v="2015-07-02T11:35:57"/>
    <d v="2015-07-25T21:56:26"/>
    <n v="24"/>
    <x v="3"/>
    <s v="Jul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b v="1"/>
    <x v="1"/>
    <s v="plays"/>
    <n v="105"/>
    <n v="28.41"/>
    <d v="2015-08-28T22:50:35"/>
    <d v="2015-09-28T14:09:44"/>
    <n v="31"/>
    <x v="3"/>
    <s v="Sep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b v="1"/>
    <x v="1"/>
    <s v="plays"/>
    <n v="127"/>
    <n v="80.73"/>
    <d v="2015-05-21T00:28:17"/>
    <d v="2015-06-18T00:00:00"/>
    <n v="28"/>
    <x v="3"/>
    <s v="Jun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b v="1"/>
    <x v="1"/>
    <s v="plays"/>
    <n v="111"/>
    <n v="200.69"/>
    <d v="2015-04-26T13:52:46"/>
    <d v="2015-05-27T05:11:55"/>
    <n v="31"/>
    <x v="3"/>
    <s v="May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b v="1"/>
    <x v="1"/>
    <s v="plays"/>
    <n v="107"/>
    <n v="37.590000000000003"/>
    <d v="2015-04-17T10:33:27"/>
    <d v="2015-05-21T03:24:31"/>
    <n v="34"/>
    <x v="3"/>
    <s v="May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b v="1"/>
    <x v="1"/>
    <s v="plays"/>
    <n v="163"/>
    <n v="58.1"/>
    <d v="2012-02-25T21:46:33"/>
    <d v="2012-03-19T09:10:28"/>
    <n v="23"/>
    <x v="6"/>
    <s v="Mar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b v="1"/>
    <x v="1"/>
    <s v="plays"/>
    <n v="160"/>
    <n v="60.3"/>
    <d v="2015-10-12T00:36:39"/>
    <d v="2015-11-10T06:37:17"/>
    <n v="30"/>
    <x v="3"/>
    <s v="Nov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b v="1"/>
    <x v="1"/>
    <s v="plays"/>
    <n v="116"/>
    <n v="63.36"/>
    <d v="2015-06-30T08:23:30"/>
    <d v="2015-07-14T15:32:27"/>
    <n v="15"/>
    <x v="3"/>
    <s v="Jul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b v="1"/>
    <x v="1"/>
    <s v="plays"/>
    <n v="124"/>
    <n v="50.9"/>
    <d v="2015-04-22T20:28:08"/>
    <d v="2015-05-25T08:10:13"/>
    <n v="33"/>
    <x v="3"/>
    <s v="May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b v="1"/>
    <x v="1"/>
    <s v="plays"/>
    <n v="103"/>
    <n v="100.5"/>
    <d v="2014-10-20T15:32:06"/>
    <d v="2014-11-19T17:51:19"/>
    <n v="30"/>
    <x v="4"/>
    <s v="Nov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b v="1"/>
    <x v="1"/>
    <s v="plays"/>
    <n v="112"/>
    <n v="31.62"/>
    <d v="2015-05-10T04:31:23"/>
    <d v="2015-06-12T23:29:22"/>
    <n v="34"/>
    <x v="3"/>
    <s v="Jun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b v="1"/>
    <x v="1"/>
    <s v="plays"/>
    <n v="109"/>
    <n v="65.099999999999994"/>
    <d v="2017-04-01T03:09:55"/>
    <d v="2017-05-01T18:29:04"/>
    <n v="31"/>
    <x v="2"/>
    <s v="May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b v="1"/>
    <x v="1"/>
    <s v="plays"/>
    <n v="115"/>
    <n v="79.31"/>
    <d v="2012-12-07T10:13:55"/>
    <d v="2013-01-07T01:33:04"/>
    <n v="31"/>
    <x v="6"/>
    <s v="Jan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b v="1"/>
    <x v="1"/>
    <s v="plays"/>
    <n v="103"/>
    <n v="139.19"/>
    <d v="2015-08-09T21:31:47"/>
    <d v="2015-09-09T12:50:56"/>
    <n v="31"/>
    <x v="3"/>
    <s v="Sep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b v="1"/>
    <x v="1"/>
    <s v="plays"/>
    <n v="101"/>
    <n v="131.91"/>
    <d v="2015-07-24T13:01:25"/>
    <d v="2015-08-07T20:10:21"/>
    <n v="15"/>
    <x v="3"/>
    <s v="Aug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b v="1"/>
    <x v="1"/>
    <s v="plays"/>
    <n v="110"/>
    <n v="91.3"/>
    <d v="2011-11-03T05:54:30"/>
    <d v="2012-01-03T12:32:48"/>
    <n v="61"/>
    <x v="7"/>
    <s v="Jan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b v="1"/>
    <x v="1"/>
    <s v="plays"/>
    <n v="115"/>
    <n v="39.67"/>
    <d v="2014-06-26T10:03:05"/>
    <d v="2014-07-23T16:20:26"/>
    <n v="28"/>
    <x v="4"/>
    <s v="Jul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b v="1"/>
    <x v="1"/>
    <s v="plays"/>
    <n v="117"/>
    <n v="57.55"/>
    <d v="2015-05-02T14:48:40"/>
    <d v="2015-06-02T06:07:49"/>
    <n v="31"/>
    <x v="3"/>
    <s v="Jun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b v="1"/>
    <x v="1"/>
    <s v="plays"/>
    <n v="172"/>
    <n v="33.03"/>
    <d v="2015-05-28T02:03:50"/>
    <d v="2015-06-27T17:22:59"/>
    <n v="31"/>
    <x v="3"/>
    <s v="Jun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b v="1"/>
    <x v="1"/>
    <s v="plays"/>
    <n v="114"/>
    <n v="77.34"/>
    <d v="2014-03-14T00:21:38"/>
    <d v="2014-04-08T13:07:35"/>
    <n v="26"/>
    <x v="4"/>
    <s v="Apr"/>
    <x v="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b v="1"/>
    <x v="1"/>
    <s v="plays"/>
    <n v="120"/>
    <n v="31.93"/>
    <d v="2015-05-01T08:04:14"/>
    <d v="2015-05-31T23:23:23"/>
    <n v="31"/>
    <x v="3"/>
    <s v="May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b v="1"/>
    <x v="1"/>
    <s v="plays"/>
    <n v="109"/>
    <n v="36.33"/>
    <d v="2015-04-30T05:02:45"/>
    <d v="2015-05-27T03:03:50"/>
    <n v="27"/>
    <x v="3"/>
    <s v="May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b v="1"/>
    <x v="1"/>
    <s v="plays"/>
    <n v="101"/>
    <n v="46.77"/>
    <d v="2012-10-27T19:11:00"/>
    <d v="2012-12-23T17:52:20"/>
    <n v="57"/>
    <x v="6"/>
    <s v="Dec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b v="1"/>
    <x v="1"/>
    <s v="plays"/>
    <n v="109"/>
    <n v="40.07"/>
    <d v="2014-07-10T13:51:49"/>
    <d v="2014-07-28T23:03:18"/>
    <n v="19"/>
    <x v="4"/>
    <s v="Jul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b v="1"/>
    <x v="1"/>
    <s v="plays"/>
    <n v="107"/>
    <n v="100.22"/>
    <d v="2015-05-13T03:55:25"/>
    <d v="2015-06-12T19:14:34"/>
    <n v="31"/>
    <x v="3"/>
    <s v="Jun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b v="1"/>
    <x v="1"/>
    <s v="plays"/>
    <n v="100"/>
    <n v="41.67"/>
    <d v="2015-06-20T22:56:01"/>
    <d v="2015-06-28T02:30:29"/>
    <n v="8"/>
    <x v="3"/>
    <s v="Jun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b v="1"/>
    <x v="1"/>
    <s v="plays"/>
    <n v="102"/>
    <n v="46.71"/>
    <d v="2015-07-30T17:32:34"/>
    <d v="2015-08-30T07:39:34"/>
    <n v="31"/>
    <x v="3"/>
    <s v="Aug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b v="1"/>
    <x v="1"/>
    <s v="plays"/>
    <n v="116"/>
    <n v="71.489999999999995"/>
    <d v="2015-06-26T18:22:31"/>
    <d v="2015-07-17T04:35:17"/>
    <n v="21"/>
    <x v="3"/>
    <s v="Jul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b v="0"/>
    <x v="1"/>
    <s v="musical"/>
    <n v="65"/>
    <n v="14.44"/>
    <d v="2016-05-07T02:00:53"/>
    <d v="2016-05-28T12:44:17"/>
    <n v="22"/>
    <x v="0"/>
    <s v="May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b v="0"/>
    <x v="1"/>
    <s v="musical"/>
    <n v="12"/>
    <n v="356.84"/>
    <d v="2016-04-10T11:02:40"/>
    <d v="2016-05-11T02:21:49"/>
    <n v="31"/>
    <x v="0"/>
    <s v="May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b v="0"/>
    <x v="1"/>
    <s v="musical"/>
    <n v="0"/>
    <n v="0"/>
    <d v="2017-11-08T06:46:23"/>
    <d v="2017-12-08T23:06:49"/>
    <n v="31"/>
    <x v="2"/>
    <s v="Dec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b v="0"/>
    <x v="1"/>
    <s v="musical"/>
    <n v="4"/>
    <n v="37.75"/>
    <d v="2017-06-13T19:32:14"/>
    <d v="2017-08-14T02:10:32"/>
    <n v="61"/>
    <x v="2"/>
    <s v="Aug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b v="0"/>
    <x v="1"/>
    <s v="musical"/>
    <n v="1"/>
    <n v="12.75"/>
    <d v="2015-12-30T22:32:30"/>
    <d v="2016-02-14T20:56:10"/>
    <n v="46"/>
    <x v="3"/>
    <s v="Feb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b v="0"/>
    <x v="1"/>
    <s v="musical"/>
    <n v="12"/>
    <n v="24.46"/>
    <d v="2015-12-22T19:08:11"/>
    <d v="2016-02-06T18:06:55"/>
    <n v="46"/>
    <x v="3"/>
    <s v="Feb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b v="0"/>
    <x v="1"/>
    <s v="musical"/>
    <n v="0"/>
    <n v="0"/>
    <d v="2016-06-14T12:45:55"/>
    <d v="2016-07-15T04:05:04"/>
    <n v="31"/>
    <x v="0"/>
    <s v="Jul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b v="0"/>
    <x v="1"/>
    <s v="musical"/>
    <n v="59"/>
    <n v="53.08"/>
    <d v="2015-12-29T13:32:38"/>
    <d v="2016-01-29T04:51:47"/>
    <n v="31"/>
    <x v="3"/>
    <s v="Jan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b v="0"/>
    <x v="1"/>
    <s v="musical"/>
    <n v="0"/>
    <n v="300"/>
    <d v="2016-05-20T13:07:40"/>
    <d v="2016-07-20T19:24:15"/>
    <n v="61"/>
    <x v="0"/>
    <s v="Jul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b v="0"/>
    <x v="1"/>
    <s v="musical"/>
    <n v="11"/>
    <n v="286.25"/>
    <d v="2015-12-21T06:59:02"/>
    <d v="2016-01-20T22:18:11"/>
    <n v="31"/>
    <x v="3"/>
    <s v="Jan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b v="0"/>
    <x v="1"/>
    <s v="musical"/>
    <n v="0"/>
    <n v="36.67"/>
    <d v="2015-12-25T07:20:28"/>
    <d v="2016-02-02T02:44:43"/>
    <n v="39"/>
    <x v="3"/>
    <s v="Feb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b v="0"/>
    <x v="1"/>
    <s v="musical"/>
    <n v="52"/>
    <n v="49.21"/>
    <d v="2015-07-20T08:27:32"/>
    <d v="2015-08-20T02:33:11"/>
    <n v="31"/>
    <x v="3"/>
    <s v="Aug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b v="0"/>
    <x v="1"/>
    <s v="musical"/>
    <n v="0"/>
    <n v="1"/>
    <d v="2017-03-25T17:03:00"/>
    <d v="2017-04-25T06:11:45"/>
    <n v="31"/>
    <x v="2"/>
    <s v="Apr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b v="0"/>
    <x v="1"/>
    <s v="musical"/>
    <n v="1"/>
    <n v="12.5"/>
    <d v="2015-07-23T10:07:16"/>
    <d v="2015-08-13T20:50:40"/>
    <n v="22"/>
    <x v="3"/>
    <s v="Aug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b v="0"/>
    <x v="1"/>
    <s v="musical"/>
    <n v="55"/>
    <n v="109.04"/>
    <d v="2016-10-06T16:50:09"/>
    <d v="2016-12-05T08:09:11"/>
    <n v="59"/>
    <x v="0"/>
    <s v="Dec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b v="0"/>
    <x v="1"/>
    <s v="musical"/>
    <n v="25"/>
    <n v="41.67"/>
    <d v="2016-08-15T18:06:20"/>
    <d v="2016-09-15T09:25:29"/>
    <n v="31"/>
    <x v="0"/>
    <s v="Sep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b v="0"/>
    <x v="1"/>
    <s v="musical"/>
    <n v="0"/>
    <n v="0"/>
    <d v="2016-06-04T22:56:40"/>
    <d v="2016-07-05T14:01:32"/>
    <n v="31"/>
    <x v="0"/>
    <s v="Jul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b v="0"/>
    <x v="1"/>
    <s v="musical"/>
    <n v="3"/>
    <n v="22.75"/>
    <d v="2016-03-17T23:59:31"/>
    <d v="2016-04-17T15:18:40"/>
    <n v="31"/>
    <x v="0"/>
    <s v="Apr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b v="0"/>
    <x v="1"/>
    <s v="musical"/>
    <n v="0"/>
    <n v="0"/>
    <d v="2016-08-08T21:34:29"/>
    <d v="2016-09-08T12:53:38"/>
    <n v="31"/>
    <x v="0"/>
    <s v="Sep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b v="0"/>
    <x v="1"/>
    <s v="musical"/>
    <n v="46"/>
    <n v="70.83"/>
    <d v="2016-02-08T02:12:53"/>
    <d v="2016-04-09T07:49:54"/>
    <n v="61"/>
    <x v="0"/>
    <s v="Apr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b v="1"/>
    <x v="1"/>
    <s v="plays"/>
    <n v="104"/>
    <n v="63.11"/>
    <d v="2015-06-18T12:47:16"/>
    <d v="2015-07-09T23:30:40"/>
    <n v="22"/>
    <x v="3"/>
    <s v="Jul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b v="1"/>
    <x v="1"/>
    <s v="plays"/>
    <n v="119"/>
    <n v="50.16"/>
    <d v="2015-04-29T12:33:20"/>
    <d v="2015-06-01T12:45:57"/>
    <n v="33"/>
    <x v="3"/>
    <s v="Jun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b v="1"/>
    <x v="1"/>
    <s v="plays"/>
    <n v="126"/>
    <n v="62.88"/>
    <d v="2013-03-09T13:15:13"/>
    <d v="2013-04-26T18:52:36"/>
    <n v="48"/>
    <x v="5"/>
    <s v="Apr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b v="1"/>
    <x v="1"/>
    <s v="plays"/>
    <n v="120"/>
    <n v="85.53"/>
    <d v="2015-06-25T15:54:33"/>
    <d v="2015-07-27T19:54:54"/>
    <n v="32"/>
    <x v="3"/>
    <s v="Jul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b v="1"/>
    <x v="1"/>
    <s v="plays"/>
    <n v="126"/>
    <n v="53.72"/>
    <d v="2015-06-20T18:28:57"/>
    <d v="2015-07-21T09:48:06"/>
    <n v="31"/>
    <x v="3"/>
    <s v="Jul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b v="1"/>
    <x v="1"/>
    <s v="plays"/>
    <n v="100"/>
    <n v="127.81"/>
    <d v="2016-06-04T00:19:44"/>
    <d v="2016-07-14T20:45:16"/>
    <n v="41"/>
    <x v="0"/>
    <s v="Jul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b v="1"/>
    <x v="1"/>
    <s v="plays"/>
    <n v="102"/>
    <n v="106.57"/>
    <d v="2016-11-20T13:48:29"/>
    <d v="2016-12-28T13:42:08"/>
    <n v="38"/>
    <x v="0"/>
    <s v="Dec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b v="1"/>
    <x v="1"/>
    <s v="plays"/>
    <n v="100"/>
    <n v="262.11"/>
    <d v="2016-07-22T22:25:53"/>
    <d v="2016-08-30T05:36:00"/>
    <n v="39"/>
    <x v="0"/>
    <s v="Aug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b v="1"/>
    <x v="1"/>
    <s v="plays"/>
    <n v="100"/>
    <n v="57.17"/>
    <d v="2016-05-28T13:53:33"/>
    <d v="2016-06-29T09:11:29"/>
    <n v="32"/>
    <x v="0"/>
    <s v="Jun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b v="1"/>
    <x v="1"/>
    <s v="plays"/>
    <n v="116"/>
    <n v="50.2"/>
    <d v="2017-10-03T22:34:37"/>
    <d v="2017-11-03T13:53:46"/>
    <n v="31"/>
    <x v="2"/>
    <s v="Nov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b v="1"/>
    <x v="1"/>
    <s v="plays"/>
    <n v="102"/>
    <n v="66.59"/>
    <d v="2015-11-11T23:32:32"/>
    <d v="2015-12-15T16:20:26"/>
    <n v="34"/>
    <x v="3"/>
    <s v="Dec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b v="1"/>
    <x v="1"/>
    <s v="plays"/>
    <n v="100"/>
    <n v="168.25"/>
    <d v="2016-02-01T15:55:42"/>
    <d v="2016-03-08T08:46:45"/>
    <n v="36"/>
    <x v="0"/>
    <s v="Mar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b v="1"/>
    <x v="1"/>
    <s v="plays"/>
    <n v="101"/>
    <n v="256.37"/>
    <d v="2018-02-07T20:56:14"/>
    <d v="2018-03-14T15:19:09"/>
    <n v="35"/>
    <x v="1"/>
    <s v="Mar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b v="1"/>
    <x v="1"/>
    <s v="plays"/>
    <n v="103"/>
    <n v="36.61"/>
    <d v="2016-05-18T14:31:32"/>
    <d v="2016-06-23T08:23:53"/>
    <n v="36"/>
    <x v="0"/>
    <s v="Jun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b v="1"/>
    <x v="1"/>
    <s v="plays"/>
    <n v="125"/>
    <n v="37.14"/>
    <d v="2016-09-12T22:26:20"/>
    <d v="2016-10-14T21:56:26"/>
    <n v="32"/>
    <x v="0"/>
    <s v="Oct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b v="1"/>
    <x v="1"/>
    <s v="plays"/>
    <n v="110"/>
    <n v="45.88"/>
    <d v="2016-07-09T19:57:53"/>
    <d v="2016-08-09T11:17:02"/>
    <n v="31"/>
    <x v="0"/>
    <s v="Aug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b v="1"/>
    <x v="1"/>
    <s v="plays"/>
    <n v="102"/>
    <n v="141.71"/>
    <d v="2017-11-23T07:04:03"/>
    <d v="2018-01-10T15:49:47"/>
    <n v="48"/>
    <x v="2"/>
    <s v="Jan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b v="1"/>
    <x v="1"/>
    <s v="plays"/>
    <n v="102"/>
    <n v="52.49"/>
    <d v="2017-05-08T20:51:43"/>
    <d v="2017-05-30T15:19:09"/>
    <n v="22"/>
    <x v="2"/>
    <s v="May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b v="1"/>
    <x v="1"/>
    <s v="plays"/>
    <n v="104"/>
    <n v="59.52"/>
    <d v="2016-09-20T02:02:45"/>
    <d v="2016-10-20T17:21:54"/>
    <n v="31"/>
    <x v="0"/>
    <s v="Oct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b v="1"/>
    <x v="1"/>
    <s v="plays"/>
    <n v="125"/>
    <n v="50"/>
    <d v="2017-12-18T20:36:21"/>
    <d v="2018-01-18T11:55:30"/>
    <n v="31"/>
    <x v="2"/>
    <s v="Jan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b v="1"/>
    <x v="1"/>
    <s v="plays"/>
    <n v="102"/>
    <n v="193.62"/>
    <d v="2016-11-06T04:37:10"/>
    <d v="2016-12-08T08:39:50"/>
    <n v="32"/>
    <x v="0"/>
    <s v="Dec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b v="1"/>
    <x v="1"/>
    <s v="plays"/>
    <n v="108"/>
    <n v="106.8"/>
    <d v="2015-10-04T11:14:01"/>
    <d v="2015-11-04T03:34:26"/>
    <n v="31"/>
    <x v="3"/>
    <s v="Nov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b v="1"/>
    <x v="1"/>
    <s v="plays"/>
    <n v="110"/>
    <n v="77.22"/>
    <d v="2015-08-29T14:20:01"/>
    <d v="2015-09-13T21:56:26"/>
    <n v="16"/>
    <x v="3"/>
    <s v="Sep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b v="1"/>
    <x v="1"/>
    <s v="plays"/>
    <n v="161"/>
    <n v="57.5"/>
    <d v="2017-03-12T01:10:35"/>
    <d v="2017-04-11T16:29:44"/>
    <n v="31"/>
    <x v="2"/>
    <s v="Apr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b v="1"/>
    <x v="1"/>
    <s v="plays"/>
    <n v="131"/>
    <n v="50.46"/>
    <d v="2017-03-29T06:40:17"/>
    <d v="2017-04-29T06:37:17"/>
    <n v="31"/>
    <x v="2"/>
    <s v="Apr"/>
    <x v="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b v="1"/>
    <x v="1"/>
    <s v="plays"/>
    <n v="119"/>
    <n v="97.38"/>
    <d v="2018-02-01T17:10:43"/>
    <d v="2018-03-04T08:29:52"/>
    <n v="31"/>
    <x v="1"/>
    <s v="Mar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b v="1"/>
    <x v="1"/>
    <s v="plays"/>
    <n v="100"/>
    <n v="34.92"/>
    <d v="2017-12-31T00:27:22"/>
    <d v="2018-02-02T21:58:28"/>
    <n v="34"/>
    <x v="2"/>
    <s v="Feb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b v="1"/>
    <x v="1"/>
    <s v="plays"/>
    <n v="103"/>
    <n v="85.53"/>
    <d v="2017-05-28T01:22:34"/>
    <d v="2017-06-27T16:41:43"/>
    <n v="31"/>
    <x v="2"/>
    <s v="Jun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b v="1"/>
    <x v="1"/>
    <s v="plays"/>
    <n v="101"/>
    <n v="182.91"/>
    <d v="2017-11-28T11:14:36"/>
    <d v="2017-12-29T02:33:45"/>
    <n v="31"/>
    <x v="2"/>
    <s v="Dec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b v="1"/>
    <x v="1"/>
    <s v="plays"/>
    <n v="101"/>
    <n v="131.13999999999999"/>
    <d v="2016-08-25T10:36:19"/>
    <d v="2016-09-18T15:18:08"/>
    <n v="25"/>
    <x v="0"/>
    <s v="Sep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b v="1"/>
    <x v="1"/>
    <s v="plays"/>
    <n v="112"/>
    <n v="39.81"/>
    <d v="2016-05-19T10:28:03"/>
    <d v="2016-06-19T01:47:12"/>
    <n v="31"/>
    <x v="0"/>
    <s v="Jun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b v="1"/>
    <x v="1"/>
    <s v="plays"/>
    <n v="106"/>
    <n v="59.7"/>
    <d v="2016-09-20T14:26:16"/>
    <d v="2016-10-16T01:00:15"/>
    <n v="26"/>
    <x v="0"/>
    <s v="Oct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b v="1"/>
    <x v="1"/>
    <s v="plays"/>
    <n v="101"/>
    <n v="88.74"/>
    <d v="2018-01-20T08:19:32"/>
    <d v="2018-02-18T05:06:23"/>
    <n v="29"/>
    <x v="1"/>
    <s v="Feb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b v="1"/>
    <x v="1"/>
    <s v="plays"/>
    <n v="115"/>
    <n v="58.69"/>
    <d v="2015-08-24T15:37:22"/>
    <d v="2015-09-27T07:38:33"/>
    <n v="34"/>
    <x v="3"/>
    <s v="Sep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b v="1"/>
    <x v="1"/>
    <s v="plays"/>
    <n v="127"/>
    <n v="69.569999999999993"/>
    <d v="2015-08-02T14:56:53"/>
    <d v="2015-09-02T06:16:02"/>
    <n v="31"/>
    <x v="3"/>
    <s v="Sep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b v="1"/>
    <x v="1"/>
    <s v="plays"/>
    <n v="103"/>
    <n v="115.87"/>
    <d v="2016-09-04T06:27:26"/>
    <d v="2016-09-28T16:20:26"/>
    <n v="25"/>
    <x v="0"/>
    <s v="Sep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b v="1"/>
    <x v="1"/>
    <s v="plays"/>
    <n v="103"/>
    <n v="23.87"/>
    <d v="2017-10-31T15:59:42"/>
    <d v="2017-12-01T08:20:07"/>
    <n v="31"/>
    <x v="2"/>
    <s v="Dec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b v="1"/>
    <x v="1"/>
    <s v="plays"/>
    <n v="104"/>
    <n v="81.13"/>
    <d v="2016-04-28T01:56:44"/>
    <d v="2016-05-30T05:37:01"/>
    <n v="32"/>
    <x v="0"/>
    <s v="May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b v="1"/>
    <x v="1"/>
    <s v="plays"/>
    <n v="111"/>
    <n v="57.63"/>
    <d v="2016-08-02T23:19:09"/>
    <d v="2016-09-01T06:37:17"/>
    <n v="30"/>
    <x v="0"/>
    <s v="Sep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b v="1"/>
    <x v="1"/>
    <s v="plays"/>
    <n v="106"/>
    <n v="46.43"/>
    <d v="2016-05-30T14:12:58"/>
    <d v="2016-06-30T05:32:07"/>
    <n v="31"/>
    <x v="0"/>
    <s v="Jun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b v="1"/>
    <x v="1"/>
    <s v="plays"/>
    <n v="101"/>
    <n v="60.48"/>
    <d v="2016-02-19T22:47:47"/>
    <d v="2016-03-21T13:05:39"/>
    <n v="31"/>
    <x v="0"/>
    <s v="Mar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b v="1"/>
    <x v="1"/>
    <s v="plays"/>
    <n v="105"/>
    <n v="65.58"/>
    <d v="2016-05-08T10:38:32"/>
    <d v="2016-06-08T01:57:41"/>
    <n v="31"/>
    <x v="0"/>
    <s v="Jun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b v="1"/>
    <x v="1"/>
    <s v="plays"/>
    <n v="102"/>
    <n v="119.19"/>
    <d v="2015-09-19T14:37:00"/>
    <d v="2015-10-20T06:57:26"/>
    <n v="31"/>
    <x v="3"/>
    <s v="Oct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b v="1"/>
    <x v="1"/>
    <s v="plays"/>
    <n v="111"/>
    <n v="83.05"/>
    <d v="2016-05-09T10:46:14"/>
    <d v="2016-06-09T02:05:23"/>
    <n v="31"/>
    <x v="0"/>
    <s v="Jun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b v="1"/>
    <x v="1"/>
    <s v="plays"/>
    <n v="128"/>
    <n v="57.52"/>
    <d v="2017-08-05T15:09:37"/>
    <d v="2017-09-05T06:28:46"/>
    <n v="31"/>
    <x v="2"/>
    <s v="Sep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b v="1"/>
    <x v="1"/>
    <s v="plays"/>
    <n v="102"/>
    <n v="177.09"/>
    <d v="2017-08-17T23:50:16"/>
    <d v="2017-09-05T23:14:03"/>
    <n v="20"/>
    <x v="2"/>
    <s v="Sep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b v="1"/>
    <x v="1"/>
    <s v="plays"/>
    <n v="101"/>
    <n v="70.77"/>
    <d v="2016-02-09T22:31:39"/>
    <d v="2016-03-11T12:49:31"/>
    <n v="31"/>
    <x v="0"/>
    <s v="Mar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b v="1"/>
    <x v="1"/>
    <s v="plays"/>
    <n v="175"/>
    <n v="29.17"/>
    <d v="2015-08-21T00:26:49"/>
    <d v="2015-09-20T15:45:57"/>
    <n v="31"/>
    <x v="3"/>
    <s v="Sep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b v="1"/>
    <x v="1"/>
    <s v="plays"/>
    <n v="128"/>
    <n v="72.760000000000005"/>
    <d v="2016-05-07T05:53:39"/>
    <d v="2016-05-29T07:07:55"/>
    <n v="23"/>
    <x v="0"/>
    <s v="May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b v="1"/>
    <x v="1"/>
    <s v="plays"/>
    <n v="106"/>
    <n v="51.85"/>
    <d v="2018-01-24T07:04:43"/>
    <d v="2018-02-23T22:23:52"/>
    <n v="31"/>
    <x v="1"/>
    <s v="Feb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b v="1"/>
    <x v="1"/>
    <s v="plays"/>
    <n v="105"/>
    <n v="98.2"/>
    <d v="2015-11-24T02:51:15"/>
    <d v="2015-12-24T18:10:24"/>
    <n v="31"/>
    <x v="3"/>
    <s v="Dec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b v="1"/>
    <x v="1"/>
    <s v="plays"/>
    <n v="106"/>
    <n v="251.74"/>
    <d v="2017-08-30T10:28:51"/>
    <d v="2017-09-29T11:13:01"/>
    <n v="30"/>
    <x v="2"/>
    <s v="Sep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b v="1"/>
    <x v="1"/>
    <s v="plays"/>
    <n v="109"/>
    <n v="74.819999999999993"/>
    <d v="2016-10-16T17:30:31"/>
    <d v="2016-11-21T12:24:08"/>
    <n v="36"/>
    <x v="0"/>
    <s v="Nov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b v="1"/>
    <x v="1"/>
    <s v="plays"/>
    <n v="100"/>
    <n v="67.650000000000006"/>
    <d v="2016-06-03T23:23:51"/>
    <d v="2016-07-04T14:43:00"/>
    <n v="31"/>
    <x v="0"/>
    <s v="Jul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b v="1"/>
    <x v="1"/>
    <s v="plays"/>
    <n v="103"/>
    <n v="93.81"/>
    <d v="2015-11-05T03:38:56"/>
    <d v="2015-12-06T15:49:47"/>
    <n v="32"/>
    <x v="3"/>
    <s v="Dec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b v="1"/>
    <x v="1"/>
    <s v="plays"/>
    <n v="112"/>
    <n v="41.24"/>
    <d v="2016-09-27T03:58:06"/>
    <d v="2016-10-21T00:30:38"/>
    <n v="24"/>
    <x v="0"/>
    <s v="Oct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b v="1"/>
    <x v="1"/>
    <s v="plays"/>
    <n v="103"/>
    <n v="52.55"/>
    <d v="2015-12-28T18:04:54"/>
    <d v="2016-01-14T05:06:23"/>
    <n v="17"/>
    <x v="3"/>
    <s v="Jan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b v="1"/>
    <x v="1"/>
    <s v="plays"/>
    <n v="164"/>
    <n v="70.290000000000006"/>
    <d v="2016-10-24T22:33:27"/>
    <d v="2016-11-24T13:47:14"/>
    <n v="31"/>
    <x v="0"/>
    <s v="Nov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b v="1"/>
    <x v="1"/>
    <s v="plays"/>
    <n v="131"/>
    <n v="48.33"/>
    <d v="2016-04-29T00:53:08"/>
    <d v="2016-05-31T01:01:17"/>
    <n v="32"/>
    <x v="0"/>
    <s v="May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b v="1"/>
    <x v="1"/>
    <s v="plays"/>
    <n v="102"/>
    <n v="53.18"/>
    <d v="2016-06-05T00:41:52"/>
    <d v="2016-07-05T16:01:01"/>
    <n v="31"/>
    <x v="0"/>
    <s v="Jul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b v="1"/>
    <x v="1"/>
    <s v="plays"/>
    <n v="128"/>
    <n v="60.95"/>
    <d v="2017-08-06T01:44:18"/>
    <d v="2017-08-22T09:54:31"/>
    <n v="17"/>
    <x v="2"/>
    <s v="Aug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b v="1"/>
    <x v="1"/>
    <s v="plays"/>
    <n v="102"/>
    <n v="116"/>
    <d v="2016-04-29T21:57:24"/>
    <d v="2016-06-03T16:51:04"/>
    <n v="35"/>
    <x v="0"/>
    <s v="Jun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b v="1"/>
    <x v="1"/>
    <s v="plays"/>
    <n v="102"/>
    <n v="61"/>
    <d v="2016-05-30T16:38:33"/>
    <d v="2016-06-30T07:57:42"/>
    <n v="31"/>
    <x v="0"/>
    <s v="Jun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b v="1"/>
    <x v="1"/>
    <s v="plays"/>
    <n v="130"/>
    <n v="38.24"/>
    <d v="2015-09-16T05:36:36"/>
    <d v="2015-10-16T21:57:01"/>
    <n v="31"/>
    <x v="3"/>
    <s v="Oct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b v="1"/>
    <x v="1"/>
    <s v="plays"/>
    <n v="154"/>
    <n v="106.5"/>
    <d v="2016-09-27T03:34:37"/>
    <d v="2016-10-27T19:55:03"/>
    <n v="31"/>
    <x v="0"/>
    <s v="Oct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b v="1"/>
    <x v="1"/>
    <s v="plays"/>
    <n v="107"/>
    <n v="204.57"/>
    <d v="2017-08-27T09:56:28"/>
    <d v="2017-09-12T17:52:20"/>
    <n v="17"/>
    <x v="2"/>
    <s v="Sep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b v="1"/>
    <x v="1"/>
    <s v="plays"/>
    <n v="101"/>
    <n v="54.91"/>
    <d v="2017-01-23T19:49:19"/>
    <d v="2017-03-09T22:28:05"/>
    <n v="45"/>
    <x v="2"/>
    <s v="Mar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b v="1"/>
    <x v="1"/>
    <s v="plays"/>
    <n v="100"/>
    <n v="150.41999999999999"/>
    <d v="2015-12-29T20:33:33"/>
    <d v="2016-01-25T17:21:42"/>
    <n v="27"/>
    <x v="3"/>
    <s v="Jan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b v="1"/>
    <x v="1"/>
    <s v="plays"/>
    <n v="117"/>
    <n v="52.58"/>
    <d v="2017-02-19T15:06:53"/>
    <d v="2017-03-26T13:46:13"/>
    <n v="35"/>
    <x v="2"/>
    <s v="Mar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b v="1"/>
    <x v="1"/>
    <s v="plays"/>
    <n v="109"/>
    <n v="54.3"/>
    <d v="2015-10-02T19:48:11"/>
    <d v="2015-11-02T12:08:37"/>
    <n v="31"/>
    <x v="3"/>
    <s v="Nov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b v="1"/>
    <x v="1"/>
    <s v="plays"/>
    <n v="103"/>
    <n v="76.03"/>
    <d v="2016-04-17T02:24:44"/>
    <d v="2016-05-17T17:43:53"/>
    <n v="31"/>
    <x v="0"/>
    <s v="May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b v="1"/>
    <x v="1"/>
    <s v="plays"/>
    <n v="114"/>
    <n v="105.21"/>
    <d v="2017-02-23T20:53:46"/>
    <d v="2017-03-26T11:11:39"/>
    <n v="31"/>
    <x v="2"/>
    <s v="Mar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b v="1"/>
    <x v="1"/>
    <s v="plays"/>
    <n v="103"/>
    <n v="68.67"/>
    <d v="2016-04-13T22:38:16"/>
    <d v="2016-05-19T03:03:50"/>
    <n v="35"/>
    <x v="0"/>
    <s v="May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b v="1"/>
    <x v="1"/>
    <s v="plays"/>
    <n v="122"/>
    <n v="129.36000000000001"/>
    <d v="2016-07-22T06:36:41"/>
    <d v="2016-08-21T21:55:50"/>
    <n v="31"/>
    <x v="0"/>
    <s v="Aug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b v="1"/>
    <x v="1"/>
    <s v="plays"/>
    <n v="103"/>
    <n v="134.26"/>
    <d v="2017-03-10T06:17:40"/>
    <d v="2017-04-24T04:45:45"/>
    <n v="45"/>
    <x v="2"/>
    <s v="Apr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b v="1"/>
    <x v="1"/>
    <s v="plays"/>
    <n v="105"/>
    <n v="17.829999999999998"/>
    <d v="2017-01-02T10:04:13"/>
    <d v="2017-02-03T05:06:23"/>
    <n v="32"/>
    <x v="2"/>
    <s v="Feb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b v="1"/>
    <x v="1"/>
    <s v="plays"/>
    <n v="102"/>
    <n v="203.2"/>
    <d v="2017-01-03T14:01:45"/>
    <d v="2017-01-21T07:38:33"/>
    <n v="18"/>
    <x v="2"/>
    <s v="Jan"/>
    <x v="8"/>
  </r>
  <r>
    <n v="3285"/>
    <s v="By Morning"/>
    <s v="A new play by Matthew Gasda"/>
    <n v="4999"/>
    <n v="5604"/>
    <x v="0"/>
    <s v="US"/>
    <s v="USD"/>
    <n v="1488258000"/>
    <n v="1485556626"/>
    <n v="81"/>
    <b v="1"/>
    <x v="1"/>
    <s v="plays"/>
    <n v="112"/>
    <n v="69.19"/>
    <d v="2018-01-28T18:30:14"/>
    <d v="2018-03-01T16:51:04"/>
    <n v="32"/>
    <x v="1"/>
    <s v="Mar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b v="1"/>
    <x v="1"/>
    <s v="plays"/>
    <n v="102"/>
    <n v="125.12"/>
    <d v="2017-07-13T12:25:14"/>
    <d v="2017-08-13T03:44:22"/>
    <n v="31"/>
    <x v="2"/>
    <s v="Aug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b v="1"/>
    <x v="1"/>
    <s v="plays"/>
    <n v="100"/>
    <n v="73.53"/>
    <d v="2016-10-24T23:29:50"/>
    <d v="2016-11-19T12:15:48"/>
    <n v="26"/>
    <x v="0"/>
    <s v="Nov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b v="1"/>
    <x v="1"/>
    <s v="plays"/>
    <n v="100"/>
    <n v="48.44"/>
    <d v="2017-05-11T03:09:11"/>
    <d v="2017-06-17T02:02:33"/>
    <n v="37"/>
    <x v="2"/>
    <s v="Jun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b v="1"/>
    <x v="1"/>
    <s v="plays"/>
    <n v="133"/>
    <n v="26.61"/>
    <d v="2018-01-24T02:23:01"/>
    <d v="2018-02-21T16:40:53"/>
    <n v="29"/>
    <x v="1"/>
    <s v="Feb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b v="1"/>
    <x v="1"/>
    <s v="plays"/>
    <n v="121"/>
    <n v="33.67"/>
    <d v="2018-02-10T14:39:51"/>
    <d v="2018-03-13T05:59:00"/>
    <n v="31"/>
    <x v="1"/>
    <s v="Mar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b v="1"/>
    <x v="1"/>
    <s v="plays"/>
    <n v="114"/>
    <n v="40.71"/>
    <d v="2016-08-05T05:59:09"/>
    <d v="2016-09-06T09:10:28"/>
    <n v="32"/>
    <x v="0"/>
    <s v="Sep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b v="1"/>
    <x v="1"/>
    <s v="plays"/>
    <n v="286"/>
    <n v="19.27"/>
    <d v="2016-09-25T09:10:36"/>
    <d v="2016-11-25T16:50:11"/>
    <n v="61"/>
    <x v="0"/>
    <s v="Nov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b v="1"/>
    <x v="1"/>
    <s v="plays"/>
    <n v="170"/>
    <n v="84.29"/>
    <d v="2018-02-03T08:53:39"/>
    <d v="2018-03-06T00:12:48"/>
    <n v="31"/>
    <x v="1"/>
    <s v="Mar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b v="1"/>
    <x v="1"/>
    <s v="plays"/>
    <n v="118"/>
    <n v="29.58"/>
    <d v="2016-05-04T03:33:41"/>
    <d v="2016-06-03T18:52:50"/>
    <n v="31"/>
    <x v="0"/>
    <s v="Jun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b v="1"/>
    <x v="1"/>
    <s v="plays"/>
    <n v="103"/>
    <n v="26.67"/>
    <d v="2017-08-25T00:07:18"/>
    <d v="2017-09-24T15:26:27"/>
    <n v="31"/>
    <x v="2"/>
    <s v="Sep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b v="1"/>
    <x v="1"/>
    <s v="plays"/>
    <n v="144"/>
    <n v="45.98"/>
    <d v="2016-10-22T22:37:49"/>
    <d v="2016-11-13T13:16:36"/>
    <n v="22"/>
    <x v="0"/>
    <s v="Nov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b v="1"/>
    <x v="1"/>
    <s v="plays"/>
    <n v="100"/>
    <n v="125.09"/>
    <d v="2016-06-26T11:45:38"/>
    <d v="2016-07-16T02:01:32"/>
    <n v="20"/>
    <x v="0"/>
    <s v="Jul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b v="1"/>
    <x v="1"/>
    <s v="plays"/>
    <n v="102"/>
    <n v="141.29"/>
    <d v="2016-08-12T15:49:15"/>
    <d v="2016-09-02T03:03:50"/>
    <n v="21"/>
    <x v="0"/>
    <s v="Sep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b v="1"/>
    <x v="1"/>
    <s v="plays"/>
    <n v="116"/>
    <n v="55.33"/>
    <d v="2016-09-04T02:03:38"/>
    <d v="2016-10-04T17:22:46"/>
    <n v="31"/>
    <x v="0"/>
    <s v="Oct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b v="1"/>
    <x v="1"/>
    <s v="plays"/>
    <n v="136"/>
    <n v="46.42"/>
    <d v="2016-03-25T12:36:48"/>
    <d v="2016-04-15T23:20:12"/>
    <n v="22"/>
    <x v="0"/>
    <s v="Apr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b v="1"/>
    <x v="1"/>
    <s v="plays"/>
    <n v="133"/>
    <n v="57.2"/>
    <d v="2017-06-13T19:03:25"/>
    <d v="2017-07-29T07:07:55"/>
    <n v="46"/>
    <x v="2"/>
    <s v="Jul"/>
    <x v="7"/>
  </r>
  <r>
    <n v="3302"/>
    <s v="El muro de BorÃ­s KiÃ©n"/>
    <s v="FilosofÃ­a de los anÃ³nimos"/>
    <n v="8400"/>
    <n v="8685"/>
    <x v="0"/>
    <s v="ES"/>
    <s v="EUR"/>
    <n v="1481099176"/>
    <n v="1478507176"/>
    <n v="50"/>
    <b v="1"/>
    <x v="1"/>
    <s v="plays"/>
    <n v="103"/>
    <n v="173.7"/>
    <d v="2017-11-06T10:39:35"/>
    <d v="2017-12-07T01:58:44"/>
    <n v="31"/>
    <x v="2"/>
    <s v="Dec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b v="1"/>
    <x v="1"/>
    <s v="plays"/>
    <n v="116"/>
    <n v="59.6"/>
    <d v="2016-02-07T10:51:39"/>
    <d v="2016-03-14T03:42:42"/>
    <n v="36"/>
    <x v="0"/>
    <s v="Mar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b v="1"/>
    <x v="1"/>
    <s v="plays"/>
    <n v="105"/>
    <n v="89.59"/>
    <d v="2017-11-22T01:00:28"/>
    <d v="2017-12-22T16:19:37"/>
    <n v="31"/>
    <x v="2"/>
    <s v="Dec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b v="1"/>
    <x v="1"/>
    <s v="plays"/>
    <n v="102"/>
    <n v="204.05"/>
    <d v="2016-06-19T10:15:17"/>
    <d v="2016-07-20T01:34:26"/>
    <n v="31"/>
    <x v="0"/>
    <s v="Jul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b v="1"/>
    <x v="1"/>
    <s v="plays"/>
    <n v="175"/>
    <n v="48.7"/>
    <d v="2017-04-28T07:24:58"/>
    <d v="2017-06-06T00:30:38"/>
    <n v="39"/>
    <x v="2"/>
    <s v="Jun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b v="1"/>
    <x v="1"/>
    <s v="plays"/>
    <n v="107"/>
    <n v="53.34"/>
    <d v="2017-04-09T18:15:08"/>
    <d v="2017-05-10T09:34:17"/>
    <n v="31"/>
    <x v="2"/>
    <s v="May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b v="1"/>
    <x v="1"/>
    <s v="plays"/>
    <n v="122"/>
    <n v="75.09"/>
    <d v="2017-03-18T02:36:00"/>
    <d v="2017-04-08T13:19:24"/>
    <n v="22"/>
    <x v="2"/>
    <s v="Apr"/>
    <x v="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b v="1"/>
    <x v="1"/>
    <s v="plays"/>
    <n v="159"/>
    <n v="18"/>
    <d v="2017-09-13T14:54:57"/>
    <d v="2017-10-15T06:44:44"/>
    <n v="32"/>
    <x v="2"/>
    <s v="Oct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b v="1"/>
    <x v="1"/>
    <s v="plays"/>
    <n v="100"/>
    <n v="209.84"/>
    <d v="2016-08-26T22:14:54"/>
    <d v="2016-09-26T13:34:03"/>
    <n v="31"/>
    <x v="0"/>
    <s v="Sep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b v="1"/>
    <x v="1"/>
    <s v="plays"/>
    <n v="110"/>
    <n v="61.02"/>
    <d v="2016-09-06T12:15:29"/>
    <d v="2016-10-07T03:34:38"/>
    <n v="31"/>
    <x v="0"/>
    <s v="Oct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b v="1"/>
    <x v="1"/>
    <s v="plays"/>
    <n v="100"/>
    <n v="61"/>
    <d v="2017-10-20T13:12:16"/>
    <d v="2017-11-11T02:33:11"/>
    <n v="22"/>
    <x v="2"/>
    <s v="Nov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b v="1"/>
    <x v="1"/>
    <s v="plays"/>
    <n v="116"/>
    <n v="80.03"/>
    <d v="2017-01-04T23:21:08"/>
    <d v="2017-01-19T01:31:55"/>
    <n v="15"/>
    <x v="2"/>
    <s v="Jan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b v="1"/>
    <x v="1"/>
    <s v="plays"/>
    <n v="211"/>
    <n v="29.07"/>
    <d v="2016-03-28T02:28:16"/>
    <d v="2016-04-25T06:12:46"/>
    <n v="29"/>
    <x v="0"/>
    <s v="Apr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b v="1"/>
    <x v="1"/>
    <s v="plays"/>
    <n v="110"/>
    <n v="49.44"/>
    <d v="2017-03-31T19:41:58"/>
    <d v="2017-05-01T11:01:07"/>
    <n v="31"/>
    <x v="2"/>
    <s v="May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b v="1"/>
    <x v="1"/>
    <s v="plays"/>
    <n v="100"/>
    <n v="93.98"/>
    <d v="2015-06-17T18:48:05"/>
    <d v="2015-07-21T04:29:37"/>
    <n v="34"/>
    <x v="3"/>
    <s v="Jul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b v="1"/>
    <x v="1"/>
    <s v="plays"/>
    <n v="106"/>
    <n v="61.94"/>
    <d v="2017-05-04T06:04:40"/>
    <d v="2017-06-03T21:23:49"/>
    <n v="31"/>
    <x v="2"/>
    <s v="Jun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b v="1"/>
    <x v="1"/>
    <s v="plays"/>
    <n v="126"/>
    <n v="78.5"/>
    <d v="2017-02-24T01:47:07"/>
    <d v="2017-04-05T17:21:42"/>
    <n v="41"/>
    <x v="2"/>
    <s v="Apr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b v="1"/>
    <x v="1"/>
    <s v="plays"/>
    <n v="108"/>
    <n v="33.75"/>
    <d v="2015-12-01T23:32:32"/>
    <d v="2016-01-16T22:31:15"/>
    <n v="46"/>
    <x v="3"/>
    <s v="Jan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b v="1"/>
    <x v="1"/>
    <s v="plays"/>
    <n v="101"/>
    <n v="66.45"/>
    <d v="2017-05-18T13:22:40"/>
    <d v="2017-06-18T04:41:49"/>
    <n v="31"/>
    <x v="2"/>
    <s v="Jun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b v="1"/>
    <x v="1"/>
    <s v="plays"/>
    <n v="107"/>
    <n v="35.799999999999997"/>
    <d v="2015-09-14T20:50:28"/>
    <d v="2015-09-29T05:36:00"/>
    <n v="15"/>
    <x v="3"/>
    <s v="Sep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b v="1"/>
    <x v="1"/>
    <s v="plays"/>
    <n v="102"/>
    <n v="145.65"/>
    <d v="2017-05-26T16:35:41"/>
    <d v="2017-06-18T07:34:28"/>
    <n v="23"/>
    <x v="2"/>
    <s v="Jun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b v="1"/>
    <x v="1"/>
    <s v="plays"/>
    <n v="126"/>
    <n v="25.69"/>
    <d v="2017-08-23T21:43:58"/>
    <d v="2017-09-23T13:03:07"/>
    <n v="31"/>
    <x v="2"/>
    <s v="Sep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b v="1"/>
    <x v="1"/>
    <s v="plays"/>
    <n v="102"/>
    <n v="152.5"/>
    <d v="2017-05-18T02:02:23"/>
    <d v="2017-06-01T09:11:19"/>
    <n v="15"/>
    <x v="2"/>
    <s v="Jun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b v="1"/>
    <x v="1"/>
    <s v="plays"/>
    <n v="113"/>
    <n v="30"/>
    <d v="2016-02-15T18:14:05"/>
    <d v="2016-03-22T11:05:08"/>
    <n v="36"/>
    <x v="0"/>
    <s v="Mar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b v="1"/>
    <x v="1"/>
    <s v="plays"/>
    <n v="101"/>
    <n v="142.28"/>
    <d v="2016-01-23T04:44:20"/>
    <d v="2016-02-22T19:02:13"/>
    <n v="31"/>
    <x v="0"/>
    <s v="Feb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b v="1"/>
    <x v="1"/>
    <s v="plays"/>
    <n v="101"/>
    <n v="24.55"/>
    <d v="2017-04-02T22:27:30"/>
    <d v="2017-05-03T13:46:39"/>
    <n v="31"/>
    <x v="2"/>
    <s v="May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b v="1"/>
    <x v="1"/>
    <s v="plays"/>
    <n v="146"/>
    <n v="292.77999999999997"/>
    <d v="2015-06-13T09:29:55"/>
    <d v="2015-06-15T21:57:27"/>
    <n v="3"/>
    <x v="3"/>
    <s v="Jun"/>
    <x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b v="1"/>
    <x v="1"/>
    <s v="plays"/>
    <n v="117"/>
    <n v="44.92"/>
    <d v="2015-06-28T10:58:52"/>
    <d v="2015-07-09T07:39:34"/>
    <n v="12"/>
    <x v="3"/>
    <s v="Jul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b v="1"/>
    <x v="1"/>
    <s v="plays"/>
    <n v="106"/>
    <n v="23.1"/>
    <d v="2016-02-16T21:14:21"/>
    <d v="2016-03-18T11:32:13"/>
    <n v="31"/>
    <x v="0"/>
    <s v="Mar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b v="1"/>
    <x v="1"/>
    <s v="plays"/>
    <n v="105"/>
    <n v="80.400000000000006"/>
    <d v="2016-08-21T14:02:19"/>
    <d v="2016-09-26T07:54:39"/>
    <n v="36"/>
    <x v="0"/>
    <s v="Sep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b v="1"/>
    <x v="1"/>
    <s v="plays"/>
    <n v="100"/>
    <n v="72.290000000000006"/>
    <d v="2015-05-31T09:51:09"/>
    <d v="2015-07-01T01:10:18"/>
    <n v="31"/>
    <x v="3"/>
    <s v="Jul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b v="1"/>
    <x v="1"/>
    <s v="plays"/>
    <n v="105"/>
    <n v="32.97"/>
    <d v="2016-05-11T10:27:45"/>
    <d v="2016-06-02T21:41:47"/>
    <n v="23"/>
    <x v="0"/>
    <s v="Jun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b v="1"/>
    <x v="1"/>
    <s v="plays"/>
    <n v="139"/>
    <n v="116.65"/>
    <d v="2016-06-18T01:32:17"/>
    <d v="2016-07-18T16:51:26"/>
    <n v="31"/>
    <x v="0"/>
    <s v="Jul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b v="1"/>
    <x v="1"/>
    <s v="plays"/>
    <n v="100"/>
    <n v="79.62"/>
    <d v="2015-06-18T14:28:52"/>
    <d v="2015-07-16T11:14:03"/>
    <n v="28"/>
    <x v="3"/>
    <s v="Jul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b v="1"/>
    <x v="1"/>
    <s v="plays"/>
    <n v="100"/>
    <n v="27.78"/>
    <d v="2017-03-02T07:13:07"/>
    <d v="2017-03-30T20:29:43"/>
    <n v="29"/>
    <x v="2"/>
    <s v="Mar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b v="1"/>
    <x v="1"/>
    <s v="plays"/>
    <n v="110"/>
    <n v="81.03"/>
    <d v="2015-09-01T18:39:26"/>
    <d v="2015-09-23T19:54:54"/>
    <n v="23"/>
    <x v="3"/>
    <s v="Sep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b v="1"/>
    <x v="1"/>
    <s v="plays"/>
    <n v="102"/>
    <n v="136.85"/>
    <d v="2018-02-04T13:04:20"/>
    <d v="2018-02-25T23:47:45"/>
    <n v="22"/>
    <x v="1"/>
    <s v="Feb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b v="1"/>
    <x v="1"/>
    <s v="plays"/>
    <n v="104"/>
    <n v="177.62"/>
    <d v="2017-06-24T22:57:20"/>
    <d v="2017-07-25T14:16:29"/>
    <n v="31"/>
    <x v="2"/>
    <s v="Jul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b v="1"/>
    <x v="1"/>
    <s v="plays"/>
    <n v="138"/>
    <n v="109.08"/>
    <d v="2017-11-11T03:57:31"/>
    <d v="2017-12-06T16:43:28"/>
    <n v="26"/>
    <x v="2"/>
    <s v="Dec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b v="1"/>
    <x v="1"/>
    <s v="plays"/>
    <n v="100"/>
    <n v="119.64"/>
    <d v="2017-05-16T06:18:14"/>
    <d v="2017-06-08T15:49:47"/>
    <n v="24"/>
    <x v="2"/>
    <s v="Jun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b v="1"/>
    <x v="1"/>
    <s v="plays"/>
    <n v="102"/>
    <n v="78.209999999999994"/>
    <d v="2016-02-13T05:13:22"/>
    <d v="2016-03-17T19:53:52"/>
    <n v="34"/>
    <x v="0"/>
    <s v="Mar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b v="1"/>
    <x v="1"/>
    <s v="plays"/>
    <n v="171"/>
    <n v="52.17"/>
    <d v="2017-03-18T03:34:12"/>
    <d v="2017-04-08T05:24:46"/>
    <n v="22"/>
    <x v="2"/>
    <s v="Apr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b v="1"/>
    <x v="1"/>
    <s v="plays"/>
    <n v="101"/>
    <n v="114.13"/>
    <d v="2015-07-12T15:07:07"/>
    <d v="2015-08-12T06:26:16"/>
    <n v="31"/>
    <x v="3"/>
    <s v="Aug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b v="1"/>
    <x v="1"/>
    <s v="plays"/>
    <n v="130"/>
    <n v="50"/>
    <d v="2016-02-03T19:57:45"/>
    <d v="2016-04-04T00:07:09"/>
    <n v="60"/>
    <x v="0"/>
    <s v="Apr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b v="1"/>
    <x v="1"/>
    <s v="plays"/>
    <n v="110"/>
    <n v="91.67"/>
    <d v="2016-02-04T18:28:15"/>
    <d v="2016-02-11T22:02:43"/>
    <n v="8"/>
    <x v="0"/>
    <s v="Feb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b v="1"/>
    <x v="1"/>
    <s v="plays"/>
    <n v="119"/>
    <n v="108.59"/>
    <d v="2017-04-19T10:57:56"/>
    <d v="2017-05-04T02:02:33"/>
    <n v="15"/>
    <x v="2"/>
    <s v="May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b v="1"/>
    <x v="1"/>
    <s v="plays"/>
    <n v="100"/>
    <n v="69.819999999999993"/>
    <d v="2017-04-01T01:57:06"/>
    <d v="2017-04-25T04:34:43"/>
    <n v="25"/>
    <x v="2"/>
    <s v="Apr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b v="1"/>
    <x v="1"/>
    <s v="plays"/>
    <n v="153"/>
    <n v="109.57"/>
    <d v="2017-05-18T14:58:15"/>
    <d v="2017-06-09T16:20:26"/>
    <n v="23"/>
    <x v="2"/>
    <s v="Jun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b v="1"/>
    <x v="1"/>
    <s v="plays"/>
    <n v="104"/>
    <n v="71.67"/>
    <d v="2016-10-15T17:42:19"/>
    <d v="2016-11-20T17:52:20"/>
    <n v="36"/>
    <x v="0"/>
    <s v="Nov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b v="1"/>
    <x v="1"/>
    <s v="plays"/>
    <n v="101"/>
    <n v="93.61"/>
    <d v="2015-05-27T20:55:34"/>
    <d v="2015-07-04T17:21:42"/>
    <n v="38"/>
    <x v="3"/>
    <s v="Jul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b v="1"/>
    <x v="1"/>
    <s v="plays"/>
    <n v="108"/>
    <n v="76.8"/>
    <d v="2017-05-01T03:23:53"/>
    <d v="2017-06-28T07:39:34"/>
    <n v="58"/>
    <x v="2"/>
    <s v="Jun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b v="1"/>
    <x v="1"/>
    <s v="plays"/>
    <n v="315"/>
    <n v="35.799999999999997"/>
    <d v="2017-04-14T05:29:22"/>
    <d v="2017-04-28T01:01:17"/>
    <n v="15"/>
    <x v="2"/>
    <s v="Apr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b v="1"/>
    <x v="1"/>
    <s v="plays"/>
    <n v="102"/>
    <n v="55.6"/>
    <d v="2016-09-13T01:59:15"/>
    <d v="2016-10-19T06:39:19"/>
    <n v="36"/>
    <x v="0"/>
    <s v="Oct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b v="1"/>
    <x v="1"/>
    <s v="plays"/>
    <n v="126"/>
    <n v="147.33000000000001"/>
    <d v="2017-04-24T15:11:06"/>
    <d v="2017-05-05T17:08:26"/>
    <n v="12"/>
    <x v="2"/>
    <s v="May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b v="1"/>
    <x v="1"/>
    <s v="plays"/>
    <n v="101"/>
    <n v="56.33"/>
    <d v="2017-06-11T19:59:31"/>
    <d v="2017-07-12T11:18:40"/>
    <n v="31"/>
    <x v="2"/>
    <s v="Jul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b v="1"/>
    <x v="1"/>
    <s v="plays"/>
    <n v="101"/>
    <n v="96.19"/>
    <d v="2015-06-13T05:38:54"/>
    <d v="2015-07-13T20:58:03"/>
    <n v="31"/>
    <x v="3"/>
    <s v="Jul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b v="1"/>
    <x v="1"/>
    <s v="plays"/>
    <n v="103"/>
    <n v="63.57"/>
    <d v="2015-10-03T11:11:59"/>
    <d v="2015-11-03T03:32:25"/>
    <n v="31"/>
    <x v="3"/>
    <s v="Nov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b v="1"/>
    <x v="1"/>
    <s v="plays"/>
    <n v="106"/>
    <n v="184.78"/>
    <d v="2018-01-11T12:38:02"/>
    <d v="2018-02-26T11:36:45"/>
    <n v="46"/>
    <x v="1"/>
    <s v="Feb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b v="1"/>
    <x v="1"/>
    <s v="plays"/>
    <n v="101"/>
    <n v="126.72"/>
    <d v="2017-11-22T12:14:21"/>
    <d v="2017-12-14T13:15:34"/>
    <n v="23"/>
    <x v="2"/>
    <s v="Dec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b v="1"/>
    <x v="1"/>
    <s v="plays"/>
    <n v="113"/>
    <n v="83.43"/>
    <d v="2015-07-27T18:29:37"/>
    <d v="2015-08-14T18:52:36"/>
    <n v="19"/>
    <x v="3"/>
    <s v="Aug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b v="1"/>
    <x v="1"/>
    <s v="plays"/>
    <n v="218"/>
    <n v="54.5"/>
    <d v="2016-02-06T21:08:22"/>
    <d v="2016-02-21T07:03:50"/>
    <n v="15"/>
    <x v="0"/>
    <s v="Feb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b v="1"/>
    <x v="1"/>
    <s v="plays"/>
    <n v="101"/>
    <n v="302.31"/>
    <d v="2015-07-13T05:07:09"/>
    <d v="2015-08-01T12:15:19"/>
    <n v="20"/>
    <x v="3"/>
    <s v="Aug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b v="1"/>
    <x v="1"/>
    <s v="plays"/>
    <n v="106"/>
    <n v="44.14"/>
    <d v="2017-02-15T13:44:40"/>
    <d v="2017-03-09T22:28:05"/>
    <n v="23"/>
    <x v="2"/>
    <s v="Mar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b v="1"/>
    <x v="1"/>
    <s v="plays"/>
    <n v="104"/>
    <n v="866.67"/>
    <d v="2016-11-03T12:42:25"/>
    <d v="2016-12-04T04:01:34"/>
    <n v="31"/>
    <x v="0"/>
    <s v="Dec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b v="1"/>
    <x v="1"/>
    <s v="plays"/>
    <n v="221"/>
    <n v="61.39"/>
    <d v="2016-03-29T22:35:31"/>
    <d v="2016-04-29T13:54:40"/>
    <n v="31"/>
    <x v="0"/>
    <s v="Apr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b v="1"/>
    <x v="1"/>
    <s v="plays"/>
    <n v="119"/>
    <n v="29.67"/>
    <d v="2016-06-25T15:13:56"/>
    <d v="2016-07-21T03:59:54"/>
    <n v="26"/>
    <x v="0"/>
    <s v="Jul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b v="1"/>
    <x v="1"/>
    <s v="plays"/>
    <n v="105"/>
    <n v="45.48"/>
    <d v="2015-11-10T03:21:51"/>
    <d v="2015-12-16T21:57:27"/>
    <n v="37"/>
    <x v="3"/>
    <s v="Dec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b v="1"/>
    <x v="1"/>
    <s v="plays"/>
    <n v="104"/>
    <n v="96.2"/>
    <d v="2017-11-15T07:39:14"/>
    <d v="2018-01-15T14:17:32"/>
    <n v="61"/>
    <x v="2"/>
    <s v="Jan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b v="1"/>
    <x v="1"/>
    <s v="plays"/>
    <n v="118"/>
    <n v="67.92"/>
    <d v="2017-11-15T14:49:57"/>
    <d v="2017-12-17T06:38:18"/>
    <n v="32"/>
    <x v="2"/>
    <s v="Dec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b v="1"/>
    <x v="1"/>
    <s v="plays"/>
    <n v="139"/>
    <n v="30.78"/>
    <d v="2016-10-26T03:03:14"/>
    <d v="2016-11-23T17:21:06"/>
    <n v="29"/>
    <x v="0"/>
    <s v="Nov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b v="1"/>
    <x v="1"/>
    <s v="plays"/>
    <n v="104"/>
    <n v="38.33"/>
    <d v="2015-07-17T01:41:23"/>
    <d v="2015-08-07T04:04:05"/>
    <n v="22"/>
    <x v="3"/>
    <s v="Aug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b v="1"/>
    <x v="1"/>
    <s v="plays"/>
    <n v="100"/>
    <n v="66.83"/>
    <d v="2016-06-12T06:38:59"/>
    <d v="2016-07-06T14:17:52"/>
    <n v="25"/>
    <x v="0"/>
    <s v="Jul"/>
    <x v="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b v="1"/>
    <x v="1"/>
    <s v="plays"/>
    <n v="107"/>
    <n v="71.73"/>
    <d v="2016-09-18T04:39:25"/>
    <d v="2016-10-18T19:58:34"/>
    <n v="31"/>
    <x v="0"/>
    <s v="Oct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b v="1"/>
    <x v="1"/>
    <s v="plays"/>
    <n v="100"/>
    <n v="176.47"/>
    <d v="2015-04-16T05:16:08"/>
    <d v="2015-04-28T11:23:48"/>
    <n v="13"/>
    <x v="3"/>
    <s v="Apr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b v="1"/>
    <x v="1"/>
    <s v="plays"/>
    <n v="100"/>
    <n v="421.11"/>
    <d v="2016-02-10T13:36:55"/>
    <d v="2016-04-11T19:13:56"/>
    <n v="61"/>
    <x v="0"/>
    <s v="Apr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b v="1"/>
    <x v="1"/>
    <s v="plays"/>
    <n v="101"/>
    <n v="104.99"/>
    <d v="2016-02-04T11:19:08"/>
    <d v="2016-03-06T01:58:28"/>
    <n v="31"/>
    <x v="0"/>
    <s v="Mar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b v="1"/>
    <x v="1"/>
    <s v="plays"/>
    <n v="108"/>
    <n v="28.19"/>
    <d v="2015-07-19T22:29:53"/>
    <d v="2015-08-13T15:27:19"/>
    <n v="25"/>
    <x v="3"/>
    <s v="Aug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b v="1"/>
    <x v="1"/>
    <s v="plays"/>
    <n v="104"/>
    <n v="54.55"/>
    <d v="2016-07-28T21:47:14"/>
    <d v="2016-08-15T17:21:42"/>
    <n v="18"/>
    <x v="0"/>
    <s v="Aug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b v="1"/>
    <x v="1"/>
    <s v="plays"/>
    <n v="104"/>
    <n v="111.89"/>
    <d v="2015-10-09T05:29:50"/>
    <d v="2015-11-14T00:23:27"/>
    <n v="36"/>
    <x v="3"/>
    <s v="Nov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b v="1"/>
    <x v="1"/>
    <s v="plays"/>
    <n v="102"/>
    <n v="85.21"/>
    <d v="2016-01-25T17:18:01"/>
    <d v="2016-02-25T07:35:53"/>
    <n v="31"/>
    <x v="0"/>
    <s v="Feb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b v="1"/>
    <x v="1"/>
    <s v="plays"/>
    <n v="101"/>
    <n v="76.650000000000006"/>
    <d v="2017-07-04T22:18:50"/>
    <d v="2017-07-29T23:28:20"/>
    <n v="26"/>
    <x v="2"/>
    <s v="Jul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b v="1"/>
    <x v="1"/>
    <s v="plays"/>
    <n v="112"/>
    <n v="65.17"/>
    <d v="2017-05-30T13:03:19"/>
    <d v="2017-06-19T23:16:05"/>
    <n v="21"/>
    <x v="2"/>
    <s v="Jun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b v="1"/>
    <x v="1"/>
    <s v="plays"/>
    <n v="100"/>
    <n v="93.76"/>
    <d v="2016-10-04T21:33:04"/>
    <d v="2016-11-11T17:21:42"/>
    <n v="38"/>
    <x v="0"/>
    <s v="Nov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b v="1"/>
    <x v="1"/>
    <s v="plays"/>
    <n v="100"/>
    <n v="133.33000000000001"/>
    <d v="2015-10-25T11:33:39"/>
    <d v="2015-11-25T02:52:48"/>
    <n v="31"/>
    <x v="3"/>
    <s v="Nov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b v="1"/>
    <x v="1"/>
    <s v="plays"/>
    <n v="105"/>
    <n v="51.22"/>
    <d v="2015-10-18T02:31:35"/>
    <d v="2015-11-17T17:50:44"/>
    <n v="31"/>
    <x v="3"/>
    <s v="Nov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b v="1"/>
    <x v="1"/>
    <s v="plays"/>
    <n v="117"/>
    <n v="100.17"/>
    <d v="2015-10-19T05:55:32"/>
    <d v="2015-11-29T02:21:04"/>
    <n v="41"/>
    <x v="3"/>
    <s v="Nov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b v="1"/>
    <x v="1"/>
    <s v="plays"/>
    <n v="104"/>
    <n v="34.6"/>
    <d v="2016-05-06T02:37:18"/>
    <d v="2016-06-05T17:56:27"/>
    <n v="31"/>
    <x v="0"/>
    <s v="Jun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b v="1"/>
    <x v="1"/>
    <s v="plays"/>
    <n v="115"/>
    <n v="184.68"/>
    <d v="2017-04-29T16:21:49"/>
    <d v="2017-05-30T07:40:58"/>
    <n v="31"/>
    <x v="2"/>
    <s v="May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b v="1"/>
    <x v="1"/>
    <s v="plays"/>
    <n v="102"/>
    <n v="69.819999999999993"/>
    <d v="2015-06-06T10:49:17"/>
    <d v="2015-06-21T18:28:51"/>
    <n v="16"/>
    <x v="3"/>
    <s v="Jun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b v="1"/>
    <x v="1"/>
    <s v="plays"/>
    <n v="223"/>
    <n v="61.94"/>
    <d v="2015-06-21T12:51:53"/>
    <d v="2015-07-21T13:14:33"/>
    <n v="30"/>
    <x v="3"/>
    <s v="Jul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b v="1"/>
    <x v="1"/>
    <s v="plays"/>
    <n v="100"/>
    <n v="41.67"/>
    <d v="2017-03-11T22:46:03"/>
    <d v="2017-05-02T00:17:57"/>
    <n v="51"/>
    <x v="2"/>
    <s v="May"/>
    <x v="1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b v="1"/>
    <x v="1"/>
    <s v="plays"/>
    <n v="106"/>
    <n v="36.07"/>
    <d v="2015-09-24T21:34:08"/>
    <d v="2015-10-20T13:02:18"/>
    <n v="26"/>
    <x v="3"/>
    <s v="Oct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b v="1"/>
    <x v="1"/>
    <s v="plays"/>
    <n v="142"/>
    <n v="29"/>
    <d v="2015-06-08T07:26:43"/>
    <d v="2015-07-08T22:45:52"/>
    <n v="31"/>
    <x v="3"/>
    <s v="Jul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b v="1"/>
    <x v="1"/>
    <s v="plays"/>
    <n v="184"/>
    <n v="24.21"/>
    <d v="2016-05-03T07:14:47"/>
    <d v="2016-05-17T15:29:22"/>
    <n v="15"/>
    <x v="0"/>
    <s v="May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b v="1"/>
    <x v="1"/>
    <s v="plays"/>
    <n v="104"/>
    <n v="55.89"/>
    <d v="2015-04-15T00:44:04"/>
    <d v="2015-05-12T07:38:33"/>
    <n v="28"/>
    <x v="3"/>
    <s v="May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b v="1"/>
    <x v="1"/>
    <s v="plays"/>
    <n v="112"/>
    <n v="11.67"/>
    <d v="2017-01-01T03:02:37"/>
    <d v="2017-02-11T10:12:46"/>
    <n v="41"/>
    <x v="2"/>
    <s v="Feb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b v="1"/>
    <x v="1"/>
    <s v="plays"/>
    <n v="111"/>
    <n v="68.349999999999994"/>
    <d v="2015-10-13T02:36:11"/>
    <d v="2015-11-05T13:16:36"/>
    <n v="24"/>
    <x v="3"/>
    <s v="Nov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b v="1"/>
    <x v="1"/>
    <s v="plays"/>
    <n v="104"/>
    <n v="27.07"/>
    <d v="2016-01-08T02:08:05"/>
    <d v="2016-02-07T17:27:14"/>
    <n v="31"/>
    <x v="0"/>
    <s v="Feb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b v="1"/>
    <x v="1"/>
    <s v="plays"/>
    <n v="100"/>
    <n v="118.13"/>
    <d v="2015-06-26T00:54:42"/>
    <d v="2015-08-10T23:53:26"/>
    <n v="46"/>
    <x v="3"/>
    <s v="Aug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b v="1"/>
    <x v="1"/>
    <s v="plays"/>
    <n v="102"/>
    <n v="44.76"/>
    <d v="2016-06-26T10:35:41"/>
    <d v="2016-07-27T01:54:50"/>
    <n v="31"/>
    <x v="0"/>
    <s v="Jul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b v="1"/>
    <x v="1"/>
    <s v="plays"/>
    <n v="110"/>
    <n v="99.79"/>
    <d v="2016-10-03T09:32:39"/>
    <d v="2016-11-02T12:16:20"/>
    <n v="30"/>
    <x v="0"/>
    <s v="Nov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b v="1"/>
    <x v="1"/>
    <s v="plays"/>
    <n v="100"/>
    <n v="117.65"/>
    <d v="2016-05-13T06:13:10"/>
    <d v="2016-06-12T21:32:19"/>
    <n v="31"/>
    <x v="0"/>
    <s v="Jun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b v="1"/>
    <x v="1"/>
    <s v="plays"/>
    <n v="122"/>
    <n v="203.33"/>
    <d v="2016-05-15T08:15:21"/>
    <d v="2016-06-04T18:28:07"/>
    <n v="21"/>
    <x v="0"/>
    <s v="Jun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b v="1"/>
    <x v="1"/>
    <s v="plays"/>
    <n v="138"/>
    <n v="28.32"/>
    <d v="2017-02-02T08:04:52"/>
    <d v="2017-02-23T18:21:57"/>
    <n v="22"/>
    <x v="2"/>
    <s v="Feb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b v="1"/>
    <x v="1"/>
    <s v="plays"/>
    <n v="100"/>
    <n v="110.23"/>
    <d v="2015-05-12T15:39:10"/>
    <d v="2015-06-27T14:37:53"/>
    <n v="46"/>
    <x v="3"/>
    <s v="Jun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b v="1"/>
    <x v="1"/>
    <s v="plays"/>
    <n v="107"/>
    <n v="31.97"/>
    <d v="2015-05-17T16:28:45"/>
    <d v="2015-06-17T07:47:54"/>
    <n v="31"/>
    <x v="3"/>
    <s v="Jun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b v="1"/>
    <x v="1"/>
    <s v="plays"/>
    <n v="211"/>
    <n v="58.61"/>
    <d v="2015-05-30T12:34:07"/>
    <d v="2015-06-30T03:53:16"/>
    <n v="31"/>
    <x v="3"/>
    <s v="Jun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b v="1"/>
    <x v="1"/>
    <s v="plays"/>
    <n v="124"/>
    <n v="29.43"/>
    <d v="2017-06-20T00:02:41"/>
    <d v="2017-07-28T20:54:08"/>
    <n v="39"/>
    <x v="2"/>
    <s v="Jul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b v="1"/>
    <x v="1"/>
    <s v="plays"/>
    <n v="109"/>
    <n v="81.38"/>
    <d v="2017-05-05T06:38:08"/>
    <d v="2017-06-02T02:33:11"/>
    <n v="28"/>
    <x v="2"/>
    <s v="Jun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b v="1"/>
    <x v="1"/>
    <s v="plays"/>
    <n v="104"/>
    <n v="199.17"/>
    <d v="2016-09-07T06:10:35"/>
    <d v="2016-09-27T16:23:21"/>
    <n v="21"/>
    <x v="0"/>
    <s v="Sep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b v="1"/>
    <x v="1"/>
    <s v="plays"/>
    <n v="100"/>
    <n v="115.38"/>
    <d v="2015-08-11T00:01:03"/>
    <d v="2015-09-10T15:20:12"/>
    <n v="31"/>
    <x v="3"/>
    <s v="Sep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b v="1"/>
    <x v="1"/>
    <s v="plays"/>
    <n v="130"/>
    <n v="46.43"/>
    <d v="2016-02-04T11:19:48"/>
    <d v="2016-02-14T03:33:27"/>
    <n v="10"/>
    <x v="0"/>
    <s v="Feb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b v="1"/>
    <x v="1"/>
    <s v="plays"/>
    <n v="104"/>
    <n v="70.569999999999993"/>
    <d v="2017-10-31T19:22:59"/>
    <d v="2017-11-30T22:27:04"/>
    <n v="31"/>
    <x v="2"/>
    <s v="Nov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b v="1"/>
    <x v="1"/>
    <s v="plays"/>
    <n v="100"/>
    <n v="22.22"/>
    <d v="2017-04-01T16:17:58"/>
    <d v="2017-04-12T17:52:20"/>
    <n v="12"/>
    <x v="2"/>
    <s v="Apr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b v="1"/>
    <x v="1"/>
    <s v="plays"/>
    <n v="120"/>
    <n v="159.47"/>
    <d v="2016-03-11T21:51:24"/>
    <d v="2016-04-09T20:56:10"/>
    <n v="29"/>
    <x v="0"/>
    <s v="Apr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b v="1"/>
    <x v="1"/>
    <s v="plays"/>
    <n v="100"/>
    <n v="37.78"/>
    <d v="2015-08-26T06:34:01"/>
    <d v="2015-10-09T07:22:13"/>
    <n v="44"/>
    <x v="3"/>
    <s v="Oct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b v="1"/>
    <x v="1"/>
    <s v="plays"/>
    <n v="101"/>
    <n v="72.05"/>
    <d v="2015-04-03T04:06:56"/>
    <d v="2015-05-03T19:26:05"/>
    <n v="31"/>
    <x v="3"/>
    <s v="May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b v="1"/>
    <x v="1"/>
    <s v="plays"/>
    <n v="107"/>
    <n v="63.7"/>
    <d v="2017-03-13T23:12:05"/>
    <d v="2017-04-01T10:12:46"/>
    <n v="19"/>
    <x v="2"/>
    <s v="Apr"/>
    <x v="1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b v="1"/>
    <x v="1"/>
    <s v="plays"/>
    <n v="138"/>
    <n v="28.41"/>
    <d v="2017-01-28T07:19:11"/>
    <d v="2017-02-06T09:42:08"/>
    <n v="10"/>
    <x v="2"/>
    <s v="Feb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b v="1"/>
    <x v="1"/>
    <s v="plays"/>
    <n v="101"/>
    <n v="103.21"/>
    <d v="2016-01-19T04:35:07"/>
    <d v="2016-02-18T19:54:16"/>
    <n v="31"/>
    <x v="0"/>
    <s v="Feb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b v="1"/>
    <x v="1"/>
    <s v="plays"/>
    <n v="109"/>
    <n v="71.150000000000006"/>
    <d v="2016-11-06T01:00:52"/>
    <d v="2016-12-05T02:02:33"/>
    <n v="29"/>
    <x v="0"/>
    <s v="Dec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b v="1"/>
    <x v="1"/>
    <s v="plays"/>
    <n v="140"/>
    <n v="35"/>
    <d v="2016-03-11T09:34:19"/>
    <d v="2016-04-11T00:53:28"/>
    <n v="31"/>
    <x v="0"/>
    <s v="Apr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b v="1"/>
    <x v="1"/>
    <s v="plays"/>
    <n v="104"/>
    <n v="81.78"/>
    <d v="2015-12-30T16:04:50"/>
    <d v="2016-01-21T17:51:19"/>
    <n v="23"/>
    <x v="3"/>
    <s v="Jan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b v="1"/>
    <x v="1"/>
    <s v="plays"/>
    <n v="103"/>
    <n v="297.02999999999997"/>
    <d v="2015-08-15T18:11:41"/>
    <d v="2015-09-17T10:32:06"/>
    <n v="33"/>
    <x v="3"/>
    <s v="Sep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b v="1"/>
    <x v="1"/>
    <s v="plays"/>
    <n v="108"/>
    <n v="46.61"/>
    <d v="2015-08-15T04:27:17"/>
    <d v="2015-09-03T14:48:31"/>
    <n v="20"/>
    <x v="3"/>
    <s v="Sep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b v="1"/>
    <x v="1"/>
    <s v="plays"/>
    <n v="100"/>
    <n v="51.72"/>
    <d v="2015-05-13T19:54:05"/>
    <d v="2015-06-13T11:13:14"/>
    <n v="31"/>
    <x v="3"/>
    <s v="Jun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b v="1"/>
    <x v="1"/>
    <s v="plays"/>
    <n v="103"/>
    <n v="40.29"/>
    <d v="2016-01-20T03:21:39"/>
    <d v="2016-02-14T15:49:47"/>
    <n v="26"/>
    <x v="0"/>
    <s v="Feb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b v="1"/>
    <x v="1"/>
    <s v="plays"/>
    <n v="130"/>
    <n v="16.25"/>
    <d v="2017-10-17T16:52:06"/>
    <d v="2017-11-01T00:01:02"/>
    <n v="15"/>
    <x v="2"/>
    <s v="Nov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b v="1"/>
    <x v="1"/>
    <s v="plays"/>
    <n v="109"/>
    <n v="30.15"/>
    <d v="2015-06-11T17:33:38"/>
    <d v="2015-07-12T08:52:47"/>
    <n v="31"/>
    <x v="3"/>
    <s v="Jul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b v="1"/>
    <x v="1"/>
    <s v="plays"/>
    <n v="100"/>
    <n v="95.24"/>
    <d v="2015-06-30T22:00:03"/>
    <d v="2015-07-31T13:19:12"/>
    <n v="31"/>
    <x v="3"/>
    <s v="Jul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b v="1"/>
    <x v="1"/>
    <s v="plays"/>
    <n v="110"/>
    <n v="52.21"/>
    <d v="2017-01-03T06:35:08"/>
    <d v="2017-01-29T03:34:28"/>
    <n v="26"/>
    <x v="2"/>
    <s v="Jan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b v="1"/>
    <x v="1"/>
    <s v="plays"/>
    <n v="100"/>
    <n v="134.15"/>
    <d v="2015-04-26T21:27:45"/>
    <d v="2015-05-28T14:48:31"/>
    <n v="32"/>
    <x v="3"/>
    <s v="May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b v="1"/>
    <x v="1"/>
    <s v="plays"/>
    <n v="106"/>
    <n v="62.83"/>
    <d v="2015-05-21T17:29:41"/>
    <d v="2015-06-21T08:48:50"/>
    <n v="31"/>
    <x v="3"/>
    <s v="Jun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b v="1"/>
    <x v="1"/>
    <s v="plays"/>
    <n v="112"/>
    <n v="58.95"/>
    <d v="2017-07-18T09:30:06"/>
    <d v="2017-08-04T06:07:40"/>
    <n v="18"/>
    <x v="2"/>
    <s v="Aug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b v="1"/>
    <x v="1"/>
    <s v="plays"/>
    <n v="106"/>
    <n v="143.11000000000001"/>
    <d v="2015-07-12T23:29:15"/>
    <d v="2015-08-03T13:45:11"/>
    <n v="22"/>
    <x v="3"/>
    <s v="Aug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b v="1"/>
    <x v="1"/>
    <s v="plays"/>
    <n v="101"/>
    <n v="84.17"/>
    <d v="2016-07-08T16:24:10"/>
    <d v="2016-08-08T07:43:19"/>
    <n v="31"/>
    <x v="0"/>
    <s v="Aug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b v="1"/>
    <x v="1"/>
    <s v="plays"/>
    <n v="104"/>
    <n v="186.07"/>
    <d v="2016-03-23T16:06:15"/>
    <d v="2016-04-19T04:05:06"/>
    <n v="27"/>
    <x v="0"/>
    <s v="Apr"/>
    <x v="1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b v="1"/>
    <x v="1"/>
    <s v="plays"/>
    <n v="135"/>
    <n v="89.79"/>
    <d v="2016-12-28T11:36:41"/>
    <d v="2017-01-11T01:30:54"/>
    <n v="14"/>
    <x v="0"/>
    <s v="Jan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b v="1"/>
    <x v="1"/>
    <s v="plays"/>
    <n v="105"/>
    <n v="64.16"/>
    <d v="2015-05-30T15:46:52"/>
    <d v="2015-06-22T16:35:45"/>
    <n v="24"/>
    <x v="3"/>
    <s v="Jun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b v="1"/>
    <x v="1"/>
    <s v="plays"/>
    <n v="103"/>
    <n v="59.65"/>
    <d v="2016-10-07T06:57:23"/>
    <d v="2016-11-04T06:55:40"/>
    <n v="28"/>
    <x v="0"/>
    <s v="Nov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b v="1"/>
    <x v="1"/>
    <s v="plays"/>
    <n v="100"/>
    <n v="31.25"/>
    <d v="2016-04-17T02:13:59"/>
    <d v="2016-05-17T17:33:08"/>
    <n v="31"/>
    <x v="0"/>
    <s v="May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b v="1"/>
    <x v="1"/>
    <s v="plays"/>
    <n v="186"/>
    <n v="41.22"/>
    <d v="2015-07-23T04:11:00"/>
    <d v="2015-08-22T19:30:09"/>
    <n v="31"/>
    <x v="3"/>
    <s v="Aug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b v="1"/>
    <x v="1"/>
    <s v="plays"/>
    <n v="289"/>
    <n v="43.35"/>
    <d v="2017-05-26T23:29:07"/>
    <d v="2017-06-04T10:42:23"/>
    <n v="9"/>
    <x v="2"/>
    <s v="Jun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b v="1"/>
    <x v="1"/>
    <s v="plays"/>
    <n v="100"/>
    <n v="64.52"/>
    <d v="2016-09-14T22:11:41"/>
    <d v="2016-10-13T12:29:33"/>
    <n v="29"/>
    <x v="0"/>
    <s v="Oct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b v="1"/>
    <x v="1"/>
    <s v="plays"/>
    <n v="108"/>
    <n v="43.28"/>
    <d v="2015-12-28T18:52:20"/>
    <d v="2016-01-21T23:19:09"/>
    <n v="25"/>
    <x v="3"/>
    <s v="Jan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b v="1"/>
    <x v="1"/>
    <s v="plays"/>
    <n v="108"/>
    <n v="77"/>
    <d v="2017-01-26T01:21:54"/>
    <d v="2017-03-12T23:19:21"/>
    <n v="46"/>
    <x v="2"/>
    <s v="Mar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b v="1"/>
    <x v="1"/>
    <s v="plays"/>
    <n v="110"/>
    <n v="51.22"/>
    <d v="2015-10-31T20:47:28"/>
    <d v="2015-12-01T12:06:37"/>
    <n v="31"/>
    <x v="3"/>
    <s v="Dec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b v="1"/>
    <x v="1"/>
    <s v="plays"/>
    <n v="171"/>
    <n v="68.25"/>
    <d v="2017-06-06T23:14:41"/>
    <d v="2017-07-05T16:20:26"/>
    <n v="29"/>
    <x v="2"/>
    <s v="Jul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b v="1"/>
    <x v="1"/>
    <s v="plays"/>
    <n v="152"/>
    <n v="19.489999999999998"/>
    <d v="2016-01-18T01:56:57"/>
    <d v="2016-03-19T07:33:58"/>
    <n v="61"/>
    <x v="0"/>
    <s v="Mar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b v="1"/>
    <x v="1"/>
    <s v="plays"/>
    <n v="101"/>
    <n v="41.13"/>
    <d v="2016-03-11T04:58:20"/>
    <d v="2016-04-07T18:45:34"/>
    <n v="28"/>
    <x v="0"/>
    <s v="Apr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b v="1"/>
    <x v="1"/>
    <s v="plays"/>
    <n v="153"/>
    <n v="41.41"/>
    <d v="2015-06-11T10:03:00"/>
    <d v="2015-07-04T10:11:45"/>
    <n v="24"/>
    <x v="3"/>
    <s v="Jul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b v="1"/>
    <x v="1"/>
    <s v="plays"/>
    <n v="128"/>
    <n v="27.5"/>
    <d v="2017-06-10T23:28:37"/>
    <d v="2017-08-11T06:06:55"/>
    <n v="61"/>
    <x v="2"/>
    <s v="Aug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b v="1"/>
    <x v="1"/>
    <s v="plays"/>
    <n v="101"/>
    <n v="33.57"/>
    <d v="2015-06-12T12:01:00"/>
    <d v="2015-07-13T03:20:09"/>
    <n v="31"/>
    <x v="3"/>
    <s v="Jul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b v="1"/>
    <x v="1"/>
    <s v="plays"/>
    <n v="101"/>
    <n v="145.87"/>
    <d v="2017-09-11T16:20:53"/>
    <d v="2017-10-12T07:40:02"/>
    <n v="31"/>
    <x v="2"/>
    <s v="Oct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b v="1"/>
    <x v="1"/>
    <s v="plays"/>
    <n v="191"/>
    <n v="358.69"/>
    <d v="2015-06-11T23:56:02"/>
    <d v="2015-07-13T17:51:19"/>
    <n v="32"/>
    <x v="3"/>
    <s v="Jul"/>
    <x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b v="1"/>
    <x v="1"/>
    <s v="plays"/>
    <n v="140"/>
    <n v="50.98"/>
    <d v="2015-12-28T15:47:21"/>
    <d v="2016-01-28T20:24:31"/>
    <n v="32"/>
    <x v="3"/>
    <s v="Jan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b v="1"/>
    <x v="1"/>
    <s v="plays"/>
    <n v="124"/>
    <n v="45.04"/>
    <d v="2015-12-23T00:52:49"/>
    <d v="2016-01-19T14:14:49"/>
    <n v="28"/>
    <x v="3"/>
    <s v="Jan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b v="1"/>
    <x v="1"/>
    <s v="plays"/>
    <n v="126"/>
    <n v="17.53"/>
    <d v="2017-04-15T07:09:57"/>
    <d v="2017-05-15T22:29:06"/>
    <n v="31"/>
    <x v="2"/>
    <s v="May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b v="1"/>
    <x v="1"/>
    <s v="plays"/>
    <n v="190"/>
    <n v="50"/>
    <d v="2015-07-13T23:38:45"/>
    <d v="2015-07-28T06:47:42"/>
    <n v="15"/>
    <x v="3"/>
    <s v="Jul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b v="1"/>
    <x v="1"/>
    <s v="plays"/>
    <n v="139"/>
    <n v="57.92"/>
    <d v="2017-09-28T22:09:00"/>
    <d v="2017-10-28T00:30:38"/>
    <n v="29"/>
    <x v="2"/>
    <s v="Oct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b v="1"/>
    <x v="1"/>
    <s v="plays"/>
    <n v="202"/>
    <n v="29.71"/>
    <d v="2016-06-12T07:43:27"/>
    <d v="2016-06-28T12:15:19"/>
    <n v="17"/>
    <x v="0"/>
    <s v="Jun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b v="1"/>
    <x v="1"/>
    <s v="plays"/>
    <n v="103"/>
    <n v="90.68"/>
    <d v="2017-08-28T13:19:45"/>
    <d v="2017-10-09T16:19:24"/>
    <n v="42"/>
    <x v="2"/>
    <s v="Oct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b v="1"/>
    <x v="1"/>
    <s v="plays"/>
    <n v="102"/>
    <n v="55.01"/>
    <d v="2017-07-20T23:06:10"/>
    <d v="2017-08-20T14:25:19"/>
    <n v="31"/>
    <x v="2"/>
    <s v="Aug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b v="1"/>
    <x v="1"/>
    <s v="plays"/>
    <n v="103"/>
    <n v="57.22"/>
    <d v="2016-07-03T11:45:54"/>
    <d v="2016-07-29T01:31:55"/>
    <n v="26"/>
    <x v="0"/>
    <s v="Jul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b v="1"/>
    <x v="1"/>
    <s v="plays"/>
    <n v="127"/>
    <n v="72.95"/>
    <d v="2017-02-12T13:14:03"/>
    <d v="2017-04-14T18:51:04"/>
    <n v="61"/>
    <x v="2"/>
    <s v="Apr"/>
    <x v="3"/>
  </r>
  <r>
    <n v="3467"/>
    <s v="Venus in Fur, Los Angeles."/>
    <s v="Venus in Fur, By David Ives."/>
    <n v="3000"/>
    <n v="3030"/>
    <x v="0"/>
    <s v="US"/>
    <s v="USD"/>
    <n v="1426864032"/>
    <n v="1424275632"/>
    <n v="47"/>
    <b v="1"/>
    <x v="1"/>
    <s v="plays"/>
    <n v="101"/>
    <n v="64.47"/>
    <d v="2016-02-04T09:49:29"/>
    <d v="2016-03-06T00:07:21"/>
    <n v="31"/>
    <x v="0"/>
    <s v="Mar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b v="1"/>
    <x v="1"/>
    <s v="plays"/>
    <n v="122"/>
    <n v="716.35"/>
    <d v="2017-08-21T05:59:39"/>
    <d v="2017-09-19T05:06:23"/>
    <n v="29"/>
    <x v="2"/>
    <s v="Sep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b v="1"/>
    <x v="1"/>
    <s v="plays"/>
    <n v="113"/>
    <n v="50.4"/>
    <d v="2017-03-23T23:53:57"/>
    <d v="2017-04-23T15:13:06"/>
    <n v="31"/>
    <x v="2"/>
    <s v="Apr"/>
    <x v="1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b v="1"/>
    <x v="1"/>
    <s v="plays"/>
    <n v="150"/>
    <n v="41.67"/>
    <d v="2017-06-03T20:57:54"/>
    <d v="2017-07-12T13:24:46"/>
    <n v="39"/>
    <x v="2"/>
    <s v="Jul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b v="1"/>
    <x v="1"/>
    <s v="plays"/>
    <n v="215"/>
    <n v="35.770000000000003"/>
    <d v="2015-07-03T01:13:01"/>
    <d v="2015-08-13T22:28:05"/>
    <n v="42"/>
    <x v="3"/>
    <s v="Aug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b v="1"/>
    <x v="1"/>
    <s v="plays"/>
    <n v="102"/>
    <n v="88.74"/>
    <d v="2015-09-29T05:42:39"/>
    <d v="2015-10-20T18:21:57"/>
    <n v="22"/>
    <x v="3"/>
    <s v="Oct"/>
    <x v="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b v="1"/>
    <x v="1"/>
    <s v="plays"/>
    <n v="100"/>
    <n v="148.47999999999999"/>
    <d v="2016-02-13T18:24:37"/>
    <d v="2016-03-06T05:33:57"/>
    <n v="22"/>
    <x v="0"/>
    <s v="Mar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b v="1"/>
    <x v="1"/>
    <s v="plays"/>
    <n v="101"/>
    <n v="51.79"/>
    <d v="2017-06-16T14:50:44"/>
    <d v="2017-07-17T06:09:53"/>
    <n v="31"/>
    <x v="2"/>
    <s v="Jul"/>
    <x v="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b v="1"/>
    <x v="1"/>
    <s v="plays"/>
    <n v="113"/>
    <n v="20"/>
    <d v="2015-09-19T18:00:55"/>
    <d v="2015-10-17T10:43:24"/>
    <n v="28"/>
    <x v="3"/>
    <s v="Oct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b v="1"/>
    <x v="1"/>
    <s v="plays"/>
    <n v="104"/>
    <n v="52"/>
    <d v="2015-09-22T04:49:11"/>
    <d v="2015-10-10T10:12:46"/>
    <n v="19"/>
    <x v="3"/>
    <s v="Oct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b v="1"/>
    <x v="1"/>
    <s v="plays"/>
    <n v="115"/>
    <n v="53.23"/>
    <d v="2016-04-21T01:42:52"/>
    <d v="2016-05-03T17:21:42"/>
    <n v="13"/>
    <x v="0"/>
    <s v="May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b v="1"/>
    <x v="1"/>
    <s v="plays"/>
    <n v="113"/>
    <n v="39.6"/>
    <d v="2016-02-04T15:50:10"/>
    <d v="2016-03-02T04:05:06"/>
    <n v="27"/>
    <x v="0"/>
    <s v="Mar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b v="1"/>
    <x v="1"/>
    <s v="plays"/>
    <n v="128"/>
    <n v="34.25"/>
    <d v="2015-05-02T19:25:37"/>
    <d v="2015-06-02T10:44:46"/>
    <n v="31"/>
    <x v="3"/>
    <s v="Jun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b v="1"/>
    <x v="1"/>
    <s v="plays"/>
    <n v="143"/>
    <n v="164.62"/>
    <d v="2016-06-03T13:23:52"/>
    <d v="2016-06-28T15:19:09"/>
    <n v="26"/>
    <x v="0"/>
    <s v="Jun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b v="1"/>
    <x v="1"/>
    <s v="plays"/>
    <n v="119"/>
    <n v="125.05"/>
    <d v="2015-11-30T14:44:54"/>
    <d v="2015-12-17T23:25:45"/>
    <n v="18"/>
    <x v="3"/>
    <s v="Dec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b v="1"/>
    <x v="1"/>
    <s v="plays"/>
    <n v="138"/>
    <n v="51.88"/>
    <d v="2015-05-18T01:02:24"/>
    <d v="2015-06-17T16:21:33"/>
    <n v="31"/>
    <x v="3"/>
    <s v="Jun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b v="1"/>
    <x v="1"/>
    <s v="plays"/>
    <n v="160"/>
    <n v="40.29"/>
    <d v="2015-05-14T20:59:15"/>
    <d v="2015-06-14T12:18:24"/>
    <n v="31"/>
    <x v="3"/>
    <s v="Jun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b v="1"/>
    <x v="1"/>
    <s v="plays"/>
    <n v="114"/>
    <n v="64.91"/>
    <d v="2017-05-12T03:19:08"/>
    <d v="2017-06-11T18:38:17"/>
    <n v="31"/>
    <x v="2"/>
    <s v="Jun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b v="1"/>
    <x v="1"/>
    <s v="plays"/>
    <n v="101"/>
    <n v="55.33"/>
    <d v="2016-12-26T05:14:33"/>
    <d v="2017-01-25T20:33:42"/>
    <n v="31"/>
    <x v="0"/>
    <s v="Jan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b v="1"/>
    <x v="1"/>
    <s v="plays"/>
    <n v="155"/>
    <n v="83.14"/>
    <d v="2016-04-19T04:05:07"/>
    <d v="2016-05-21T06:06:38"/>
    <n v="32"/>
    <x v="0"/>
    <s v="May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b v="1"/>
    <x v="1"/>
    <s v="plays"/>
    <n v="128"/>
    <n v="38.71"/>
    <d v="2016-05-12T17:25:59"/>
    <d v="2016-06-12T08:45:08"/>
    <n v="31"/>
    <x v="0"/>
    <s v="Jun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b v="1"/>
    <x v="1"/>
    <s v="plays"/>
    <n v="121"/>
    <n v="125.38"/>
    <d v="2016-03-10T05:32:56"/>
    <d v="2016-04-03T15:19:09"/>
    <n v="25"/>
    <x v="0"/>
    <s v="Apr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b v="1"/>
    <x v="1"/>
    <s v="plays"/>
    <n v="113"/>
    <n v="78.260000000000005"/>
    <d v="2015-04-03T23:45:13"/>
    <d v="2015-05-04T20:56:10"/>
    <n v="31"/>
    <x v="3"/>
    <s v="May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b v="1"/>
    <x v="1"/>
    <s v="plays"/>
    <n v="128"/>
    <n v="47.22"/>
    <d v="2017-03-08T20:10:37"/>
    <d v="2017-04-08T11:29:46"/>
    <n v="31"/>
    <x v="2"/>
    <s v="Apr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b v="1"/>
    <x v="1"/>
    <s v="plays"/>
    <n v="158"/>
    <n v="79.099999999999994"/>
    <d v="2016-04-13T10:12:30"/>
    <d v="2016-05-04T20:55:54"/>
    <n v="22"/>
    <x v="0"/>
    <s v="May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b v="1"/>
    <x v="1"/>
    <s v="plays"/>
    <n v="105"/>
    <n v="114.29"/>
    <d v="2016-09-10T07:22:30"/>
    <d v="2016-10-16T01:14:51"/>
    <n v="36"/>
    <x v="0"/>
    <s v="Oct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b v="1"/>
    <x v="1"/>
    <s v="plays"/>
    <n v="100"/>
    <n v="51.72"/>
    <d v="2015-07-10T05:54:39"/>
    <d v="2015-07-30T00:11:14"/>
    <n v="20"/>
    <x v="3"/>
    <s v="Jul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b v="1"/>
    <x v="1"/>
    <s v="plays"/>
    <n v="100"/>
    <n v="30.77"/>
    <d v="2017-11-14T11:23:50"/>
    <d v="2017-11-25T17:52:20"/>
    <n v="12"/>
    <x v="2"/>
    <s v="Nov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b v="1"/>
    <x v="1"/>
    <s v="plays"/>
    <n v="107"/>
    <n v="74.209999999999994"/>
    <d v="2015-09-16T13:35:28"/>
    <d v="2015-10-16T03:22:13"/>
    <n v="30"/>
    <x v="3"/>
    <s v="Oct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b v="1"/>
    <x v="1"/>
    <s v="plays"/>
    <n v="124"/>
    <n v="47.85"/>
    <d v="2017-07-30T21:16:01"/>
    <d v="2017-09-09T17:41:33"/>
    <n v="41"/>
    <x v="2"/>
    <s v="Sep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b v="1"/>
    <x v="1"/>
    <s v="plays"/>
    <n v="109"/>
    <n v="34.409999999999997"/>
    <d v="2017-05-17T05:25:10"/>
    <d v="2017-05-29T15:49:47"/>
    <n v="13"/>
    <x v="2"/>
    <s v="May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b v="1"/>
    <x v="1"/>
    <s v="plays"/>
    <n v="102"/>
    <n v="40.24"/>
    <d v="2017-03-24T12:34:07"/>
    <d v="2017-05-24T13:00:15"/>
    <n v="61"/>
    <x v="2"/>
    <s v="May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b v="1"/>
    <x v="1"/>
    <s v="plays"/>
    <n v="106"/>
    <n v="60.29"/>
    <d v="2016-04-24T10:35:19"/>
    <d v="2016-06-18T20:24:31"/>
    <n v="55"/>
    <x v="0"/>
    <s v="Jun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b v="1"/>
    <x v="1"/>
    <s v="plays"/>
    <n v="106"/>
    <n v="25.31"/>
    <d v="2017-02-12T10:47:27"/>
    <d v="2017-03-01T02:01:32"/>
    <n v="17"/>
    <x v="2"/>
    <s v="Mar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b v="1"/>
    <x v="1"/>
    <s v="plays"/>
    <n v="101"/>
    <n v="35.950000000000003"/>
    <d v="2016-08-06T07:59:55"/>
    <d v="2016-08-31T20:45:52"/>
    <n v="26"/>
    <x v="0"/>
    <s v="Aug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b v="1"/>
    <x v="1"/>
    <s v="plays"/>
    <n v="105"/>
    <n v="136"/>
    <d v="2017-02-23T14:26:47"/>
    <d v="2017-03-10T05:36:00"/>
    <n v="15"/>
    <x v="2"/>
    <s v="Mar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b v="1"/>
    <x v="1"/>
    <s v="plays"/>
    <n v="108"/>
    <n v="70.760000000000005"/>
    <d v="2017-06-20T16:19:12"/>
    <d v="2017-07-21T07:38:21"/>
    <n v="31"/>
    <x v="2"/>
    <s v="Jul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b v="1"/>
    <x v="1"/>
    <s v="plays"/>
    <n v="100"/>
    <n v="125"/>
    <d v="2016-10-10T16:18:34"/>
    <d v="2016-11-10T08:39:00"/>
    <n v="31"/>
    <x v="0"/>
    <s v="Nov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b v="1"/>
    <x v="1"/>
    <s v="plays"/>
    <n v="104"/>
    <n v="66.510000000000005"/>
    <d v="2015-04-11T10:40:46"/>
    <d v="2015-04-22T21:57:27"/>
    <n v="12"/>
    <x v="3"/>
    <s v="Apr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b v="1"/>
    <x v="1"/>
    <s v="plays"/>
    <n v="102"/>
    <n v="105"/>
    <d v="2015-06-20T16:58:33"/>
    <d v="2015-08-05T15:57:17"/>
    <n v="46"/>
    <x v="3"/>
    <s v="Aug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b v="1"/>
    <x v="1"/>
    <s v="plays"/>
    <n v="104"/>
    <n v="145"/>
    <d v="2017-04-26T23:38:30"/>
    <d v="2017-05-27T14:57:39"/>
    <n v="31"/>
    <x v="2"/>
    <s v="May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b v="1"/>
    <x v="1"/>
    <s v="plays"/>
    <n v="180"/>
    <n v="12"/>
    <d v="2017-04-12T11:45:35"/>
    <d v="2017-05-06T03:03:50"/>
    <n v="24"/>
    <x v="2"/>
    <s v="May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b v="1"/>
    <x v="1"/>
    <s v="plays"/>
    <n v="106"/>
    <n v="96.67"/>
    <d v="2015-10-22T09:50:04"/>
    <d v="2015-11-05T00:56:10"/>
    <n v="14"/>
    <x v="3"/>
    <s v="Nov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b v="1"/>
    <x v="1"/>
    <s v="plays"/>
    <n v="101"/>
    <n v="60.33"/>
    <d v="2015-05-24T00:24:37"/>
    <d v="2015-06-13T10:37:23"/>
    <n v="21"/>
    <x v="3"/>
    <s v="Jun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b v="1"/>
    <x v="1"/>
    <s v="plays"/>
    <n v="101"/>
    <n v="79.89"/>
    <d v="2015-09-28T22:26:18"/>
    <d v="2015-10-22T07:39:34"/>
    <n v="24"/>
    <x v="3"/>
    <s v="Oct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b v="1"/>
    <x v="1"/>
    <s v="plays"/>
    <n v="100"/>
    <n v="58.82"/>
    <d v="2016-02-08T08:33:54"/>
    <d v="2016-04-09T14:10:56"/>
    <n v="61"/>
    <x v="0"/>
    <s v="Apr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b v="1"/>
    <x v="1"/>
    <s v="plays"/>
    <n v="118"/>
    <n v="75.34"/>
    <d v="2015-05-02T00:49:34"/>
    <d v="2015-05-15T10:11:45"/>
    <n v="14"/>
    <x v="3"/>
    <s v="May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b v="1"/>
    <x v="1"/>
    <s v="plays"/>
    <n v="110"/>
    <n v="55"/>
    <d v="2016-01-01T21:15:47"/>
    <d v="2016-01-18T14:16:51"/>
    <n v="17"/>
    <x v="0"/>
    <s v="Jan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b v="1"/>
    <x v="1"/>
    <s v="plays"/>
    <n v="103"/>
    <n v="66.959999999999994"/>
    <d v="2016-04-18T01:04:11"/>
    <d v="2016-05-18T16:23:20"/>
    <n v="31"/>
    <x v="0"/>
    <s v="May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b v="1"/>
    <x v="1"/>
    <s v="plays"/>
    <n v="100"/>
    <n v="227.27"/>
    <d v="2015-07-17T13:00:46"/>
    <d v="2015-08-21T09:11:29"/>
    <n v="35"/>
    <x v="3"/>
    <s v="Aug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b v="1"/>
    <x v="1"/>
    <s v="plays"/>
    <n v="100"/>
    <n v="307.69"/>
    <d v="2015-05-16T01:08:40"/>
    <d v="2015-06-15T07:39:34"/>
    <n v="31"/>
    <x v="3"/>
    <s v="Jun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b v="1"/>
    <x v="1"/>
    <s v="plays"/>
    <n v="110"/>
    <n v="50.02"/>
    <d v="2015-08-25T02:51:54"/>
    <d v="2015-09-15T09:02:18"/>
    <n v="22"/>
    <x v="3"/>
    <s v="Sep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b v="1"/>
    <x v="1"/>
    <s v="plays"/>
    <n v="101"/>
    <n v="72.39"/>
    <d v="2016-01-18T23:52:20"/>
    <d v="2016-02-18T15:11:29"/>
    <n v="31"/>
    <x v="0"/>
    <s v="Feb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b v="1"/>
    <x v="1"/>
    <s v="plays"/>
    <n v="101"/>
    <n v="95.95"/>
    <d v="2016-07-31T06:24:53"/>
    <d v="2016-08-26T13:33:57"/>
    <n v="27"/>
    <x v="0"/>
    <s v="Aug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b v="1"/>
    <x v="1"/>
    <s v="plays"/>
    <n v="169"/>
    <n v="45.62"/>
    <d v="2015-08-12T10:23:19"/>
    <d v="2015-09-12T01:42:28"/>
    <n v="31"/>
    <x v="3"/>
    <s v="Sep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b v="1"/>
    <x v="1"/>
    <s v="plays"/>
    <n v="100"/>
    <n v="41.03"/>
    <d v="2016-08-07T09:08:52"/>
    <d v="2016-09-04T14:24:00"/>
    <n v="29"/>
    <x v="0"/>
    <s v="Sep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b v="1"/>
    <x v="1"/>
    <s v="plays"/>
    <n v="114"/>
    <n v="56.83"/>
    <d v="2017-07-27T08:43:22"/>
    <d v="2017-09-24T03:34:28"/>
    <n v="59"/>
    <x v="2"/>
    <s v="Sep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b v="1"/>
    <x v="1"/>
    <s v="plays"/>
    <n v="102"/>
    <n v="137.24"/>
    <d v="2015-08-11T19:44:13"/>
    <d v="2015-08-26T12:45:57"/>
    <n v="15"/>
    <x v="3"/>
    <s v="Aug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b v="1"/>
    <x v="1"/>
    <s v="plays"/>
    <n v="106"/>
    <n v="75.709999999999994"/>
    <d v="2016-07-17T20:37:33"/>
    <d v="2016-07-29T01:31:55"/>
    <n v="12"/>
    <x v="0"/>
    <s v="Jul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b v="1"/>
    <x v="1"/>
    <s v="plays"/>
    <n v="102"/>
    <n v="99"/>
    <d v="2017-03-25T17:24:37"/>
    <d v="2017-04-23T05:36:00"/>
    <n v="29"/>
    <x v="2"/>
    <s v="Apr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b v="1"/>
    <x v="1"/>
    <s v="plays"/>
    <n v="117"/>
    <n v="81.569999999999993"/>
    <d v="2016-05-30T04:08:36"/>
    <d v="2016-06-28T22:27:04"/>
    <n v="30"/>
    <x v="0"/>
    <s v="Jun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b v="1"/>
    <x v="1"/>
    <s v="plays"/>
    <n v="101"/>
    <n v="45.11"/>
    <d v="2017-12-29T16:53:04"/>
    <d v="2018-01-19T03:05:50"/>
    <n v="21"/>
    <x v="2"/>
    <s v="Jan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b v="1"/>
    <x v="1"/>
    <s v="plays"/>
    <n v="132"/>
    <n v="36.67"/>
    <d v="2016-06-10T03:21:09"/>
    <d v="2016-06-30T20:25:32"/>
    <n v="21"/>
    <x v="0"/>
    <s v="Jun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b v="1"/>
    <x v="1"/>
    <s v="plays"/>
    <n v="100"/>
    <n v="125"/>
    <d v="2017-03-07T15:16:43"/>
    <d v="2017-04-05T10:43:24"/>
    <n v="29"/>
    <x v="2"/>
    <s v="Apr"/>
    <x v="12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b v="1"/>
    <x v="1"/>
    <s v="plays"/>
    <n v="128"/>
    <n v="49.23"/>
    <d v="2017-05-27T08:22:42"/>
    <d v="2017-06-26T23:41:51"/>
    <n v="31"/>
    <x v="2"/>
    <s v="Jun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b v="1"/>
    <x v="1"/>
    <s v="plays"/>
    <n v="119"/>
    <n v="42.3"/>
    <d v="2015-08-15T17:45:59"/>
    <d v="2015-08-31T15:18:08"/>
    <n v="17"/>
    <x v="3"/>
    <s v="Aug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b v="1"/>
    <x v="1"/>
    <s v="plays"/>
    <n v="126"/>
    <n v="78.88"/>
    <d v="2016-10-02T12:31:47"/>
    <d v="2016-11-02T04:52:12"/>
    <n v="31"/>
    <x v="0"/>
    <s v="Nov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b v="1"/>
    <x v="1"/>
    <s v="plays"/>
    <n v="156"/>
    <n v="38.28"/>
    <d v="2016-08-16T09:42:31"/>
    <d v="2016-09-21T03:34:52"/>
    <n v="36"/>
    <x v="0"/>
    <s v="Sep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b v="1"/>
    <x v="1"/>
    <s v="plays"/>
    <n v="103"/>
    <n v="44.85"/>
    <d v="2016-08-21T12:37:37"/>
    <d v="2016-09-22T07:08:56"/>
    <n v="32"/>
    <x v="0"/>
    <s v="Sep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b v="1"/>
    <x v="1"/>
    <s v="plays"/>
    <n v="153"/>
    <n v="13.53"/>
    <d v="2016-11-11T07:36:36"/>
    <d v="2016-12-11T17:20:41"/>
    <n v="31"/>
    <x v="0"/>
    <s v="Dec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b v="1"/>
    <x v="1"/>
    <s v="plays"/>
    <n v="180"/>
    <n v="43.5"/>
    <d v="2015-09-24T07:39:51"/>
    <d v="2015-11-01T02:01:32"/>
    <n v="38"/>
    <x v="3"/>
    <s v="Nov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b v="1"/>
    <x v="1"/>
    <s v="plays"/>
    <n v="128"/>
    <n v="30.95"/>
    <d v="2017-07-17T04:10:54"/>
    <d v="2017-08-14T18:28:46"/>
    <n v="29"/>
    <x v="2"/>
    <s v="Aug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b v="1"/>
    <x v="1"/>
    <s v="plays"/>
    <n v="120"/>
    <n v="55.23"/>
    <d v="2017-08-16T03:12:43"/>
    <d v="2017-09-06T13:56:07"/>
    <n v="22"/>
    <x v="2"/>
    <s v="Sep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b v="1"/>
    <x v="1"/>
    <s v="plays"/>
    <n v="123"/>
    <n v="46.13"/>
    <d v="2017-05-22T14:22:50"/>
    <d v="2017-06-22T05:41:58"/>
    <n v="31"/>
    <x v="2"/>
    <s v="Jun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b v="1"/>
    <x v="1"/>
    <s v="plays"/>
    <n v="105"/>
    <n v="39.380000000000003"/>
    <d v="2016-07-26T01:33:11"/>
    <d v="2016-08-20T14:19:09"/>
    <n v="26"/>
    <x v="0"/>
    <s v="Aug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b v="1"/>
    <x v="1"/>
    <s v="plays"/>
    <n v="102"/>
    <n v="66.150000000000006"/>
    <d v="2015-06-20T13:40:48"/>
    <d v="2015-08-20T20:19:06"/>
    <n v="61"/>
    <x v="3"/>
    <s v="Aug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b v="1"/>
    <x v="1"/>
    <s v="plays"/>
    <n v="105"/>
    <n v="54.14"/>
    <d v="2016-05-13T13:24:25"/>
    <d v="2016-06-13T04:43:33"/>
    <n v="31"/>
    <x v="0"/>
    <s v="Jun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b v="1"/>
    <x v="1"/>
    <s v="plays"/>
    <n v="100"/>
    <n v="104.17"/>
    <d v="2016-01-22T07:06:30"/>
    <d v="2016-02-21T22:25:39"/>
    <n v="31"/>
    <x v="0"/>
    <s v="Feb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b v="1"/>
    <x v="1"/>
    <s v="plays"/>
    <n v="100"/>
    <n v="31.38"/>
    <d v="2016-02-27T00:23:08"/>
    <d v="2016-03-28T15:42:17"/>
    <n v="31"/>
    <x v="0"/>
    <s v="Mar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b v="1"/>
    <x v="1"/>
    <s v="plays"/>
    <n v="102"/>
    <n v="59.21"/>
    <d v="2016-02-24T19:46:07"/>
    <d v="2016-03-17T18:52:36"/>
    <n v="23"/>
    <x v="0"/>
    <s v="Mar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b v="1"/>
    <x v="1"/>
    <s v="plays"/>
    <n v="114"/>
    <n v="119.18"/>
    <d v="2017-04-14T21:20:01"/>
    <d v="2017-05-09T11:43:40"/>
    <n v="25"/>
    <x v="2"/>
    <s v="May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b v="1"/>
    <x v="1"/>
    <s v="plays"/>
    <n v="102"/>
    <n v="164.62"/>
    <d v="2017-02-04T07:15:59"/>
    <d v="2017-02-26T20:56:10"/>
    <n v="23"/>
    <x v="2"/>
    <s v="Feb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b v="1"/>
    <x v="1"/>
    <s v="plays"/>
    <n v="102"/>
    <n v="24.29"/>
    <d v="2016-07-26T17:50:11"/>
    <d v="2016-08-24T08:08:03"/>
    <n v="29"/>
    <x v="0"/>
    <s v="Aug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b v="1"/>
    <x v="1"/>
    <s v="plays"/>
    <n v="105"/>
    <n v="40.94"/>
    <d v="2017-03-28T08:06:46"/>
    <d v="2017-04-27T23:25:55"/>
    <n v="31"/>
    <x v="2"/>
    <s v="Apr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b v="1"/>
    <x v="1"/>
    <s v="plays"/>
    <n v="102"/>
    <n v="61.1"/>
    <d v="2015-04-03T20:48:51"/>
    <d v="2015-05-02T21:03:19"/>
    <n v="29"/>
    <x v="3"/>
    <s v="May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b v="1"/>
    <x v="1"/>
    <s v="plays"/>
    <n v="100"/>
    <n v="38.65"/>
    <d v="2015-05-09T16:25:56"/>
    <d v="2015-06-09T07:45:05"/>
    <n v="31"/>
    <x v="3"/>
    <s v="Jun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b v="1"/>
    <x v="1"/>
    <s v="plays"/>
    <n v="106"/>
    <n v="56.2"/>
    <d v="2016-06-28T19:05:11"/>
    <d v="2016-07-31T10:43:24"/>
    <n v="33"/>
    <x v="0"/>
    <s v="Jul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b v="1"/>
    <x v="1"/>
    <s v="plays"/>
    <n v="113"/>
    <n v="107"/>
    <d v="2015-12-27T23:42:17"/>
    <d v="2016-01-28T07:08:56"/>
    <n v="32"/>
    <x v="3"/>
    <s v="Jan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b v="1"/>
    <x v="1"/>
    <s v="plays"/>
    <n v="100"/>
    <n v="171.43"/>
    <d v="2017-10-17T02:39:54"/>
    <d v="2017-11-16T19:00:19"/>
    <n v="31"/>
    <x v="2"/>
    <s v="Nov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b v="1"/>
    <x v="1"/>
    <s v="plays"/>
    <n v="100"/>
    <n v="110.5"/>
    <d v="2015-05-30T04:10:37"/>
    <d v="2015-07-30T10:48:55"/>
    <n v="61"/>
    <x v="3"/>
    <s v="Jul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b v="1"/>
    <x v="1"/>
    <s v="plays"/>
    <n v="100"/>
    <n v="179.28"/>
    <d v="2015-03-11T03:12:32"/>
    <d v="2015-04-14T20:34:14"/>
    <n v="35"/>
    <x v="3"/>
    <s v="Apr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b v="1"/>
    <x v="1"/>
    <s v="plays"/>
    <n v="144"/>
    <n v="22.91"/>
    <d v="2016-05-02T09:17:52"/>
    <d v="2016-06-14T08:10:13"/>
    <n v="43"/>
    <x v="0"/>
    <s v="Jun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b v="1"/>
    <x v="1"/>
    <s v="plays"/>
    <n v="104"/>
    <n v="43.13"/>
    <d v="2016-06-26T19:43:07"/>
    <d v="2016-07-19T13:45:11"/>
    <n v="23"/>
    <x v="0"/>
    <s v="Jul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b v="1"/>
    <x v="1"/>
    <s v="plays"/>
    <n v="108"/>
    <n v="46.89"/>
    <d v="2016-04-07T22:49:38"/>
    <d v="2016-05-13T22:12:46"/>
    <n v="36"/>
    <x v="0"/>
    <s v="May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b v="1"/>
    <x v="1"/>
    <s v="plays"/>
    <n v="102"/>
    <n v="47.41"/>
    <d v="2016-07-06T14:37:55"/>
    <d v="2016-07-25T02:08:41"/>
    <n v="19"/>
    <x v="0"/>
    <s v="Jul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b v="1"/>
    <x v="1"/>
    <s v="plays"/>
    <n v="149"/>
    <n v="15.13"/>
    <d v="2017-02-26T14:04:43"/>
    <d v="2017-03-07T22:28:05"/>
    <n v="10"/>
    <x v="2"/>
    <s v="Mar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b v="1"/>
    <x v="1"/>
    <s v="plays"/>
    <n v="105"/>
    <n v="21.1"/>
    <d v="2017-07-01T02:10:19"/>
    <d v="2017-07-29T19:24:15"/>
    <n v="29"/>
    <x v="2"/>
    <s v="Jul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b v="1"/>
    <x v="1"/>
    <s v="plays"/>
    <n v="101"/>
    <n v="59.12"/>
    <d v="2016-08-09T06:05:05"/>
    <d v="2016-09-25T06:38:18"/>
    <n v="47"/>
    <x v="0"/>
    <s v="Sep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b v="1"/>
    <x v="1"/>
    <s v="plays"/>
    <n v="131"/>
    <n v="97.92"/>
    <d v="2015-11-15T19:14:11"/>
    <d v="2015-12-16T10:33:20"/>
    <n v="31"/>
    <x v="3"/>
    <s v="Dec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b v="1"/>
    <x v="1"/>
    <s v="plays"/>
    <n v="105"/>
    <n v="55.13"/>
    <d v="2015-12-09T01:12:54"/>
    <d v="2016-01-08T16:32:03"/>
    <n v="31"/>
    <x v="3"/>
    <s v="Jan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b v="1"/>
    <x v="1"/>
    <s v="plays"/>
    <n v="109"/>
    <n v="26.54"/>
    <d v="2016-04-28T07:06:17"/>
    <d v="2016-05-28T22:25:26"/>
    <n v="31"/>
    <x v="0"/>
    <s v="May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b v="1"/>
    <x v="1"/>
    <s v="plays"/>
    <n v="111"/>
    <n v="58.42"/>
    <d v="2015-07-31T13:33:31"/>
    <d v="2015-08-31T04:52:40"/>
    <n v="31"/>
    <x v="3"/>
    <s v="Aug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b v="1"/>
    <x v="1"/>
    <s v="plays"/>
    <n v="100"/>
    <n v="122.54"/>
    <d v="2015-11-23T21:59:05"/>
    <d v="2015-12-24T13:18:14"/>
    <n v="31"/>
    <x v="3"/>
    <s v="Dec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b v="1"/>
    <x v="1"/>
    <s v="plays"/>
    <n v="114"/>
    <n v="87.96"/>
    <d v="2015-11-17T10:10:46"/>
    <d v="2015-12-15T23:29:22"/>
    <n v="29"/>
    <x v="3"/>
    <s v="Dec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b v="1"/>
    <x v="1"/>
    <s v="plays"/>
    <n v="122"/>
    <n v="73.239999999999995"/>
    <d v="2015-09-13T14:24:54"/>
    <d v="2015-10-14T05:44:03"/>
    <n v="31"/>
    <x v="3"/>
    <s v="Oct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b v="1"/>
    <x v="1"/>
    <s v="plays"/>
    <n v="100"/>
    <n v="55.56"/>
    <d v="2016-05-09T06:49:54"/>
    <d v="2016-06-08T22:09:03"/>
    <n v="31"/>
    <x v="0"/>
    <s v="Jun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b v="1"/>
    <x v="1"/>
    <s v="plays"/>
    <n v="103"/>
    <n v="39.54"/>
    <d v="2015-09-22T07:09:43"/>
    <d v="2015-10-22T23:30:09"/>
    <n v="31"/>
    <x v="3"/>
    <s v="Oct"/>
    <x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b v="1"/>
    <x v="1"/>
    <s v="plays"/>
    <n v="106"/>
    <n v="136.78"/>
    <d v="2015-09-27T23:36:59"/>
    <d v="2015-10-28T15:57:25"/>
    <n v="31"/>
    <x v="3"/>
    <s v="Oct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b v="1"/>
    <x v="1"/>
    <s v="plays"/>
    <n v="101"/>
    <n v="99.34"/>
    <d v="2017-07-07T07:58:45"/>
    <d v="2017-08-08T09:10:28"/>
    <n v="32"/>
    <x v="2"/>
    <s v="Aug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b v="1"/>
    <x v="1"/>
    <s v="plays"/>
    <n v="100"/>
    <n v="20"/>
    <d v="2017-10-04T23:09:51"/>
    <d v="2017-12-05T06:49:26"/>
    <n v="61"/>
    <x v="2"/>
    <s v="Dec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b v="1"/>
    <x v="1"/>
    <s v="plays"/>
    <n v="130"/>
    <n v="28.89"/>
    <d v="2016-03-16T09:04:23"/>
    <d v="2016-04-12T10:10:43"/>
    <n v="27"/>
    <x v="0"/>
    <s v="Apr"/>
    <x v="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b v="1"/>
    <x v="1"/>
    <s v="plays"/>
    <n v="100"/>
    <n v="40.549999999999997"/>
    <d v="2017-03-26T03:10:15"/>
    <d v="2017-04-25T18:29:24"/>
    <n v="31"/>
    <x v="2"/>
    <s v="Apr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b v="1"/>
    <x v="1"/>
    <s v="plays"/>
    <n v="100"/>
    <n v="35.71"/>
    <d v="2017-02-23T12:33:18"/>
    <d v="2017-03-26T02:51:10"/>
    <n v="31"/>
    <x v="2"/>
    <s v="Mar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b v="1"/>
    <x v="1"/>
    <s v="plays"/>
    <n v="114"/>
    <n v="37.96"/>
    <d v="2016-01-07T07:53:34"/>
    <d v="2016-02-15T04:04:05"/>
    <n v="39"/>
    <x v="0"/>
    <s v="Feb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b v="1"/>
    <x v="1"/>
    <s v="plays"/>
    <n v="100"/>
    <n v="33.33"/>
    <d v="2015-06-27T14:06:08"/>
    <d v="2015-07-11T21:15:04"/>
    <n v="15"/>
    <x v="3"/>
    <s v="Jul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b v="1"/>
    <x v="1"/>
    <s v="plays"/>
    <n v="287"/>
    <n v="58.57"/>
    <d v="2017-03-16T06:56:43"/>
    <d v="2017-03-30T14:05:39"/>
    <n v="15"/>
    <x v="2"/>
    <s v="Mar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b v="1"/>
    <x v="1"/>
    <s v="plays"/>
    <n v="109"/>
    <n v="135.63"/>
    <d v="2017-02-10T22:11:09"/>
    <d v="2017-04-13T03:48:10"/>
    <n v="61"/>
    <x v="2"/>
    <s v="Apr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b v="1"/>
    <x v="1"/>
    <s v="plays"/>
    <n v="116"/>
    <n v="30.94"/>
    <d v="2016-05-31T11:50:32"/>
    <d v="2016-07-01T03:09:41"/>
    <n v="31"/>
    <x v="0"/>
    <s v="Jul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b v="1"/>
    <x v="1"/>
    <s v="plays"/>
    <n v="119"/>
    <n v="176.09"/>
    <d v="2015-11-05T13:28:20"/>
    <d v="2015-12-06T04:47:29"/>
    <n v="31"/>
    <x v="3"/>
    <s v="Dec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b v="1"/>
    <x v="1"/>
    <s v="plays"/>
    <n v="109"/>
    <n v="151.97999999999999"/>
    <d v="2017-07-22T13:31:24"/>
    <d v="2017-09-21T20:09:42"/>
    <n v="61"/>
    <x v="2"/>
    <s v="Sep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b v="1"/>
    <x v="1"/>
    <s v="plays"/>
    <n v="127"/>
    <n v="22.61"/>
    <d v="2017-05-08T20:23:03"/>
    <d v="2017-06-24T01:31:55"/>
    <n v="46"/>
    <x v="2"/>
    <s v="Jun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b v="1"/>
    <x v="1"/>
    <s v="plays"/>
    <n v="101"/>
    <n v="18.27"/>
    <d v="2016-03-24T14:11:14"/>
    <d v="2016-04-16T04:35:45"/>
    <n v="23"/>
    <x v="0"/>
    <s v="Apr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b v="1"/>
    <x v="1"/>
    <s v="plays"/>
    <n v="128"/>
    <n v="82.26"/>
    <d v="2016-04-17T21:59:57"/>
    <d v="2016-05-13T10:45:54"/>
    <n v="26"/>
    <x v="0"/>
    <s v="May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b v="1"/>
    <x v="1"/>
    <s v="plays"/>
    <n v="100"/>
    <n v="68.53"/>
    <d v="2015-09-02T20:26:07"/>
    <d v="2015-10-03T11:45:16"/>
    <n v="31"/>
    <x v="3"/>
    <s v="Oct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b v="1"/>
    <x v="1"/>
    <s v="plays"/>
    <n v="175"/>
    <n v="68.06"/>
    <d v="2015-12-15T15:04:35"/>
    <d v="2016-01-09T09:41:06"/>
    <n v="25"/>
    <x v="3"/>
    <s v="Jan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b v="1"/>
    <x v="1"/>
    <s v="plays"/>
    <n v="127"/>
    <n v="72.709999999999994"/>
    <d v="2015-11-30T04:30:45"/>
    <d v="2016-01-27T18:52:36"/>
    <n v="58"/>
    <x v="3"/>
    <s v="Jan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b v="1"/>
    <x v="1"/>
    <s v="plays"/>
    <n v="111"/>
    <n v="77.19"/>
    <d v="2015-11-15T23:02:47"/>
    <d v="2015-12-21T15:45:42"/>
    <n v="36"/>
    <x v="3"/>
    <s v="Dec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b v="1"/>
    <x v="1"/>
    <s v="plays"/>
    <n v="126"/>
    <n v="55.97"/>
    <d v="2017-08-07T06:14:10"/>
    <d v="2017-09-01T19:00:07"/>
    <n v="26"/>
    <x v="2"/>
    <s v="Sep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b v="1"/>
    <x v="1"/>
    <s v="plays"/>
    <n v="119"/>
    <n v="49.69"/>
    <d v="2016-01-31T16:02:06"/>
    <d v="2016-02-27T12:14:18"/>
    <n v="27"/>
    <x v="0"/>
    <s v="Feb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b v="1"/>
    <x v="1"/>
    <s v="plays"/>
    <n v="108"/>
    <n v="79"/>
    <d v="2015-07-18T06:17:34"/>
    <d v="2015-08-08T17:00:58"/>
    <n v="22"/>
    <x v="3"/>
    <s v="Aug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b v="1"/>
    <x v="1"/>
    <s v="plays"/>
    <n v="103"/>
    <n v="77.73"/>
    <d v="2017-02-10T01:35:09"/>
    <d v="2017-02-25T01:00:15"/>
    <n v="16"/>
    <x v="2"/>
    <s v="Feb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b v="1"/>
    <x v="1"/>
    <s v="plays"/>
    <n v="110"/>
    <n v="40.78"/>
    <d v="2015-07-28T13:27:11"/>
    <d v="2015-08-16T08:39:50"/>
    <n v="19"/>
    <x v="3"/>
    <s v="Aug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b v="1"/>
    <x v="1"/>
    <s v="plays"/>
    <n v="202"/>
    <n v="59.41"/>
    <d v="2016-07-24T02:07:16"/>
    <d v="2016-08-18T19:54:54"/>
    <n v="26"/>
    <x v="0"/>
    <s v="Aug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b v="1"/>
    <x v="1"/>
    <s v="plays"/>
    <n v="130"/>
    <n v="3.25"/>
    <d v="2017-09-13T19:47:28"/>
    <d v="2017-10-12T10:05:21"/>
    <n v="29"/>
    <x v="2"/>
    <s v="Oct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b v="1"/>
    <x v="1"/>
    <s v="plays"/>
    <n v="104"/>
    <n v="39.380000000000003"/>
    <d v="2015-12-02T09:40:07"/>
    <d v="2016-01-02T00:59:16"/>
    <n v="31"/>
    <x v="3"/>
    <s v="Jan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b v="1"/>
    <x v="1"/>
    <s v="plays"/>
    <n v="100"/>
    <n v="81.67"/>
    <d v="2017-03-13T00:28:35"/>
    <d v="2017-05-13T07:06:53"/>
    <n v="61"/>
    <x v="2"/>
    <s v="May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b v="1"/>
    <x v="1"/>
    <s v="plays"/>
    <n v="171"/>
    <n v="44.91"/>
    <d v="2016-09-26T11:59:40"/>
    <d v="2016-10-27T04:20:05"/>
    <n v="31"/>
    <x v="0"/>
    <s v="Oct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b v="1"/>
    <x v="1"/>
    <s v="plays"/>
    <n v="113"/>
    <n v="49.06"/>
    <d v="2017-04-17T21:19:15"/>
    <d v="2017-04-24T07:07:55"/>
    <n v="7"/>
    <x v="2"/>
    <s v="Apr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b v="1"/>
    <x v="1"/>
    <s v="plays"/>
    <n v="184"/>
    <n v="30.67"/>
    <d v="2017-01-06T13:18:44"/>
    <d v="2017-02-06T04:37:53"/>
    <n v="31"/>
    <x v="2"/>
    <s v="Feb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b v="1"/>
    <x v="1"/>
    <s v="plays"/>
    <n v="130"/>
    <n v="61.06"/>
    <d v="2017-07-12T06:08:38"/>
    <d v="2017-08-11T21:27:47"/>
    <n v="31"/>
    <x v="2"/>
    <s v="Aug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b v="1"/>
    <x v="1"/>
    <s v="plays"/>
    <n v="105"/>
    <n v="29"/>
    <d v="2016-11-21T18:31:11"/>
    <d v="2016-12-06T02:33:11"/>
    <n v="15"/>
    <x v="0"/>
    <s v="Dec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b v="1"/>
    <x v="1"/>
    <s v="plays"/>
    <n v="100"/>
    <n v="29.63"/>
    <d v="2017-05-12T02:04:05"/>
    <d v="2017-06-13T15:19:09"/>
    <n v="33"/>
    <x v="2"/>
    <s v="Jun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b v="1"/>
    <x v="1"/>
    <s v="plays"/>
    <n v="153"/>
    <n v="143.1"/>
    <d v="2017-02-22T17:40:10"/>
    <d v="2017-03-25T07:58:03"/>
    <n v="31"/>
    <x v="2"/>
    <s v="Mar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b v="1"/>
    <x v="1"/>
    <s v="plays"/>
    <n v="162"/>
    <n v="52.35"/>
    <d v="2016-07-06T08:32:57"/>
    <d v="2016-08-05T23:52:06"/>
    <n v="31"/>
    <x v="0"/>
    <s v="Aug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b v="1"/>
    <x v="1"/>
    <s v="plays"/>
    <n v="136"/>
    <n v="66.67"/>
    <d v="2016-02-23T12:08:32"/>
    <d v="2016-03-25T03:27:41"/>
    <n v="31"/>
    <x v="0"/>
    <s v="Mar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b v="1"/>
    <x v="1"/>
    <s v="plays"/>
    <n v="144"/>
    <n v="126.67"/>
    <d v="2015-05-10T20:22:19"/>
    <d v="2015-05-21T01:28:42"/>
    <n v="11"/>
    <x v="3"/>
    <s v="May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b v="1"/>
    <x v="1"/>
    <s v="plays"/>
    <n v="100"/>
    <n v="62.5"/>
    <d v="2015-05-09T16:30:12"/>
    <d v="2015-06-09T07:49:21"/>
    <n v="31"/>
    <x v="3"/>
    <s v="Jun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b v="1"/>
    <x v="1"/>
    <s v="plays"/>
    <n v="101"/>
    <n v="35.49"/>
    <d v="2016-05-06T16:51:20"/>
    <d v="2016-06-06T08:10:29"/>
    <n v="31"/>
    <x v="0"/>
    <s v="Jun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b v="1"/>
    <x v="1"/>
    <s v="plays"/>
    <n v="107"/>
    <n v="37.08"/>
    <d v="2016-10-31T23:13:58"/>
    <d v="2016-12-01T14:33:07"/>
    <n v="31"/>
    <x v="0"/>
    <s v="Dec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b v="1"/>
    <x v="1"/>
    <s v="plays"/>
    <n v="125"/>
    <n v="69.33"/>
    <d v="2016-02-03T16:07:54"/>
    <d v="2016-03-05T06:25:46"/>
    <n v="31"/>
    <x v="0"/>
    <s v="Mar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b v="1"/>
    <x v="1"/>
    <s v="plays"/>
    <n v="119"/>
    <n v="17.25"/>
    <d v="2018-02-14T19:02:37"/>
    <d v="2018-03-01T11:44:41"/>
    <n v="15"/>
    <x v="1"/>
    <s v="Mar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b v="1"/>
    <x v="1"/>
    <s v="plays"/>
    <n v="101"/>
    <n v="36.07"/>
    <d v="2016-04-20T23:02:59"/>
    <d v="2016-05-21T14:22:08"/>
    <n v="31"/>
    <x v="0"/>
    <s v="May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b v="1"/>
    <x v="1"/>
    <s v="plays"/>
    <n v="113"/>
    <n v="66.47"/>
    <d v="2017-10-16T19:04:16"/>
    <d v="2017-11-19T06:38:18"/>
    <n v="34"/>
    <x v="2"/>
    <s v="Nov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b v="1"/>
    <x v="1"/>
    <s v="plays"/>
    <n v="105"/>
    <n v="56.07"/>
    <d v="2016-01-19T08:11:15"/>
    <d v="2016-02-19T05:06:23"/>
    <n v="31"/>
    <x v="0"/>
    <s v="Feb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b v="1"/>
    <x v="1"/>
    <s v="plays"/>
    <n v="110"/>
    <n v="47.03"/>
    <d v="2017-09-04T17:19:03"/>
    <d v="2017-09-29T04:05:06"/>
    <n v="25"/>
    <x v="2"/>
    <s v="Sep"/>
    <x v="1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b v="1"/>
    <x v="1"/>
    <s v="plays"/>
    <n v="100"/>
    <n v="47.67"/>
    <d v="2015-08-08T04:55:41"/>
    <d v="2015-09-10T19:47:45"/>
    <n v="34"/>
    <x v="3"/>
    <s v="Sep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b v="1"/>
    <x v="1"/>
    <s v="plays"/>
    <n v="120"/>
    <n v="88.24"/>
    <d v="2015-06-19T16:31:50"/>
    <d v="2015-07-07T14:48:31"/>
    <n v="19"/>
    <x v="3"/>
    <s v="Jul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b v="1"/>
    <x v="1"/>
    <s v="plays"/>
    <n v="105"/>
    <n v="80.72"/>
    <d v="2017-06-20T23:34:18"/>
    <d v="2017-08-21T06:12:36"/>
    <n v="61"/>
    <x v="2"/>
    <s v="Aug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b v="1"/>
    <x v="1"/>
    <s v="plays"/>
    <n v="103"/>
    <n v="39.49"/>
    <d v="2016-05-20T14:27:42"/>
    <d v="2016-06-20T05:46:51"/>
    <n v="31"/>
    <x v="0"/>
    <s v="Jun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b v="1"/>
    <x v="1"/>
    <s v="plays"/>
    <n v="102"/>
    <n v="84.85"/>
    <d v="2015-07-08T00:00:58"/>
    <d v="2015-07-29T10:44:22"/>
    <n v="22"/>
    <x v="3"/>
    <s v="Jul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b v="1"/>
    <x v="1"/>
    <s v="plays"/>
    <n v="100"/>
    <n v="68.97"/>
    <d v="2017-03-26T03:22:20"/>
    <d v="2017-05-16T15:18:08"/>
    <n v="51"/>
    <x v="2"/>
    <s v="May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b v="0"/>
    <x v="1"/>
    <s v="musical"/>
    <n v="0"/>
    <n v="0"/>
    <d v="2016-10-04T15:19:05"/>
    <d v="2016-12-04T22:58:39"/>
    <n v="61"/>
    <x v="0"/>
    <s v="Dec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b v="0"/>
    <x v="1"/>
    <s v="musical"/>
    <n v="0"/>
    <n v="1"/>
    <d v="2017-03-01T23:45:46"/>
    <d v="2017-04-30T20:25:32"/>
    <n v="60"/>
    <x v="2"/>
    <s v="Apr"/>
    <x v="1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b v="0"/>
    <x v="1"/>
    <s v="musical"/>
    <n v="0"/>
    <n v="1"/>
    <d v="2015-10-14T05:26:38"/>
    <d v="2015-11-13T21:47:04"/>
    <n v="31"/>
    <x v="3"/>
    <s v="Nov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b v="0"/>
    <x v="1"/>
    <s v="musical"/>
    <n v="51"/>
    <n v="147.88"/>
    <d v="2015-08-11T19:29:19"/>
    <d v="2015-09-05T17:51:19"/>
    <n v="25"/>
    <x v="3"/>
    <s v="Sep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b v="0"/>
    <x v="1"/>
    <s v="musical"/>
    <n v="20"/>
    <n v="100"/>
    <d v="2015-10-18T09:41:16"/>
    <d v="2015-11-07T19:54:02"/>
    <n v="21"/>
    <x v="3"/>
    <s v="Nov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b v="0"/>
    <x v="1"/>
    <s v="musical"/>
    <n v="35"/>
    <n v="56.84"/>
    <d v="2017-10-05T00:59:01"/>
    <d v="2017-11-18T09:11:29"/>
    <n v="44"/>
    <x v="2"/>
    <s v="Nov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b v="0"/>
    <x v="1"/>
    <s v="musical"/>
    <n v="4"/>
    <n v="176.94"/>
    <d v="2017-11-26T16:19:59"/>
    <d v="2018-01-14T16:50:03"/>
    <n v="49"/>
    <x v="2"/>
    <s v="Jan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b v="0"/>
    <x v="1"/>
    <s v="musical"/>
    <n v="36"/>
    <n v="127.6"/>
    <d v="2017-03-16T01:43:25"/>
    <d v="2017-04-15T17:02:34"/>
    <n v="31"/>
    <x v="2"/>
    <s v="Apr"/>
    <x v="1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b v="0"/>
    <x v="1"/>
    <s v="musical"/>
    <n v="0"/>
    <n v="0"/>
    <d v="2016-07-30T02:43:54"/>
    <d v="2016-09-03T20:36:14"/>
    <n v="36"/>
    <x v="0"/>
    <s v="Sep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b v="0"/>
    <x v="1"/>
    <s v="musical"/>
    <n v="31"/>
    <n v="66.14"/>
    <d v="2015-11-16T18:42:18"/>
    <d v="2015-12-17T10:01:27"/>
    <n v="31"/>
    <x v="3"/>
    <s v="Dec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b v="0"/>
    <x v="1"/>
    <s v="musical"/>
    <n v="7"/>
    <n v="108"/>
    <d v="2016-02-04T09:51:11"/>
    <d v="2016-04-05T15:28:12"/>
    <n v="61"/>
    <x v="0"/>
    <s v="Apr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b v="0"/>
    <x v="1"/>
    <s v="musical"/>
    <n v="0"/>
    <n v="1"/>
    <d v="2017-08-05T20:10:19"/>
    <d v="2017-10-06T01:43:09"/>
    <n v="61"/>
    <x v="2"/>
    <s v="Oct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b v="0"/>
    <x v="1"/>
    <s v="musical"/>
    <n v="6"/>
    <n v="18.329999999999998"/>
    <d v="2016-03-27T14:33:42"/>
    <d v="2016-04-27T05:52:51"/>
    <n v="31"/>
    <x v="0"/>
    <s v="Apr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b v="0"/>
    <x v="1"/>
    <s v="musical"/>
    <n v="0"/>
    <n v="0"/>
    <d v="2015-08-31T02:05:36"/>
    <d v="2015-09-18T01:01:17"/>
    <n v="19"/>
    <x v="3"/>
    <s v="Sep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b v="0"/>
    <x v="1"/>
    <s v="musical"/>
    <n v="2"/>
    <n v="7.5"/>
    <d v="2016-10-10T17:57:54"/>
    <d v="2016-11-21T12:15:19"/>
    <n v="42"/>
    <x v="0"/>
    <s v="Nov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b v="0"/>
    <x v="1"/>
    <s v="musical"/>
    <n v="0"/>
    <n v="0"/>
    <d v="2016-09-27T19:21:31"/>
    <d v="2016-11-07T16:48:19"/>
    <n v="41"/>
    <x v="0"/>
    <s v="Nov"/>
    <x v="1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b v="0"/>
    <x v="1"/>
    <s v="musical"/>
    <n v="16"/>
    <n v="68.42"/>
    <d v="2017-02-01T13:04:28"/>
    <d v="2017-03-02T02:32:10"/>
    <n v="29"/>
    <x v="2"/>
    <s v="Mar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b v="0"/>
    <x v="1"/>
    <s v="musical"/>
    <n v="0"/>
    <n v="1"/>
    <d v="2017-10-21T17:39:22"/>
    <d v="2017-11-21T09:59:48"/>
    <n v="31"/>
    <x v="2"/>
    <s v="Nov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b v="0"/>
    <x v="1"/>
    <s v="musical"/>
    <n v="5"/>
    <n v="60.13"/>
    <d v="2016-05-03T00:06:51"/>
    <d v="2016-06-04T05:37:01"/>
    <n v="33"/>
    <x v="0"/>
    <s v="Jun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b v="0"/>
    <x v="1"/>
    <s v="musical"/>
    <n v="6"/>
    <n v="15"/>
    <d v="2017-08-14T02:01:19"/>
    <d v="2017-09-29T01:00:02"/>
    <n v="46"/>
    <x v="2"/>
    <s v="Sep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b v="1"/>
    <x v="1"/>
    <s v="plays"/>
    <n v="100"/>
    <n v="550.04"/>
    <d v="2015-08-18T11:45:27"/>
    <d v="2015-09-18T03:04:36"/>
    <n v="31"/>
    <x v="3"/>
    <s v="Sep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b v="1"/>
    <x v="1"/>
    <s v="plays"/>
    <n v="104"/>
    <n v="97.5"/>
    <d v="2015-05-01T15:25:51"/>
    <d v="2015-05-28T04:42:27"/>
    <n v="27"/>
    <x v="3"/>
    <s v="May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b v="1"/>
    <x v="1"/>
    <s v="plays"/>
    <n v="100"/>
    <n v="29.41"/>
    <d v="2017-01-04T04:35:28"/>
    <d v="2017-01-25T15:18:53"/>
    <n v="22"/>
    <x v="2"/>
    <s v="Jan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b v="1"/>
    <x v="1"/>
    <s v="plays"/>
    <n v="104"/>
    <n v="57.78"/>
    <d v="2015-06-19T14:18:35"/>
    <d v="2015-07-23T07:38:33"/>
    <n v="34"/>
    <x v="3"/>
    <s v="Jul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b v="1"/>
    <x v="1"/>
    <s v="plays"/>
    <n v="251"/>
    <n v="44.24"/>
    <d v="2017-08-11T22:26:25"/>
    <d v="2017-08-22T16:19:24"/>
    <n v="12"/>
    <x v="2"/>
    <s v="Aug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b v="1"/>
    <x v="1"/>
    <s v="plays"/>
    <n v="101"/>
    <n v="60.91"/>
    <d v="2016-06-24T00:44:22"/>
    <d v="2016-07-24T16:03:31"/>
    <n v="31"/>
    <x v="0"/>
    <s v="Jul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b v="1"/>
    <x v="1"/>
    <s v="plays"/>
    <n v="174"/>
    <n v="68.84"/>
    <d v="2017-03-05T09:11:15"/>
    <d v="2017-03-29T04:05:06"/>
    <n v="24"/>
    <x v="2"/>
    <s v="Mar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b v="1"/>
    <x v="1"/>
    <s v="plays"/>
    <n v="116"/>
    <n v="73.58"/>
    <d v="2016-06-06T02:19:32"/>
    <d v="2016-07-06T05:05:22"/>
    <n v="30"/>
    <x v="0"/>
    <s v="Jul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b v="1"/>
    <x v="1"/>
    <s v="plays"/>
    <n v="106"/>
    <n v="115.02"/>
    <d v="2018-01-03T04:56:47"/>
    <d v="2018-02-02T21:25:47"/>
    <n v="31"/>
    <x v="1"/>
    <s v="Feb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b v="1"/>
    <x v="1"/>
    <s v="plays"/>
    <n v="111"/>
    <n v="110.75"/>
    <d v="2017-05-04T20:32:40"/>
    <d v="2017-05-28T15:00:46"/>
    <n v="24"/>
    <x v="2"/>
    <s v="May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b v="1"/>
    <x v="1"/>
    <s v="plays"/>
    <n v="101"/>
    <n v="75.5"/>
    <d v="2015-04-26T16:26:54"/>
    <d v="2015-06-12T23:28:20"/>
    <n v="47"/>
    <x v="3"/>
    <s v="Jun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b v="1"/>
    <x v="1"/>
    <s v="plays"/>
    <n v="102"/>
    <n v="235.46"/>
    <d v="2016-02-06T01:10:38"/>
    <d v="2016-03-04T23:07:55"/>
    <n v="28"/>
    <x v="0"/>
    <s v="Mar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b v="1"/>
    <x v="1"/>
    <s v="plays"/>
    <n v="100"/>
    <n v="11.36"/>
    <d v="2015-11-12T21:05:06"/>
    <d v="2015-12-08T09:51:04"/>
    <n v="26"/>
    <x v="3"/>
    <s v="Dec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b v="1"/>
    <x v="1"/>
    <s v="plays"/>
    <n v="111"/>
    <n v="92.5"/>
    <d v="2017-03-13T00:31:52"/>
    <d v="2017-04-04T18:22:59"/>
    <n v="23"/>
    <x v="2"/>
    <s v="Apr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b v="1"/>
    <x v="1"/>
    <s v="plays"/>
    <n v="101"/>
    <n v="202.85"/>
    <d v="2016-02-15T04:22:22"/>
    <d v="2016-03-16T18:40:14"/>
    <n v="31"/>
    <x v="0"/>
    <s v="Mar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b v="1"/>
    <x v="1"/>
    <s v="plays"/>
    <n v="104"/>
    <n v="26"/>
    <d v="2017-10-21T04:56:41"/>
    <d v="2017-12-21T12:36:15"/>
    <n v="61"/>
    <x v="2"/>
    <s v="Dec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b v="1"/>
    <x v="1"/>
    <s v="plays"/>
    <n v="109"/>
    <n v="46.05"/>
    <d v="2017-05-28T23:27:28"/>
    <d v="2017-06-12T06:36:25"/>
    <n v="15"/>
    <x v="2"/>
    <s v="Jun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b v="1"/>
    <x v="1"/>
    <s v="plays"/>
    <n v="115"/>
    <n v="51"/>
    <d v="2016-10-07T16:13:59"/>
    <d v="2016-10-18T22:21:57"/>
    <n v="12"/>
    <x v="0"/>
    <s v="Oct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b v="1"/>
    <x v="1"/>
    <s v="plays"/>
    <n v="100"/>
    <n v="31.58"/>
    <d v="2015-06-13T17:35:01"/>
    <d v="2015-07-05T13:47:14"/>
    <n v="22"/>
    <x v="3"/>
    <s v="Jul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b v="1"/>
    <x v="1"/>
    <s v="plays"/>
    <n v="103"/>
    <n v="53.36"/>
    <d v="2016-06-06T06:25:00"/>
    <d v="2016-07-06T21:44:09"/>
    <n v="31"/>
    <x v="0"/>
    <s v="Jul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b v="1"/>
    <x v="1"/>
    <s v="plays"/>
    <n v="104"/>
    <n v="36.96"/>
    <d v="2016-06-18T02:23:52"/>
    <d v="2016-07-11T19:27:19"/>
    <n v="24"/>
    <x v="0"/>
    <s v="Jul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b v="1"/>
    <x v="1"/>
    <s v="plays"/>
    <n v="138"/>
    <n v="81.290000000000006"/>
    <d v="2016-04-29T04:17:39"/>
    <d v="2016-05-29T19:36:48"/>
    <n v="31"/>
    <x v="0"/>
    <s v="May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b v="1"/>
    <x v="1"/>
    <s v="plays"/>
    <n v="110"/>
    <n v="20.079999999999998"/>
    <d v="2016-05-05T03:24:27"/>
    <d v="2016-05-18T20:56:10"/>
    <n v="14"/>
    <x v="0"/>
    <s v="May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b v="1"/>
    <x v="1"/>
    <s v="plays"/>
    <n v="101"/>
    <n v="88.25"/>
    <d v="2015-06-11T09:46:40"/>
    <d v="2015-07-02T09:10:28"/>
    <n v="22"/>
    <x v="3"/>
    <s v="Jul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b v="1"/>
    <x v="1"/>
    <s v="plays"/>
    <n v="102"/>
    <n v="53.44"/>
    <d v="2015-08-09T23:12:04"/>
    <d v="2015-09-09T14:31:13"/>
    <n v="31"/>
    <x v="3"/>
    <s v="Sep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b v="1"/>
    <x v="1"/>
    <s v="plays"/>
    <n v="114"/>
    <n v="39.869999999999997"/>
    <d v="2015-09-15T01:36:58"/>
    <d v="2015-10-20T00:53:06"/>
    <n v="35"/>
    <x v="3"/>
    <s v="Oct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b v="1"/>
    <x v="1"/>
    <s v="plays"/>
    <n v="100"/>
    <n v="145.16"/>
    <d v="2017-07-02T07:36:40"/>
    <d v="2017-09-01T14:14:58"/>
    <n v="61"/>
    <x v="2"/>
    <s v="Sep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b v="1"/>
    <x v="1"/>
    <s v="plays"/>
    <n v="140"/>
    <n v="23.33"/>
    <d v="2017-04-28T16:40:33"/>
    <d v="2017-05-11T07:39:34"/>
    <n v="13"/>
    <x v="2"/>
    <s v="May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b v="1"/>
    <x v="1"/>
    <s v="plays"/>
    <n v="129"/>
    <n v="64.38"/>
    <d v="2015-08-07T18:58:27"/>
    <d v="2015-08-26T04:09:56"/>
    <n v="19"/>
    <x v="3"/>
    <s v="Aug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b v="1"/>
    <x v="1"/>
    <s v="plays"/>
    <n v="103"/>
    <n v="62.05"/>
    <d v="2015-05-23T23:16:03"/>
    <d v="2015-06-13T23:58:59"/>
    <n v="22"/>
    <x v="3"/>
    <s v="Jun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b v="1"/>
    <x v="1"/>
    <s v="plays"/>
    <n v="103"/>
    <n v="66.13"/>
    <d v="2016-04-12T16:35:43"/>
    <d v="2016-05-18T10:28:03"/>
    <n v="36"/>
    <x v="0"/>
    <s v="May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b v="1"/>
    <x v="1"/>
    <s v="plays"/>
    <n v="110"/>
    <n v="73.400000000000006"/>
    <d v="2015-05-07T19:40:57"/>
    <d v="2015-06-11T23:58:59"/>
    <n v="35"/>
    <x v="3"/>
    <s v="Jun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b v="1"/>
    <x v="1"/>
    <s v="plays"/>
    <n v="113"/>
    <n v="99.5"/>
    <d v="2017-09-12T09:35:54"/>
    <d v="2017-10-03T20:19:18"/>
    <n v="22"/>
    <x v="2"/>
    <s v="Oct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b v="1"/>
    <x v="1"/>
    <s v="plays"/>
    <n v="112"/>
    <n v="62.17"/>
    <d v="2016-12-28T05:14:43"/>
    <d v="2017-01-07T10:21:06"/>
    <n v="11"/>
    <x v="0"/>
    <s v="Jan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b v="1"/>
    <x v="1"/>
    <s v="plays"/>
    <n v="139"/>
    <n v="62.33"/>
    <d v="2015-04-23T10:40:18"/>
    <d v="2015-05-27T18:21:57"/>
    <n v="35"/>
    <x v="3"/>
    <s v="May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b v="1"/>
    <x v="1"/>
    <s v="plays"/>
    <n v="111"/>
    <n v="58.79"/>
    <d v="2017-09-18T04:23:46"/>
    <d v="2017-10-18T19:42:55"/>
    <n v="31"/>
    <x v="2"/>
    <s v="Oct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b v="1"/>
    <x v="1"/>
    <s v="plays"/>
    <n v="139"/>
    <n v="45.35"/>
    <d v="2016-07-22T10:32:57"/>
    <d v="2016-08-22T01:52:06"/>
    <n v="31"/>
    <x v="0"/>
    <s v="Aug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b v="1"/>
    <x v="1"/>
    <s v="plays"/>
    <n v="106"/>
    <n v="41.94"/>
    <d v="2015-04-03T22:42:42"/>
    <d v="2015-04-29T18:22:59"/>
    <n v="26"/>
    <x v="3"/>
    <s v="Apr"/>
    <x v="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b v="1"/>
    <x v="1"/>
    <s v="plays"/>
    <n v="101"/>
    <n v="59.17"/>
    <d v="2016-08-03T03:59:19"/>
    <d v="2016-08-17T23:28:20"/>
    <n v="16"/>
    <x v="0"/>
    <s v="Aug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b v="1"/>
    <x v="1"/>
    <s v="plays"/>
    <n v="100"/>
    <n v="200.49"/>
    <d v="2015-05-08T06:52:51"/>
    <d v="2015-06-07T22:12:00"/>
    <n v="31"/>
    <x v="3"/>
    <s v="Jun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b v="1"/>
    <x v="1"/>
    <s v="plays"/>
    <n v="109"/>
    <n v="83.97"/>
    <d v="2015-06-20T18:16:14"/>
    <d v="2015-07-21T09:35:23"/>
    <n v="31"/>
    <x v="3"/>
    <s v="Jul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b v="1"/>
    <x v="1"/>
    <s v="plays"/>
    <n v="118"/>
    <n v="57.26"/>
    <d v="2016-05-10T13:37:41"/>
    <d v="2016-06-09T07:03:50"/>
    <n v="30"/>
    <x v="0"/>
    <s v="Jun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b v="1"/>
    <x v="1"/>
    <s v="plays"/>
    <n v="120"/>
    <n v="58.06"/>
    <d v="2015-10-11T22:19:17"/>
    <d v="2015-11-11T14:39:43"/>
    <n v="31"/>
    <x v="3"/>
    <s v="Nov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b v="1"/>
    <x v="1"/>
    <s v="plays"/>
    <n v="128"/>
    <n v="186.8"/>
    <d v="2016-01-01T17:40:55"/>
    <d v="2016-02-16T04:34:43"/>
    <n v="46"/>
    <x v="0"/>
    <s v="Feb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b v="1"/>
    <x v="1"/>
    <s v="plays"/>
    <n v="126"/>
    <n v="74.12"/>
    <d v="2015-08-23T06:17:31"/>
    <d v="2015-09-01T11:44:41"/>
    <n v="10"/>
    <x v="3"/>
    <s v="Sep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b v="1"/>
    <x v="1"/>
    <s v="plays"/>
    <n v="129"/>
    <n v="30.71"/>
    <d v="2016-10-22T08:46:27"/>
    <d v="2016-11-21T17:52:20"/>
    <n v="31"/>
    <x v="0"/>
    <s v="Nov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b v="1"/>
    <x v="1"/>
    <s v="plays"/>
    <n v="107"/>
    <n v="62.67"/>
    <d v="2017-04-25T03:47:31"/>
    <d v="2017-06-01T21:26:49"/>
    <n v="38"/>
    <x v="2"/>
    <s v="Jun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b v="1"/>
    <x v="1"/>
    <s v="plays"/>
    <n v="100"/>
    <n v="121.36"/>
    <d v="2015-12-07T09:04:51"/>
    <d v="2015-12-27T19:17:37"/>
    <n v="21"/>
    <x v="3"/>
    <s v="Dec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b v="1"/>
    <x v="1"/>
    <s v="plays"/>
    <n v="155"/>
    <n v="39.74"/>
    <d v="2015-11-29T23:17:43"/>
    <d v="2016-01-30T05:56:01"/>
    <n v="61"/>
    <x v="3"/>
    <s v="Jan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b v="1"/>
    <x v="1"/>
    <s v="plays"/>
    <n v="108"/>
    <n v="72"/>
    <d v="2017-04-14T06:18:41"/>
    <d v="2017-05-05T17:02:06"/>
    <n v="22"/>
    <x v="2"/>
    <s v="May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b v="1"/>
    <x v="1"/>
    <s v="plays"/>
    <n v="111"/>
    <n v="40.630000000000003"/>
    <d v="2017-01-24T22:49:59"/>
    <d v="2017-02-24T14:09:08"/>
    <n v="31"/>
    <x v="2"/>
    <s v="Feb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b v="1"/>
    <x v="1"/>
    <s v="plays"/>
    <n v="101"/>
    <n v="63"/>
    <d v="2015-08-29T00:27:30"/>
    <d v="2015-09-28T15:46:39"/>
    <n v="31"/>
    <x v="3"/>
    <s v="Sep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b v="1"/>
    <x v="1"/>
    <s v="plays"/>
    <n v="121"/>
    <n v="33.67"/>
    <d v="2015-08-13T16:23:50"/>
    <d v="2015-09-13T09:42:08"/>
    <n v="31"/>
    <x v="3"/>
    <s v="Sep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b v="1"/>
    <x v="1"/>
    <s v="plays"/>
    <n v="100"/>
    <n v="38.590000000000003"/>
    <d v="2016-04-21T21:26:41"/>
    <d v="2016-05-22T12:45:50"/>
    <n v="31"/>
    <x v="0"/>
    <s v="May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b v="1"/>
    <x v="1"/>
    <s v="plays"/>
    <n v="109"/>
    <n v="155.94999999999999"/>
    <d v="2017-05-30T07:03:33"/>
    <d v="2017-07-07T12:14:18"/>
    <n v="38"/>
    <x v="2"/>
    <s v="Jul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b v="1"/>
    <x v="1"/>
    <s v="plays"/>
    <n v="123"/>
    <n v="43.2"/>
    <d v="2017-07-01T22:34:41"/>
    <d v="2017-08-10T13:15:34"/>
    <n v="40"/>
    <x v="2"/>
    <s v="Aug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b v="1"/>
    <x v="1"/>
    <s v="plays"/>
    <n v="136"/>
    <n v="15.15"/>
    <d v="2017-03-27T02:36:30"/>
    <d v="2017-05-27T09:14:47"/>
    <n v="61"/>
    <x v="2"/>
    <s v="May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b v="1"/>
    <x v="1"/>
    <s v="plays"/>
    <n v="103"/>
    <n v="83.57"/>
    <d v="2015-05-13T17:23:39"/>
    <d v="2015-06-04T09:11:29"/>
    <n v="22"/>
    <x v="3"/>
    <s v="Jun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b v="1"/>
    <x v="1"/>
    <s v="plays"/>
    <n v="121"/>
    <n v="140"/>
    <d v="2015-08-10T22:54:27"/>
    <d v="2015-08-26T06:34:02"/>
    <n v="16"/>
    <x v="3"/>
    <s v="Aug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b v="1"/>
    <x v="1"/>
    <s v="plays"/>
    <n v="186"/>
    <n v="80.87"/>
    <d v="2017-06-27T09:21:20"/>
    <d v="2017-07-19T00:26:33"/>
    <n v="22"/>
    <x v="2"/>
    <s v="Jul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b v="1"/>
    <x v="1"/>
    <s v="plays"/>
    <n v="300"/>
    <n v="53.85"/>
    <d v="2015-05-31T16:45:43"/>
    <d v="2015-06-14T23:54:39"/>
    <n v="15"/>
    <x v="3"/>
    <s v="Jun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b v="1"/>
    <x v="1"/>
    <s v="plays"/>
    <n v="108"/>
    <n v="30.93"/>
    <d v="2015-05-06T17:51:25"/>
    <d v="2015-06-06T09:10:34"/>
    <n v="31"/>
    <x v="3"/>
    <s v="Jun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b v="1"/>
    <x v="1"/>
    <s v="plays"/>
    <n v="141"/>
    <n v="67.959999999999994"/>
    <d v="2016-02-23T17:11:17"/>
    <d v="2016-03-20T05:57:15"/>
    <n v="26"/>
    <x v="0"/>
    <s v="Mar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b v="1"/>
    <x v="1"/>
    <s v="plays"/>
    <n v="114"/>
    <n v="27.14"/>
    <d v="2015-04-30T15:11:53"/>
    <d v="2015-05-27T03:03:50"/>
    <n v="27"/>
    <x v="3"/>
    <s v="May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b v="1"/>
    <x v="1"/>
    <s v="plays"/>
    <n v="154"/>
    <n v="110.87"/>
    <d v="2016-04-26T14:56:28"/>
    <d v="2016-05-18T04:34:43"/>
    <n v="22"/>
    <x v="0"/>
    <s v="May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b v="1"/>
    <x v="1"/>
    <s v="plays"/>
    <n v="102"/>
    <n v="106.84"/>
    <d v="2017-05-11T02:15:35"/>
    <d v="2017-05-31T12:28:21"/>
    <n v="21"/>
    <x v="2"/>
    <s v="May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b v="1"/>
    <x v="1"/>
    <s v="plays"/>
    <n v="102"/>
    <n v="105.52"/>
    <d v="2016-04-10T16:11:21"/>
    <d v="2016-05-12T22:57:42"/>
    <n v="33"/>
    <x v="0"/>
    <s v="May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b v="1"/>
    <x v="1"/>
    <s v="plays"/>
    <n v="103"/>
    <n v="132.96"/>
    <d v="2016-01-18T09:05:00"/>
    <d v="2016-03-17T03:26:18"/>
    <n v="59"/>
    <x v="0"/>
    <s v="Mar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b v="1"/>
    <x v="1"/>
    <s v="plays"/>
    <n v="156"/>
    <n v="51.92"/>
    <d v="2016-12-14T03:53:21"/>
    <d v="2017-01-13T19:12:30"/>
    <n v="31"/>
    <x v="0"/>
    <s v="Jan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b v="1"/>
    <x v="1"/>
    <s v="plays"/>
    <n v="101"/>
    <n v="310"/>
    <d v="2016-03-25T15:37:00"/>
    <d v="2016-04-26T07:26:47"/>
    <n v="32"/>
    <x v="0"/>
    <s v="Apr"/>
    <x v="1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b v="1"/>
    <x v="1"/>
    <s v="plays"/>
    <n v="239"/>
    <n v="26.02"/>
    <d v="2016-01-14T00:11:29"/>
    <d v="2016-02-13T15:30:38"/>
    <n v="31"/>
    <x v="0"/>
    <s v="Feb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b v="1"/>
    <x v="1"/>
    <s v="plays"/>
    <n v="210"/>
    <n v="105"/>
    <d v="2016-05-10T11:15:10"/>
    <d v="2016-06-10T02:34:19"/>
    <n v="31"/>
    <x v="0"/>
    <s v="Jun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b v="1"/>
    <x v="1"/>
    <s v="plays"/>
    <n v="105"/>
    <n v="86.23"/>
    <d v="2016-05-29T02:53:43"/>
    <d v="2016-06-20T14:07:46"/>
    <n v="23"/>
    <x v="0"/>
    <s v="Jun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b v="1"/>
    <x v="1"/>
    <s v="plays"/>
    <n v="101"/>
    <n v="114.55"/>
    <d v="2015-09-28T23:58:02"/>
    <d v="2015-10-20T11:42:42"/>
    <n v="22"/>
    <x v="3"/>
    <s v="Oct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b v="1"/>
    <x v="1"/>
    <s v="plays"/>
    <n v="111"/>
    <n v="47.66"/>
    <d v="2017-01-04T09:19:06"/>
    <d v="2017-02-04T07:38:33"/>
    <n v="31"/>
    <x v="2"/>
    <s v="Feb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b v="1"/>
    <x v="1"/>
    <s v="plays"/>
    <n v="102"/>
    <n v="72.89"/>
    <d v="2015-10-15T03:38:56"/>
    <d v="2015-11-14T19:59:21"/>
    <n v="31"/>
    <x v="3"/>
    <s v="Nov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b v="1"/>
    <x v="1"/>
    <s v="plays"/>
    <n v="103"/>
    <n v="49.55"/>
    <d v="2017-03-30T23:47:24"/>
    <d v="2017-04-30T02:02:33"/>
    <n v="30"/>
    <x v="2"/>
    <s v="Apr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b v="1"/>
    <x v="1"/>
    <s v="plays"/>
    <n v="127"/>
    <n v="25.4"/>
    <d v="2017-01-25T02:13:54"/>
    <d v="2017-02-11T09:42:08"/>
    <n v="18"/>
    <x v="2"/>
    <s v="Feb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b v="1"/>
    <x v="1"/>
    <s v="plays"/>
    <n v="339"/>
    <n v="62.59"/>
    <d v="2017-03-27T13:39:56"/>
    <d v="2017-04-24T21:26:49"/>
    <n v="29"/>
    <x v="2"/>
    <s v="Apr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b v="1"/>
    <x v="1"/>
    <s v="plays"/>
    <n v="101"/>
    <n v="61.06"/>
    <d v="2017-09-17T09:33:31"/>
    <d v="2017-10-18T21:52:20"/>
    <n v="32"/>
    <x v="2"/>
    <s v="Oct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b v="0"/>
    <x v="1"/>
    <s v="plays"/>
    <n v="9"/>
    <n v="60.06"/>
    <d v="2016-07-08T03:10:14"/>
    <d v="2016-08-07T18:29:23"/>
    <n v="31"/>
    <x v="0"/>
    <s v="Aug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b v="0"/>
    <x v="1"/>
    <s v="plays"/>
    <n v="7"/>
    <n v="72.400000000000006"/>
    <d v="2016-01-22T16:15:31"/>
    <d v="2016-03-08T14:12:58"/>
    <n v="46"/>
    <x v="0"/>
    <s v="Mar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b v="0"/>
    <x v="1"/>
    <s v="plays"/>
    <n v="10"/>
    <n v="100"/>
    <d v="2016-07-06T14:34:12"/>
    <d v="2016-08-06T05:53:21"/>
    <n v="31"/>
    <x v="0"/>
    <s v="Aug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b v="0"/>
    <x v="1"/>
    <s v="plays"/>
    <n v="11"/>
    <n v="51.67"/>
    <d v="2015-11-25T00:04:11"/>
    <d v="2015-12-26T00:54:08"/>
    <n v="31"/>
    <x v="3"/>
    <s v="Dec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b v="0"/>
    <x v="1"/>
    <s v="plays"/>
    <n v="15"/>
    <n v="32.75"/>
    <d v="2015-11-09T14:33:45"/>
    <d v="2016-01-09T16:51:04"/>
    <n v="61"/>
    <x v="3"/>
    <s v="Jan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b v="0"/>
    <x v="1"/>
    <s v="plays"/>
    <n v="0"/>
    <n v="0"/>
    <d v="2016-03-25T19:29:30"/>
    <d v="2016-04-04T22:28:05"/>
    <n v="11"/>
    <x v="0"/>
    <s v="Apr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b v="0"/>
    <x v="1"/>
    <s v="plays"/>
    <n v="28"/>
    <n v="61"/>
    <d v="2016-03-12T09:50:34"/>
    <d v="2016-05-12T16:28:52"/>
    <n v="61"/>
    <x v="0"/>
    <s v="May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b v="0"/>
    <x v="1"/>
    <s v="plays"/>
    <n v="13"/>
    <n v="10"/>
    <d v="2016-04-14T21:35:08"/>
    <d v="2016-05-15T12:54:17"/>
    <n v="31"/>
    <x v="0"/>
    <s v="May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b v="0"/>
    <x v="1"/>
    <s v="plays"/>
    <n v="1"/>
    <n v="10"/>
    <d v="2016-01-30T08:15:12"/>
    <d v="2016-03-09T04:35:45"/>
    <n v="39"/>
    <x v="0"/>
    <s v="Mar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b v="0"/>
    <x v="1"/>
    <s v="plays"/>
    <n v="21"/>
    <n v="37.5"/>
    <d v="2016-10-10T14:53:40"/>
    <d v="2016-11-02T16:50:03"/>
    <n v="24"/>
    <x v="0"/>
    <s v="Nov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b v="0"/>
    <x v="1"/>
    <s v="plays"/>
    <n v="18"/>
    <n v="45"/>
    <d v="2015-06-04T13:49:01"/>
    <d v="2015-06-27T00:30:38"/>
    <n v="23"/>
    <x v="3"/>
    <s v="Jun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b v="0"/>
    <x v="1"/>
    <s v="plays"/>
    <n v="20"/>
    <n v="100.63"/>
    <d v="2017-06-23T17:09:15"/>
    <d v="2017-07-14T03:22:01"/>
    <n v="21"/>
    <x v="2"/>
    <s v="Jul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b v="0"/>
    <x v="1"/>
    <s v="plays"/>
    <n v="18"/>
    <n v="25.57"/>
    <d v="2015-06-24T03:13:17"/>
    <d v="2015-07-24T18:16:49"/>
    <n v="31"/>
    <x v="3"/>
    <s v="Jul"/>
    <x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b v="0"/>
    <x v="1"/>
    <s v="plays"/>
    <n v="0"/>
    <n v="0"/>
    <d v="2016-11-08T10:49:22"/>
    <d v="2016-12-09T02:08:31"/>
    <n v="31"/>
    <x v="0"/>
    <s v="Dec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b v="0"/>
    <x v="1"/>
    <s v="plays"/>
    <n v="2"/>
    <n v="25"/>
    <d v="2015-07-19T19:02:53"/>
    <d v="2015-08-19T10:22:02"/>
    <n v="31"/>
    <x v="3"/>
    <s v="Aug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b v="0"/>
    <x v="1"/>
    <s v="plays"/>
    <n v="0"/>
    <n v="0"/>
    <d v="2015-05-14T22:00:14"/>
    <d v="2015-06-14T13:19:23"/>
    <n v="31"/>
    <x v="3"/>
    <s v="Jun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b v="0"/>
    <x v="1"/>
    <s v="plays"/>
    <n v="0"/>
    <n v="0"/>
    <d v="2015-05-15T00:33:14"/>
    <d v="2015-06-16T01:00:15"/>
    <n v="32"/>
    <x v="3"/>
    <s v="Jun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b v="0"/>
    <x v="1"/>
    <s v="plays"/>
    <n v="10"/>
    <n v="10"/>
    <d v="2015-06-22T17:06:25"/>
    <d v="2015-07-23T08:25:34"/>
    <n v="31"/>
    <x v="3"/>
    <s v="Jul"/>
    <x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b v="0"/>
    <x v="1"/>
    <s v="plays"/>
    <n v="2"/>
    <n v="202"/>
    <d v="2017-09-06T04:56:50"/>
    <d v="2017-10-06T20:15:59"/>
    <n v="31"/>
    <x v="2"/>
    <s v="Oct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b v="0"/>
    <x v="1"/>
    <s v="plays"/>
    <n v="1"/>
    <n v="25"/>
    <d v="2016-05-27T09:23:20"/>
    <d v="2016-06-23T14:47:29"/>
    <n v="28"/>
    <x v="0"/>
    <s v="Jun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b v="1"/>
    <x v="1"/>
    <s v="musical"/>
    <n v="104"/>
    <n v="99.54"/>
    <d v="2017-01-18T17:18:55"/>
    <d v="2017-02-08T16:50:03"/>
    <n v="22"/>
    <x v="2"/>
    <s v="Feb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b v="1"/>
    <x v="1"/>
    <s v="musical"/>
    <n v="105"/>
    <n v="75"/>
    <d v="2017-03-23T11:17:15"/>
    <d v="2017-04-24T04:04:05"/>
    <n v="32"/>
    <x v="2"/>
    <s v="Apr"/>
    <x v="1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b v="1"/>
    <x v="1"/>
    <s v="musical"/>
    <n v="100"/>
    <n v="215.25"/>
    <d v="2015-12-28T22:31:38"/>
    <d v="2016-01-26T21:25:47"/>
    <n v="29"/>
    <x v="3"/>
    <s v="Jan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b v="1"/>
    <x v="1"/>
    <s v="musical"/>
    <n v="133"/>
    <n v="120.55"/>
    <d v="2017-01-26T04:57:25"/>
    <d v="2017-03-28T10:34:26"/>
    <n v="61"/>
    <x v="2"/>
    <s v="Mar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b v="1"/>
    <x v="1"/>
    <s v="musical"/>
    <n v="113"/>
    <n v="37.67"/>
    <d v="2017-09-04T14:03:09"/>
    <d v="2017-10-15T12:15:19"/>
    <n v="41"/>
    <x v="2"/>
    <s v="Oct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b v="1"/>
    <x v="1"/>
    <s v="musical"/>
    <n v="103"/>
    <n v="172.23"/>
    <d v="2016-04-21T03:51:29"/>
    <d v="2016-05-20T22:58:43"/>
    <n v="30"/>
    <x v="0"/>
    <s v="May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b v="1"/>
    <x v="1"/>
    <s v="musical"/>
    <n v="120"/>
    <n v="111.11"/>
    <d v="2015-05-30T09:51:16"/>
    <d v="2015-07-07T12:44:56"/>
    <n v="38"/>
    <x v="3"/>
    <s v="Jul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b v="1"/>
    <x v="1"/>
    <s v="musical"/>
    <n v="130"/>
    <n v="25.46"/>
    <d v="2017-03-10T22:46:56"/>
    <d v="2017-04-10T14:06:05"/>
    <n v="31"/>
    <x v="2"/>
    <s v="Apr"/>
    <x v="1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b v="1"/>
    <x v="1"/>
    <s v="musical"/>
    <n v="101"/>
    <n v="267.64999999999998"/>
    <d v="2015-04-22T13:19:58"/>
    <d v="2015-05-23T04:39:07"/>
    <n v="31"/>
    <x v="3"/>
    <s v="May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b v="1"/>
    <x v="1"/>
    <s v="musical"/>
    <n v="109"/>
    <n v="75.959999999999994"/>
    <d v="2015-10-26T11:39:50"/>
    <d v="2015-11-15T21:52:36"/>
    <n v="21"/>
    <x v="3"/>
    <s v="Nov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b v="1"/>
    <x v="1"/>
    <s v="musical"/>
    <n v="102"/>
    <n v="59.04"/>
    <d v="2015-03-28T16:39:48"/>
    <d v="2015-04-29T02:02:33"/>
    <n v="32"/>
    <x v="3"/>
    <s v="Apr"/>
    <x v="1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b v="1"/>
    <x v="1"/>
    <s v="musical"/>
    <n v="110"/>
    <n v="50.11"/>
    <d v="2016-06-14T13:53:15"/>
    <d v="2016-08-14T20:31:32"/>
    <n v="61"/>
    <x v="0"/>
    <s v="Aug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b v="1"/>
    <x v="1"/>
    <s v="musical"/>
    <n v="101"/>
    <n v="55.5"/>
    <d v="2015-03-20T13:53:48"/>
    <d v="2015-04-15T02:39:46"/>
    <n v="26"/>
    <x v="3"/>
    <s v="Apr"/>
    <x v="1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b v="1"/>
    <x v="1"/>
    <s v="musical"/>
    <n v="100"/>
    <n v="166.67"/>
    <d v="2016-06-05T18:04:53"/>
    <d v="2016-07-30T09:11:29"/>
    <n v="54"/>
    <x v="0"/>
    <s v="Jul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b v="1"/>
    <x v="1"/>
    <s v="musical"/>
    <n v="106"/>
    <n v="47.43"/>
    <d v="2016-06-26T12:47:28"/>
    <d v="2016-07-22T01:33:26"/>
    <n v="26"/>
    <x v="0"/>
    <s v="Jul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b v="1"/>
    <x v="1"/>
    <s v="musical"/>
    <n v="100"/>
    <n v="64.94"/>
    <d v="2016-02-16T17:52:47"/>
    <d v="2016-03-18T08:10:39"/>
    <n v="31"/>
    <x v="0"/>
    <s v="Mar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b v="1"/>
    <x v="1"/>
    <s v="musical"/>
    <n v="100"/>
    <n v="55.56"/>
    <d v="2017-05-05T01:46:05"/>
    <d v="2017-05-24T15:55:55"/>
    <n v="20"/>
    <x v="2"/>
    <s v="May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b v="1"/>
    <x v="1"/>
    <s v="musical"/>
    <n v="113"/>
    <n v="74.22"/>
    <d v="2015-06-11T13:24:48"/>
    <d v="2015-07-12T04:43:57"/>
    <n v="31"/>
    <x v="3"/>
    <s v="Jul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b v="1"/>
    <x v="1"/>
    <s v="musical"/>
    <n v="103"/>
    <n v="106.93"/>
    <d v="2015-05-09T06:08:26"/>
    <d v="2015-06-14T00:00:46"/>
    <n v="36"/>
    <x v="3"/>
    <s v="Jun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b v="1"/>
    <x v="1"/>
    <s v="musical"/>
    <n v="117"/>
    <n v="41.7"/>
    <d v="2016-01-31T16:18:40"/>
    <d v="2016-02-15T04:04:05"/>
    <n v="15"/>
    <x v="0"/>
    <s v="Feb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b v="1"/>
    <x v="1"/>
    <s v="musical"/>
    <n v="108"/>
    <n v="74.239999999999995"/>
    <d v="2015-04-23T11:42:49"/>
    <d v="2015-05-24T03:01:57"/>
    <n v="31"/>
    <x v="3"/>
    <s v="May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b v="1"/>
    <x v="1"/>
    <s v="musical"/>
    <n v="100"/>
    <n v="73.33"/>
    <d v="2017-03-10T16:11:33"/>
    <d v="2017-04-10T07:30:42"/>
    <n v="31"/>
    <x v="2"/>
    <s v="Apr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b v="1"/>
    <x v="1"/>
    <s v="musical"/>
    <n v="100"/>
    <n v="100"/>
    <d v="2016-05-01T11:34:38"/>
    <d v="2016-06-01T02:53:47"/>
    <n v="31"/>
    <x v="0"/>
    <s v="Jun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b v="1"/>
    <x v="1"/>
    <s v="musical"/>
    <n v="146"/>
    <n v="38.42"/>
    <d v="2017-04-28T23:03:01"/>
    <d v="2017-05-13T09:42:08"/>
    <n v="15"/>
    <x v="2"/>
    <s v="May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b v="1"/>
    <x v="1"/>
    <s v="musical"/>
    <n v="110"/>
    <n v="166.97"/>
    <d v="2017-11-07T17:40:32"/>
    <d v="2017-11-28T19:24:15"/>
    <n v="22"/>
    <x v="2"/>
    <s v="Nov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b v="1"/>
    <x v="1"/>
    <s v="musical"/>
    <n v="108"/>
    <n v="94.91"/>
    <d v="2017-10-11T13:24:12"/>
    <d v="2017-11-14T08:18:23"/>
    <n v="34"/>
    <x v="2"/>
    <s v="Nov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b v="1"/>
    <x v="1"/>
    <s v="musical"/>
    <n v="100"/>
    <n v="100"/>
    <d v="2016-03-10T06:08:36"/>
    <d v="2016-03-26T14:18:49"/>
    <n v="17"/>
    <x v="0"/>
    <s v="Mar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b v="1"/>
    <x v="1"/>
    <s v="musical"/>
    <n v="100"/>
    <n v="143.21"/>
    <d v="2016-02-27T03:42:01"/>
    <d v="2016-03-25T22:58:43"/>
    <n v="28"/>
    <x v="0"/>
    <s v="Mar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b v="1"/>
    <x v="1"/>
    <s v="musical"/>
    <n v="107"/>
    <n v="90.82"/>
    <d v="2015-06-05T00:20:03"/>
    <d v="2015-07-13T11:44:41"/>
    <n v="39"/>
    <x v="3"/>
    <s v="Jul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b v="1"/>
    <x v="1"/>
    <s v="musical"/>
    <n v="143"/>
    <n v="48.54"/>
    <d v="2015-08-18T07:19:30"/>
    <d v="2015-09-09T19:54:54"/>
    <n v="23"/>
    <x v="3"/>
    <s v="Sep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b v="1"/>
    <x v="1"/>
    <s v="musical"/>
    <n v="105"/>
    <n v="70.03"/>
    <d v="2015-12-01T04:45:37"/>
    <d v="2016-01-31T11:23:55"/>
    <n v="61"/>
    <x v="3"/>
    <s v="Jan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b v="1"/>
    <x v="1"/>
    <s v="musical"/>
    <n v="104"/>
    <n v="135.63"/>
    <d v="2017-02-18T09:20:41"/>
    <d v="2017-03-20T23:38:33"/>
    <n v="31"/>
    <x v="2"/>
    <s v="Mar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b v="1"/>
    <x v="1"/>
    <s v="musical"/>
    <n v="120"/>
    <n v="100"/>
    <d v="2016-05-29T08:26:59"/>
    <d v="2016-07-01T15:55:55"/>
    <n v="34"/>
    <x v="0"/>
    <s v="Jul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b v="1"/>
    <x v="1"/>
    <s v="musical"/>
    <n v="110"/>
    <n v="94.9"/>
    <d v="2015-07-27T15:00:10"/>
    <d v="2015-08-22T03:46:08"/>
    <n v="26"/>
    <x v="3"/>
    <s v="Aug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b v="1"/>
    <x v="1"/>
    <s v="musical"/>
    <n v="102"/>
    <n v="75.37"/>
    <d v="2017-06-22T02:14:25"/>
    <d v="2017-07-21T19:24:15"/>
    <n v="30"/>
    <x v="2"/>
    <s v="Jul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b v="1"/>
    <x v="1"/>
    <s v="musical"/>
    <n v="129"/>
    <n v="64.459999999999994"/>
    <d v="2017-02-12T16:12:15"/>
    <d v="2017-03-09T17:21:42"/>
    <n v="26"/>
    <x v="2"/>
    <s v="Mar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b v="1"/>
    <x v="1"/>
    <s v="musical"/>
    <n v="115"/>
    <n v="115"/>
    <d v="2017-06-06T21:29:03"/>
    <d v="2017-07-07T12:48:12"/>
    <n v="31"/>
    <x v="2"/>
    <s v="Jul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b v="1"/>
    <x v="1"/>
    <s v="musical"/>
    <n v="151"/>
    <n v="100.5"/>
    <d v="2017-06-23T21:46:42"/>
    <d v="2017-07-30T10:46:28"/>
    <n v="37"/>
    <x v="2"/>
    <s v="Jul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b v="1"/>
    <x v="1"/>
    <s v="musical"/>
    <n v="111"/>
    <n v="93.77"/>
    <d v="2017-04-21T23:54:28"/>
    <d v="2017-05-22T15:13:37"/>
    <n v="31"/>
    <x v="2"/>
    <s v="May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b v="1"/>
    <x v="1"/>
    <s v="musical"/>
    <n v="100"/>
    <n v="35.1"/>
    <d v="2016-05-30T16:40:57"/>
    <d v="2016-06-28T22:27:04"/>
    <n v="30"/>
    <x v="0"/>
    <s v="Jun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b v="0"/>
    <x v="1"/>
    <s v="musical"/>
    <n v="1"/>
    <n v="500"/>
    <d v="2016-11-16T09:23:44"/>
    <d v="2016-12-14T23:17:06"/>
    <n v="29"/>
    <x v="0"/>
    <s v="Dec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b v="0"/>
    <x v="1"/>
    <s v="musical"/>
    <n v="3"/>
    <n v="29"/>
    <d v="2016-05-01T08:20:44"/>
    <d v="2016-06-03T00:41:09"/>
    <n v="33"/>
    <x v="0"/>
    <s v="Jun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b v="0"/>
    <x v="1"/>
    <s v="musical"/>
    <n v="0"/>
    <n v="0"/>
    <d v="2017-10-22T10:43:48"/>
    <d v="2017-11-22T03:04:13"/>
    <n v="31"/>
    <x v="2"/>
    <s v="Nov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b v="0"/>
    <x v="1"/>
    <s v="musical"/>
    <n v="0"/>
    <n v="0"/>
    <d v="2015-04-17T07:46:15"/>
    <d v="2015-06-17T14:24:33"/>
    <n v="61"/>
    <x v="3"/>
    <s v="Jun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b v="0"/>
    <x v="1"/>
    <s v="musical"/>
    <n v="0"/>
    <n v="17.5"/>
    <d v="2016-06-02T16:03:47"/>
    <d v="2016-07-03T07:22:56"/>
    <n v="31"/>
    <x v="0"/>
    <s v="Jul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b v="0"/>
    <x v="1"/>
    <s v="musical"/>
    <n v="60"/>
    <n v="174"/>
    <d v="2015-11-09T20:58:22"/>
    <d v="2015-12-01T07:41:46"/>
    <n v="22"/>
    <x v="3"/>
    <s v="Dec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b v="0"/>
    <x v="1"/>
    <s v="musical"/>
    <n v="1"/>
    <n v="50"/>
    <d v="2016-04-24T23:55:49"/>
    <d v="2016-05-25T15:14:58"/>
    <n v="31"/>
    <x v="0"/>
    <s v="May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b v="0"/>
    <x v="1"/>
    <s v="musical"/>
    <n v="2"/>
    <n v="5"/>
    <d v="2016-07-04T07:37:42"/>
    <d v="2016-08-17T17:52:20"/>
    <n v="45"/>
    <x v="0"/>
    <s v="Aug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b v="0"/>
    <x v="1"/>
    <s v="musical"/>
    <n v="0"/>
    <n v="1"/>
    <d v="2017-11-14T06:51:10"/>
    <d v="2018-01-14T13:29:28"/>
    <n v="61"/>
    <x v="2"/>
    <s v="Jan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b v="0"/>
    <x v="1"/>
    <s v="musical"/>
    <n v="90"/>
    <n v="145.41"/>
    <d v="2016-03-07T06:47:55"/>
    <d v="2016-04-06T22:07:04"/>
    <n v="31"/>
    <x v="0"/>
    <s v="Apr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b v="0"/>
    <x v="1"/>
    <s v="musical"/>
    <n v="1"/>
    <n v="205"/>
    <d v="2015-06-22T17:42:57"/>
    <d v="2015-07-23T09:02:06"/>
    <n v="31"/>
    <x v="3"/>
    <s v="Jul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b v="0"/>
    <x v="1"/>
    <s v="musical"/>
    <n v="4"/>
    <n v="100.5"/>
    <d v="2017-02-03T06:28:49"/>
    <d v="2017-03-05T21:47:58"/>
    <n v="31"/>
    <x v="2"/>
    <s v="Mar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b v="0"/>
    <x v="1"/>
    <s v="musical"/>
    <n v="4"/>
    <n v="55.06"/>
    <d v="2015-11-23T23:10:21"/>
    <d v="2015-12-27T03:02:49"/>
    <n v="33"/>
    <x v="3"/>
    <s v="Dec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b v="0"/>
    <x v="1"/>
    <s v="musical"/>
    <n v="9"/>
    <n v="47.33"/>
    <d v="2015-11-16T18:06:14"/>
    <d v="2015-12-18T09:56:01"/>
    <n v="32"/>
    <x v="3"/>
    <s v="Dec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b v="0"/>
    <x v="1"/>
    <s v="musical"/>
    <n v="0"/>
    <n v="0"/>
    <d v="2016-09-11T10:45:13"/>
    <d v="2016-10-12T02:04:21"/>
    <n v="31"/>
    <x v="0"/>
    <s v="Oct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b v="0"/>
    <x v="1"/>
    <s v="musical"/>
    <n v="20"/>
    <n v="58.95"/>
    <d v="2017-01-27T03:54:21"/>
    <d v="2017-02-26T19:13:30"/>
    <n v="31"/>
    <x v="2"/>
    <s v="Feb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b v="0"/>
    <x v="1"/>
    <s v="musical"/>
    <n v="0"/>
    <n v="0"/>
    <d v="2017-06-01T19:38:17"/>
    <d v="2017-07-28T06:38:18"/>
    <n v="56"/>
    <x v="2"/>
    <s v="Jul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b v="0"/>
    <x v="1"/>
    <s v="musical"/>
    <n v="0"/>
    <n v="1.5"/>
    <d v="2015-07-11T06:56:00"/>
    <d v="2015-09-10T13:34:18"/>
    <n v="61"/>
    <x v="3"/>
    <s v="Sep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b v="0"/>
    <x v="1"/>
    <s v="musical"/>
    <n v="0"/>
    <n v="5"/>
    <d v="2015-05-20T14:00:32"/>
    <d v="2015-06-10T00:13:18"/>
    <n v="21"/>
    <x v="3"/>
    <s v="Jun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b v="0"/>
    <x v="1"/>
    <s v="musical"/>
    <n v="30"/>
    <n v="50.56"/>
    <d v="2016-03-13T10:32:09"/>
    <d v="2016-03-20T14:06:37"/>
    <n v="8"/>
    <x v="0"/>
    <s v="Mar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b v="1"/>
    <x v="1"/>
    <s v="plays"/>
    <n v="100"/>
    <n v="41.67"/>
    <d v="2016-02-10T07:33:05"/>
    <d v="2016-04-11T13:10:07"/>
    <n v="61"/>
    <x v="0"/>
    <s v="Apr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b v="1"/>
    <x v="1"/>
    <s v="plays"/>
    <n v="101"/>
    <n v="53.29"/>
    <d v="2015-05-21T21:04:48"/>
    <d v="2015-07-12T09:11:29"/>
    <n v="51"/>
    <x v="3"/>
    <s v="Jul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b v="1"/>
    <x v="1"/>
    <s v="plays"/>
    <n v="122"/>
    <n v="70.23"/>
    <d v="2016-02-05T14:40:59"/>
    <d v="2016-03-07T04:58:52"/>
    <n v="31"/>
    <x v="0"/>
    <s v="Mar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b v="1"/>
    <x v="1"/>
    <s v="plays"/>
    <n v="330"/>
    <n v="43.42"/>
    <d v="2017-04-22T14:20:49"/>
    <d v="2017-05-27T03:34:28"/>
    <n v="35"/>
    <x v="2"/>
    <s v="May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b v="1"/>
    <x v="1"/>
    <s v="plays"/>
    <n v="110"/>
    <n v="199.18"/>
    <d v="2016-04-01T16:22:16"/>
    <d v="2016-05-19T02:01:32"/>
    <n v="47"/>
    <x v="0"/>
    <s v="May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b v="1"/>
    <x v="1"/>
    <s v="plays"/>
    <n v="101"/>
    <n v="78.52"/>
    <d v="2017-05-02T10:50:34"/>
    <d v="2017-06-10T21:40:05"/>
    <n v="40"/>
    <x v="2"/>
    <s v="Jun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b v="1"/>
    <x v="1"/>
    <s v="plays"/>
    <n v="140"/>
    <n v="61.82"/>
    <d v="2016-02-09T18:04:28"/>
    <d v="2016-03-17T18:52:36"/>
    <n v="37"/>
    <x v="0"/>
    <s v="Mar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b v="1"/>
    <x v="1"/>
    <s v="plays"/>
    <n v="100"/>
    <n v="50"/>
    <d v="2016-07-10T06:22:15"/>
    <d v="2016-08-09T14:17:52"/>
    <n v="31"/>
    <x v="0"/>
    <s v="Aug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b v="1"/>
    <x v="1"/>
    <s v="plays"/>
    <n v="119"/>
    <n v="48.34"/>
    <d v="2015-05-29T04:39:32"/>
    <d v="2015-06-28T19:58:41"/>
    <n v="31"/>
    <x v="3"/>
    <s v="Jun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b v="1"/>
    <x v="1"/>
    <s v="plays"/>
    <n v="107"/>
    <n v="107.25"/>
    <d v="2016-09-27T08:24:06"/>
    <d v="2016-10-14T04:04:05"/>
    <n v="17"/>
    <x v="0"/>
    <s v="Oct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b v="1"/>
    <x v="1"/>
    <s v="plays"/>
    <n v="228"/>
    <n v="57"/>
    <d v="2016-01-27T09:55:26"/>
    <d v="2016-02-27T00:13:19"/>
    <n v="31"/>
    <x v="0"/>
    <s v="Feb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b v="1"/>
    <x v="1"/>
    <s v="plays"/>
    <n v="106"/>
    <n v="40.92"/>
    <d v="2016-06-16T17:23:28"/>
    <d v="2016-07-05T18:55:40"/>
    <n v="20"/>
    <x v="0"/>
    <s v="Jul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b v="1"/>
    <x v="1"/>
    <s v="plays"/>
    <n v="143"/>
    <n v="21.5"/>
    <d v="2016-05-23T15:58:35"/>
    <d v="2016-06-23T07:17:44"/>
    <n v="31"/>
    <x v="0"/>
    <s v="Jun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b v="1"/>
    <x v="1"/>
    <s v="plays"/>
    <n v="105"/>
    <n v="79.540000000000006"/>
    <d v="2016-11-24T00:51:11"/>
    <d v="2016-12-26T17:11:37"/>
    <n v="33"/>
    <x v="0"/>
    <s v="Dec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b v="1"/>
    <x v="1"/>
    <s v="plays"/>
    <n v="110"/>
    <n v="72.38"/>
    <d v="2016-11-12T10:50:30"/>
    <d v="2017-01-11T19:53:52"/>
    <n v="60"/>
    <x v="0"/>
    <s v="Jan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b v="1"/>
    <x v="1"/>
    <s v="plays"/>
    <n v="106"/>
    <n v="64.63"/>
    <d v="2016-06-03T03:25:00"/>
    <d v="2016-07-08T03:02:49"/>
    <n v="35"/>
    <x v="0"/>
    <s v="Jul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b v="1"/>
    <x v="1"/>
    <s v="plays"/>
    <n v="108"/>
    <n v="38.57"/>
    <d v="2017-07-17T09:13:15"/>
    <d v="2017-07-29T13:58:28"/>
    <n v="13"/>
    <x v="2"/>
    <s v="Jul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b v="1"/>
    <x v="1"/>
    <s v="plays"/>
    <n v="105"/>
    <n v="107.57"/>
    <d v="2016-05-13T21:06:37"/>
    <d v="2016-06-04T07:50:02"/>
    <n v="22"/>
    <x v="0"/>
    <s v="Jun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b v="1"/>
    <x v="1"/>
    <s v="plays"/>
    <n v="119"/>
    <n v="27.5"/>
    <d v="2016-03-24T04:15:13"/>
    <d v="2016-04-23T19:34:22"/>
    <n v="31"/>
    <x v="0"/>
    <s v="Apr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b v="1"/>
    <x v="1"/>
    <s v="plays"/>
    <n v="153"/>
    <n v="70.459999999999994"/>
    <d v="2016-01-16T06:24:42"/>
    <d v="2016-03-12T12:15:19"/>
    <n v="56"/>
    <x v="0"/>
    <s v="Mar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b v="1"/>
    <x v="1"/>
    <s v="plays"/>
    <n v="100"/>
    <n v="178.57"/>
    <d v="2015-10-15T22:38:05"/>
    <d v="2015-12-16T06:17:39"/>
    <n v="61"/>
    <x v="3"/>
    <s v="Dec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b v="1"/>
    <x v="1"/>
    <s v="plays"/>
    <n v="100"/>
    <n v="62.63"/>
    <d v="2017-08-09T02:19:05"/>
    <d v="2017-08-29T12:31:51"/>
    <n v="21"/>
    <x v="2"/>
    <s v="Aug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b v="1"/>
    <x v="1"/>
    <s v="plays"/>
    <n v="225"/>
    <n v="75"/>
    <d v="2017-05-09T01:18:29"/>
    <d v="2017-05-23T08:27:25"/>
    <n v="15"/>
    <x v="2"/>
    <s v="May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b v="1"/>
    <x v="1"/>
    <s v="plays"/>
    <n v="106"/>
    <n v="58.9"/>
    <d v="2015-09-28T21:49:42"/>
    <d v="2015-10-20T09:34:23"/>
    <n v="22"/>
    <x v="3"/>
    <s v="Oct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b v="1"/>
    <x v="1"/>
    <s v="plays"/>
    <n v="105"/>
    <n v="139.56"/>
    <d v="2016-12-28T16:36:20"/>
    <d v="2017-02-12T15:35:04"/>
    <n v="46"/>
    <x v="0"/>
    <s v="Feb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b v="1"/>
    <x v="1"/>
    <s v="plays"/>
    <n v="117"/>
    <n v="70"/>
    <d v="2015-11-04T16:47:11"/>
    <d v="2015-11-15T20:34:43"/>
    <n v="12"/>
    <x v="3"/>
    <s v="Nov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b v="1"/>
    <x v="1"/>
    <s v="plays"/>
    <n v="109"/>
    <n v="57.39"/>
    <d v="2016-05-06T02:13:54"/>
    <d v="2016-06-05T17:33:03"/>
    <n v="31"/>
    <x v="0"/>
    <s v="Jun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b v="1"/>
    <x v="1"/>
    <s v="plays"/>
    <n v="160"/>
    <n v="40"/>
    <d v="2017-03-26T08:17:09"/>
    <d v="2017-04-16T19:00:34"/>
    <n v="22"/>
    <x v="2"/>
    <s v="Apr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b v="1"/>
    <x v="1"/>
    <s v="plays"/>
    <n v="113"/>
    <n v="64.290000000000006"/>
    <d v="2017-06-29T07:23:26"/>
    <d v="2017-07-31T05:15:34"/>
    <n v="32"/>
    <x v="2"/>
    <s v="Jul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b v="1"/>
    <x v="1"/>
    <s v="plays"/>
    <n v="102"/>
    <n v="120.12"/>
    <d v="2016-05-15T14:40:59"/>
    <d v="2016-06-21T09:03:58"/>
    <n v="37"/>
    <x v="0"/>
    <s v="Jun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b v="1"/>
    <x v="1"/>
    <s v="plays"/>
    <n v="101"/>
    <n v="1008.24"/>
    <d v="2016-04-08T18:57:10"/>
    <d v="2016-05-09T10:16:19"/>
    <n v="31"/>
    <x v="0"/>
    <s v="May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b v="1"/>
    <x v="1"/>
    <s v="plays"/>
    <n v="101"/>
    <n v="63.28"/>
    <d v="2016-05-18T00:56:35"/>
    <d v="2016-07-18T07:34:53"/>
    <n v="61"/>
    <x v="0"/>
    <s v="Jul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b v="1"/>
    <x v="1"/>
    <s v="plays"/>
    <n v="6500"/>
    <n v="21.67"/>
    <d v="2017-02-25T12:05:36"/>
    <d v="2017-03-22T23:50:17"/>
    <n v="26"/>
    <x v="2"/>
    <s v="Mar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b v="0"/>
    <x v="1"/>
    <s v="plays"/>
    <n v="9"/>
    <n v="25.65"/>
    <d v="2015-05-01T17:12:58"/>
    <d v="2015-07-01T23:51:16"/>
    <n v="61"/>
    <x v="3"/>
    <s v="Jul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b v="0"/>
    <x v="1"/>
    <s v="plays"/>
    <n v="22"/>
    <n v="47.7"/>
    <d v="2015-03-21T13:37:54"/>
    <d v="2015-04-21T04:57:03"/>
    <n v="31"/>
    <x v="3"/>
    <s v="Apr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b v="0"/>
    <x v="1"/>
    <s v="plays"/>
    <n v="21"/>
    <n v="56.05"/>
    <d v="2015-04-16T16:35:08"/>
    <d v="2015-05-12T05:21:05"/>
    <n v="26"/>
    <x v="3"/>
    <s v="May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b v="0"/>
    <x v="1"/>
    <s v="plays"/>
    <n v="41"/>
    <n v="81.319999999999993"/>
    <d v="2015-04-17T05:56:19"/>
    <d v="2015-05-14T11:43:40"/>
    <n v="28"/>
    <x v="3"/>
    <s v="May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b v="0"/>
    <x v="1"/>
    <s v="plays"/>
    <n v="2"/>
    <n v="70.17"/>
    <d v="2016-08-21T12:18:17"/>
    <d v="2016-09-21T03:37:26"/>
    <n v="31"/>
    <x v="0"/>
    <s v="Sep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b v="0"/>
    <x v="1"/>
    <s v="plays"/>
    <n v="3"/>
    <n v="23.63"/>
    <d v="2015-08-16T09:00:17"/>
    <d v="2015-09-17T02:32:10"/>
    <n v="32"/>
    <x v="3"/>
    <s v="Sep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b v="0"/>
    <x v="1"/>
    <s v="plays"/>
    <n v="16"/>
    <n v="188.56"/>
    <d v="2016-05-22T04:59:25"/>
    <d v="2016-07-07T03:58:09"/>
    <n v="46"/>
    <x v="0"/>
    <s v="Jul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b v="0"/>
    <x v="1"/>
    <s v="plays"/>
    <n v="16"/>
    <n v="49.51"/>
    <d v="2016-09-08T01:38:32"/>
    <d v="2016-10-08T16:57:41"/>
    <n v="31"/>
    <x v="0"/>
    <s v="Oct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b v="0"/>
    <x v="1"/>
    <s v="plays"/>
    <n v="7"/>
    <n v="75.459999999999994"/>
    <d v="2016-04-29T06:32:55"/>
    <d v="2016-05-29T21:52:04"/>
    <n v="31"/>
    <x v="0"/>
    <s v="May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b v="0"/>
    <x v="1"/>
    <s v="plays"/>
    <n v="4"/>
    <n v="9.5"/>
    <d v="2015-11-16T04:34:46"/>
    <d v="2015-12-16T19:53:55"/>
    <n v="31"/>
    <x v="3"/>
    <s v="Dec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b v="0"/>
    <x v="1"/>
    <s v="plays"/>
    <n v="34"/>
    <n v="35.5"/>
    <d v="2016-06-04T16:54:07"/>
    <d v="2016-07-05T08:13:16"/>
    <n v="31"/>
    <x v="0"/>
    <s v="Jul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b v="0"/>
    <x v="1"/>
    <s v="plays"/>
    <n v="0"/>
    <n v="10"/>
    <d v="2016-02-16T04:09:48"/>
    <d v="2016-03-12T15:54:29"/>
    <n v="26"/>
    <x v="0"/>
    <s v="Mar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b v="0"/>
    <x v="1"/>
    <s v="plays"/>
    <n v="0"/>
    <n v="13"/>
    <d v="2015-07-10T05:16:13"/>
    <d v="2015-08-14T23:08:34"/>
    <n v="36"/>
    <x v="3"/>
    <s v="Aug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b v="0"/>
    <x v="1"/>
    <s v="plays"/>
    <n v="16"/>
    <n v="89.4"/>
    <d v="2016-03-26T16:35:02"/>
    <d v="2016-04-26T07:54:11"/>
    <n v="31"/>
    <x v="0"/>
    <s v="Apr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b v="0"/>
    <x v="1"/>
    <s v="plays"/>
    <n v="3"/>
    <n v="25"/>
    <d v="2016-02-10T20:13:07"/>
    <d v="2016-03-12T10:31:00"/>
    <n v="31"/>
    <x v="0"/>
    <s v="Mar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b v="0"/>
    <x v="1"/>
    <s v="plays"/>
    <n v="0"/>
    <n v="1"/>
    <d v="2016-01-23T05:26:52"/>
    <d v="2016-02-22T19:44:44"/>
    <n v="31"/>
    <x v="0"/>
    <s v="Feb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b v="0"/>
    <x v="1"/>
    <s v="plays"/>
    <n v="5"/>
    <n v="65"/>
    <d v="2015-06-20T17:02:49"/>
    <d v="2015-07-14T04:17:22"/>
    <n v="24"/>
    <x v="3"/>
    <s v="Jul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b v="0"/>
    <x v="1"/>
    <s v="plays"/>
    <n v="2"/>
    <n v="10"/>
    <d v="2016-04-20T18:13:31"/>
    <d v="2016-05-09T14:17:52"/>
    <n v="19"/>
    <x v="0"/>
    <s v="May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b v="0"/>
    <x v="1"/>
    <s v="plays"/>
    <n v="0"/>
    <n v="1"/>
    <d v="2015-05-11T00:27:21"/>
    <d v="2015-06-06T13:16:36"/>
    <n v="27"/>
    <x v="3"/>
    <s v="Jun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b v="0"/>
    <x v="1"/>
    <s v="plays"/>
    <n v="18"/>
    <n v="81.540000000000006"/>
    <d v="2015-06-24T17:13:22"/>
    <d v="2015-07-25T08:32:31"/>
    <n v="31"/>
    <x v="3"/>
    <s v="Jul"/>
    <x v="7"/>
  </r>
  <r>
    <n v="3861"/>
    <s v="READY OR NOT HERE I COME"/>
    <s v="THE COMING OF THE LORD!"/>
    <n v="2000"/>
    <n v="100"/>
    <x v="2"/>
    <s v="US"/>
    <s v="USD"/>
    <n v="1415828820"/>
    <n v="1412258977"/>
    <n v="1"/>
    <b v="0"/>
    <x v="1"/>
    <s v="plays"/>
    <n v="5"/>
    <n v="100"/>
    <d v="2015-09-15T08:50:40"/>
    <d v="2015-10-27T13:33:57"/>
    <n v="42"/>
    <x v="3"/>
    <s v="Oct"/>
    <x v="1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b v="0"/>
    <x v="1"/>
    <s v="plays"/>
    <n v="0"/>
    <n v="1"/>
    <d v="2017-08-26T20:41:48"/>
    <d v="2017-09-10T14:47:29"/>
    <n v="15"/>
    <x v="2"/>
    <s v="Sep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b v="0"/>
    <x v="1"/>
    <s v="plays"/>
    <n v="0"/>
    <n v="0"/>
    <d v="2016-08-26T15:00:31"/>
    <d v="2016-10-26T22:40:05"/>
    <n v="61"/>
    <x v="0"/>
    <s v="Oct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b v="0"/>
    <x v="1"/>
    <s v="plays"/>
    <n v="1"/>
    <n v="20"/>
    <d v="2016-10-08T18:47:44"/>
    <d v="2016-11-08T11:08:09"/>
    <n v="31"/>
    <x v="0"/>
    <s v="Nov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b v="0"/>
    <x v="1"/>
    <s v="plays"/>
    <n v="27"/>
    <n v="46.43"/>
    <d v="2015-07-02T21:04:39"/>
    <d v="2015-08-12T07:08:56"/>
    <n v="41"/>
    <x v="3"/>
    <s v="Aug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b v="0"/>
    <x v="1"/>
    <s v="plays"/>
    <n v="1"/>
    <n v="5.5"/>
    <d v="2017-01-26T02:47:10"/>
    <d v="2017-03-17T08:39:50"/>
    <n v="50"/>
    <x v="2"/>
    <s v="Mar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b v="0"/>
    <x v="1"/>
    <s v="plays"/>
    <n v="13"/>
    <n v="50.2"/>
    <d v="2017-05-15T06:10:02"/>
    <d v="2017-06-14T21:29:10"/>
    <n v="31"/>
    <x v="2"/>
    <s v="Jun"/>
    <x v="9"/>
  </r>
  <r>
    <n v="3868"/>
    <s v="1000 words (Canceled)"/>
    <s v="New collection of music by Scott Evan Davis!"/>
    <n v="5000"/>
    <n v="10"/>
    <x v="1"/>
    <s v="GB"/>
    <s v="GBP"/>
    <n v="1410191405"/>
    <n v="1408031405"/>
    <n v="1"/>
    <b v="0"/>
    <x v="1"/>
    <s v="musical"/>
    <n v="0"/>
    <n v="10"/>
    <d v="2015-07-27T09:32:00"/>
    <d v="2015-08-21T22:17:57"/>
    <n v="26"/>
    <x v="3"/>
    <m/>
    <x v="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b v="0"/>
    <x v="1"/>
    <s v="musical"/>
    <n v="3"/>
    <n v="30.13"/>
    <d v="2016-01-29T08:03:16"/>
    <d v="2016-02-28T08:52:05"/>
    <n v="30"/>
    <x v="0"/>
    <m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b v="0"/>
    <x v="1"/>
    <s v="musical"/>
    <n v="15"/>
    <n v="150"/>
    <d v="2015-05-14T08:48:59"/>
    <d v="2015-06-14T00:08:08"/>
    <n v="31"/>
    <x v="3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b v="0"/>
    <x v="1"/>
    <s v="musical"/>
    <n v="3"/>
    <n v="13.33"/>
    <d v="2018-01-29T15:02:59"/>
    <d v="2018-03-31T20:40:00"/>
    <n v="61"/>
    <x v="1"/>
    <m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b v="0"/>
    <x v="1"/>
    <s v="musical"/>
    <n v="0"/>
    <n v="0"/>
    <d v="2016-06-12T13:47:10"/>
    <d v="2016-08-02T15:19:05"/>
    <n v="51"/>
    <x v="0"/>
    <m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b v="0"/>
    <x v="1"/>
    <s v="musical"/>
    <n v="0"/>
    <n v="0"/>
    <d v="2016-08-28T17:34:13"/>
    <d v="2016-09-28T08:53:22"/>
    <n v="31"/>
    <x v="0"/>
    <m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b v="0"/>
    <x v="1"/>
    <s v="musical"/>
    <n v="0"/>
    <n v="0"/>
    <d v="2015-12-18T18:16:33"/>
    <d v="2016-01-09T05:37:01"/>
    <n v="22"/>
    <x v="3"/>
    <m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b v="0"/>
    <x v="1"/>
    <s v="musical"/>
    <n v="0"/>
    <n v="0"/>
    <d v="2017-08-31T00:50:28"/>
    <d v="2017-09-01T03:03:50"/>
    <n v="2"/>
    <x v="2"/>
    <m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b v="0"/>
    <x v="1"/>
    <s v="musical"/>
    <n v="53"/>
    <n v="44.76"/>
    <d v="2016-12-26T03:33:15"/>
    <d v="2017-01-25T18:52:23"/>
    <n v="31"/>
    <x v="0"/>
    <m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b v="0"/>
    <x v="1"/>
    <s v="musical"/>
    <n v="5"/>
    <n v="88.64"/>
    <d v="2017-11-07T19:09:49"/>
    <d v="2017-12-08T10:28:58"/>
    <n v="31"/>
    <x v="2"/>
    <m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b v="0"/>
    <x v="1"/>
    <s v="musical"/>
    <n v="0"/>
    <n v="10"/>
    <d v="2016-05-17T17:00:21"/>
    <d v="2016-06-17T16:50:03"/>
    <n v="31"/>
    <x v="0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b v="0"/>
    <x v="1"/>
    <s v="musical"/>
    <n v="0"/>
    <n v="0"/>
    <d v="2015-12-11T10:53:33"/>
    <d v="2016-01-11T02:12:42"/>
    <n v="31"/>
    <x v="3"/>
    <m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b v="0"/>
    <x v="1"/>
    <s v="musical"/>
    <n v="13"/>
    <n v="57.65"/>
    <d v="2015-06-06T11:48:26"/>
    <d v="2015-07-12T09:11:29"/>
    <n v="36"/>
    <x v="3"/>
    <m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b v="0"/>
    <x v="1"/>
    <s v="musical"/>
    <n v="5"/>
    <n v="25"/>
    <d v="2018-01-21T16:47:39"/>
    <d v="2018-02-21T08:06:47"/>
    <n v="31"/>
    <x v="1"/>
    <m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b v="0"/>
    <x v="1"/>
    <s v="musical"/>
    <n v="0"/>
    <n v="0"/>
    <d v="2016-12-27T12:52:15"/>
    <d v="2017-01-24T02:05:37"/>
    <n v="28"/>
    <x v="0"/>
    <m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b v="0"/>
    <x v="1"/>
    <s v="musical"/>
    <n v="0"/>
    <n v="0"/>
    <d v="2015-07-16T02:30:58"/>
    <d v="2015-08-15T17:50:07"/>
    <n v="31"/>
    <x v="3"/>
    <m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b v="0"/>
    <x v="1"/>
    <s v="musical"/>
    <n v="0"/>
    <n v="0"/>
    <d v="2016-02-16T18:53:29"/>
    <d v="2016-03-13T06:38:10"/>
    <n v="26"/>
    <x v="0"/>
    <m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b v="0"/>
    <x v="1"/>
    <s v="musical"/>
    <n v="0"/>
    <n v="0"/>
    <d v="2017-04-04T13:06:14"/>
    <d v="2017-05-05T04:25:23"/>
    <n v="31"/>
    <x v="2"/>
    <m/>
    <x v="5"/>
  </r>
  <r>
    <n v="3886"/>
    <s v="a (Canceled)"/>
    <n v="1"/>
    <n v="10000"/>
    <n v="0"/>
    <x v="1"/>
    <s v="AU"/>
    <s v="AUD"/>
    <n v="1418275702"/>
    <n v="1415683702"/>
    <n v="0"/>
    <b v="0"/>
    <x v="1"/>
    <s v="musical"/>
    <n v="0"/>
    <n v="0"/>
    <d v="2015-10-25T20:23:52"/>
    <d v="2015-11-25T11:43:01"/>
    <n v="31"/>
    <x v="3"/>
    <m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b v="0"/>
    <x v="1"/>
    <s v="musical"/>
    <n v="2"/>
    <n v="17.5"/>
    <d v="2016-03-02T03:40:04"/>
    <d v="2016-04-18T04:35:45"/>
    <n v="47"/>
    <x v="0"/>
    <m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b v="0"/>
    <x v="1"/>
    <s v="plays"/>
    <n v="27"/>
    <n v="38.71"/>
    <d v="2018-01-28T08:46:57"/>
    <d v="2018-02-28T00:06:06"/>
    <n v="31"/>
    <x v="1"/>
    <s v="Feb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b v="0"/>
    <x v="1"/>
    <s v="plays"/>
    <n v="1"/>
    <n v="13.11"/>
    <d v="2015-11-18T02:40:31"/>
    <d v="2015-12-20T18:18:54"/>
    <n v="33"/>
    <x v="3"/>
    <s v="Dec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b v="0"/>
    <x v="1"/>
    <s v="plays"/>
    <n v="17"/>
    <n v="315.5"/>
    <d v="2016-06-04T00:12:40"/>
    <d v="2016-08-04T06:50:58"/>
    <n v="61"/>
    <x v="0"/>
    <s v="Aug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b v="0"/>
    <x v="1"/>
    <s v="plays"/>
    <n v="33"/>
    <n v="37.14"/>
    <d v="2016-02-06T22:08:25"/>
    <d v="2016-03-08T15:18:08"/>
    <n v="31"/>
    <x v="0"/>
    <s v="Mar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b v="0"/>
    <x v="1"/>
    <s v="plays"/>
    <n v="0"/>
    <n v="0"/>
    <d v="2015-07-29T10:22:15"/>
    <d v="2015-08-06T05:37:01"/>
    <n v="9"/>
    <x v="3"/>
    <s v="Aug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b v="0"/>
    <x v="1"/>
    <s v="plays"/>
    <n v="22"/>
    <n v="128.27000000000001"/>
    <d v="2015-04-30T13:34:18"/>
    <d v="2015-06-12T01:01:17"/>
    <n v="43"/>
    <x v="3"/>
    <s v="Jun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b v="0"/>
    <x v="1"/>
    <s v="plays"/>
    <n v="3"/>
    <n v="47.27"/>
    <d v="2017-11-05T00:30:51"/>
    <d v="2017-12-05T21:56:26"/>
    <n v="31"/>
    <x v="2"/>
    <s v="Dec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b v="0"/>
    <x v="1"/>
    <s v="plays"/>
    <n v="5"/>
    <n v="50"/>
    <d v="2016-01-13T12:46:16"/>
    <d v="2016-02-14T04:36:03"/>
    <n v="32"/>
    <x v="0"/>
    <s v="Feb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b v="0"/>
    <x v="1"/>
    <s v="plays"/>
    <n v="11"/>
    <n v="42.5"/>
    <d v="2015-05-14T09:17:55"/>
    <d v="2015-05-28T16:26:52"/>
    <n v="15"/>
    <x v="3"/>
    <s v="May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b v="0"/>
    <x v="1"/>
    <s v="plays"/>
    <n v="18"/>
    <n v="44"/>
    <d v="2015-11-24T02:31:12"/>
    <d v="2015-12-24T17:50:21"/>
    <n v="31"/>
    <x v="3"/>
    <s v="Dec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b v="0"/>
    <x v="1"/>
    <s v="plays"/>
    <n v="33"/>
    <n v="50.88"/>
    <d v="2016-06-26T04:40:20"/>
    <d v="2016-08-06T05:37:01"/>
    <n v="41"/>
    <x v="0"/>
    <s v="Aug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b v="0"/>
    <x v="1"/>
    <s v="plays"/>
    <n v="1"/>
    <n v="62.5"/>
    <d v="2015-07-05T01:07:25"/>
    <d v="2015-07-25T11:20:11"/>
    <n v="21"/>
    <x v="3"/>
    <s v="Jul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b v="0"/>
    <x v="1"/>
    <s v="plays"/>
    <n v="5"/>
    <n v="27"/>
    <d v="2016-04-28T14:00:42"/>
    <d v="2016-05-29T05:19:51"/>
    <n v="31"/>
    <x v="0"/>
    <s v="May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b v="0"/>
    <x v="1"/>
    <s v="plays"/>
    <n v="1"/>
    <n v="25"/>
    <d v="2016-10-31T04:25:31"/>
    <d v="2016-12-11T00:51:03"/>
    <n v="41"/>
    <x v="0"/>
    <s v="Dec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b v="0"/>
    <x v="1"/>
    <s v="plays"/>
    <n v="49"/>
    <n v="47.26"/>
    <d v="2017-10-19T04:19:26"/>
    <d v="2017-11-13T18:06:40"/>
    <n v="26"/>
    <x v="2"/>
    <s v="Nov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b v="0"/>
    <x v="1"/>
    <s v="plays"/>
    <n v="0"/>
    <n v="0"/>
    <d v="2016-06-18T13:33:01"/>
    <d v="2016-08-03T07:47:45"/>
    <n v="46"/>
    <x v="0"/>
    <s v="Aug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b v="0"/>
    <x v="1"/>
    <s v="plays"/>
    <n v="0"/>
    <n v="1.5"/>
    <d v="2016-03-17T20:25:32"/>
    <d v="2016-04-01T03:07:55"/>
    <n v="15"/>
    <x v="0"/>
    <s v="Apr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b v="0"/>
    <x v="1"/>
    <s v="plays"/>
    <n v="12"/>
    <n v="24.71"/>
    <d v="2016-04-16T20:54:31"/>
    <d v="2016-05-30T02:33:11"/>
    <n v="43"/>
    <x v="0"/>
    <s v="May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b v="0"/>
    <x v="1"/>
    <s v="plays"/>
    <n v="67"/>
    <n v="63.13"/>
    <d v="2016-05-06T13:48:49"/>
    <d v="2016-06-14T00:25:32"/>
    <n v="39"/>
    <x v="0"/>
    <s v="Jun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b v="0"/>
    <x v="1"/>
    <s v="plays"/>
    <n v="15"/>
    <n v="38.25"/>
    <d v="2015-09-07T10:23:05"/>
    <d v="2015-10-10T03:12:00"/>
    <n v="33"/>
    <x v="3"/>
    <s v="Oct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b v="0"/>
    <x v="1"/>
    <s v="plays"/>
    <n v="9"/>
    <n v="16.25"/>
    <d v="2015-06-25T04:51:00"/>
    <d v="2015-07-10T12:30:34"/>
    <n v="16"/>
    <x v="3"/>
    <s v="Jul"/>
    <x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b v="0"/>
    <x v="1"/>
    <s v="plays"/>
    <n v="0"/>
    <n v="33.75"/>
    <d v="2015-07-25T01:08:48"/>
    <d v="2015-08-24T16:27:57"/>
    <n v="31"/>
    <x v="3"/>
    <s v="Aug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b v="0"/>
    <x v="1"/>
    <s v="plays"/>
    <n v="3"/>
    <n v="61.67"/>
    <d v="2016-07-28T03:13:59"/>
    <d v="2016-08-27T18:33:08"/>
    <n v="31"/>
    <x v="0"/>
    <s v="Aug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b v="0"/>
    <x v="1"/>
    <s v="plays"/>
    <n v="37"/>
    <n v="83.14"/>
    <d v="2015-10-11T03:03:26"/>
    <d v="2015-11-10T19:23:52"/>
    <n v="31"/>
    <x v="3"/>
    <s v="Nov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b v="0"/>
    <x v="1"/>
    <s v="plays"/>
    <n v="0"/>
    <n v="1"/>
    <d v="2016-02-10T03:02:38"/>
    <d v="2016-04-11T07:44:41"/>
    <n v="61"/>
    <x v="0"/>
    <s v="Apr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b v="0"/>
    <x v="1"/>
    <s v="plays"/>
    <n v="10"/>
    <n v="142.86000000000001"/>
    <d v="2016-10-21T08:45:05"/>
    <d v="2016-11-21T01:05:31"/>
    <n v="31"/>
    <x v="0"/>
    <s v="Nov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b v="0"/>
    <x v="1"/>
    <s v="plays"/>
    <n v="36"/>
    <n v="33.67"/>
    <d v="2016-04-06T20:35:00"/>
    <d v="2016-04-27T10:11:45"/>
    <n v="21"/>
    <x v="0"/>
    <s v="Apr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b v="0"/>
    <x v="1"/>
    <s v="plays"/>
    <n v="0"/>
    <n v="5"/>
    <d v="2017-04-28T01:40:35"/>
    <d v="2017-05-28T16:59:44"/>
    <n v="31"/>
    <x v="2"/>
    <s v="May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b v="0"/>
    <x v="1"/>
    <s v="plays"/>
    <n v="0"/>
    <n v="0"/>
    <d v="2017-04-29T14:06:51"/>
    <d v="2017-05-30T05:25:59"/>
    <n v="31"/>
    <x v="2"/>
    <s v="May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b v="0"/>
    <x v="1"/>
    <s v="plays"/>
    <n v="0"/>
    <n v="10"/>
    <d v="2015-07-25T05:15:56"/>
    <d v="2015-08-24T20:35:05"/>
    <n v="31"/>
    <x v="3"/>
    <s v="Aug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b v="0"/>
    <x v="1"/>
    <s v="plays"/>
    <n v="0"/>
    <n v="40"/>
    <d v="2015-07-04T22:25:04"/>
    <d v="2015-07-17T04:35:45"/>
    <n v="13"/>
    <x v="3"/>
    <s v="Jul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b v="0"/>
    <x v="1"/>
    <s v="plays"/>
    <n v="2"/>
    <n v="30"/>
    <d v="2016-12-11T21:53:35"/>
    <d v="2017-01-09T19:54:54"/>
    <n v="29"/>
    <x v="0"/>
    <s v="Jan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b v="0"/>
    <x v="1"/>
    <s v="plays"/>
    <n v="5"/>
    <n v="45"/>
    <d v="2017-10-12T23:16:46"/>
    <d v="2017-11-12T15:37:11"/>
    <n v="31"/>
    <x v="2"/>
    <s v="Nov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b v="0"/>
    <x v="1"/>
    <s v="plays"/>
    <n v="0"/>
    <n v="0"/>
    <d v="2015-09-27T13:48:10"/>
    <d v="2015-10-10T01:01:17"/>
    <n v="13"/>
    <x v="3"/>
    <s v="Oct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b v="0"/>
    <x v="1"/>
    <s v="plays"/>
    <n v="8"/>
    <n v="10.17"/>
    <d v="2016-01-01T19:21:01"/>
    <d v="2016-02-16T22:58:43"/>
    <n v="46"/>
    <x v="0"/>
    <s v="Feb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b v="0"/>
    <x v="1"/>
    <s v="plays"/>
    <n v="12"/>
    <n v="81.41"/>
    <d v="2016-02-27T04:36:57"/>
    <d v="2016-03-26T18:54:50"/>
    <n v="29"/>
    <x v="0"/>
    <s v="Mar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b v="0"/>
    <x v="1"/>
    <s v="plays"/>
    <n v="15"/>
    <n v="57.25"/>
    <d v="2015-05-08T00:32:43"/>
    <d v="2015-06-07T15:51:52"/>
    <n v="31"/>
    <x v="3"/>
    <s v="Jun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b v="0"/>
    <x v="1"/>
    <s v="plays"/>
    <n v="10"/>
    <n v="5"/>
    <d v="2015-06-11T15:43:39"/>
    <d v="2015-07-12T07:02:47"/>
    <n v="31"/>
    <x v="3"/>
    <s v="Jul"/>
    <x v="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b v="0"/>
    <x v="1"/>
    <s v="plays"/>
    <n v="0"/>
    <n v="15"/>
    <d v="2015-11-11T01:03:48"/>
    <d v="2015-12-11T16:22:57"/>
    <n v="31"/>
    <x v="3"/>
    <s v="Dec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b v="0"/>
    <x v="1"/>
    <s v="plays"/>
    <n v="1"/>
    <n v="12.5"/>
    <d v="2015-06-21T06:02:37"/>
    <d v="2015-07-21T21:21:46"/>
    <n v="31"/>
    <x v="3"/>
    <s v="Jul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b v="0"/>
    <x v="1"/>
    <s v="plays"/>
    <n v="13"/>
    <n v="93"/>
    <d v="2016-09-07T22:21:44"/>
    <d v="2016-10-06T01:00:15"/>
    <n v="29"/>
    <x v="0"/>
    <s v="Oct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b v="0"/>
    <x v="1"/>
    <s v="plays"/>
    <n v="2"/>
    <n v="32.36"/>
    <d v="2017-08-17T05:27:55"/>
    <d v="2017-09-16T20:47:04"/>
    <n v="31"/>
    <x v="2"/>
    <s v="Sep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b v="0"/>
    <x v="1"/>
    <s v="plays"/>
    <n v="0"/>
    <n v="0"/>
    <d v="2017-02-26T03:42:26"/>
    <d v="2017-03-26T15:49:47"/>
    <n v="29"/>
    <x v="2"/>
    <s v="Mar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b v="0"/>
    <x v="1"/>
    <s v="plays"/>
    <n v="0"/>
    <n v="0"/>
    <d v="2016-07-31T14:26:30"/>
    <d v="2016-08-26T03:12:28"/>
    <n v="26"/>
    <x v="0"/>
    <s v="Aug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b v="0"/>
    <x v="1"/>
    <s v="plays"/>
    <n v="0"/>
    <n v="1"/>
    <d v="2017-02-07T14:20:40"/>
    <d v="2017-03-10T04:38:32"/>
    <n v="31"/>
    <x v="2"/>
    <s v="Mar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b v="0"/>
    <x v="1"/>
    <s v="plays"/>
    <n v="16"/>
    <n v="91.83"/>
    <d v="2017-06-14T00:45:19"/>
    <d v="2017-07-13T17:04:20"/>
    <n v="30"/>
    <x v="2"/>
    <s v="Jul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b v="0"/>
    <x v="1"/>
    <s v="plays"/>
    <n v="11"/>
    <n v="45.83"/>
    <d v="2016-08-06T05:44:30"/>
    <d v="2016-09-21T01:31:55"/>
    <n v="46"/>
    <x v="0"/>
    <s v="Sep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b v="0"/>
    <x v="1"/>
    <s v="plays"/>
    <n v="44"/>
    <n v="57.17"/>
    <d v="2016-07-24T23:14:50"/>
    <d v="2016-09-24T05:53:07"/>
    <n v="61"/>
    <x v="0"/>
    <s v="Sep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b v="0"/>
    <x v="1"/>
    <s v="plays"/>
    <n v="0"/>
    <n v="0"/>
    <d v="2017-10-31T05:25:27"/>
    <d v="2017-11-30T21:45:52"/>
    <n v="31"/>
    <x v="2"/>
    <s v="Nov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b v="0"/>
    <x v="1"/>
    <s v="plays"/>
    <n v="86"/>
    <n v="248.5"/>
    <d v="2017-06-09T14:27:24"/>
    <d v="2017-07-08T04:45:17"/>
    <n v="29"/>
    <x v="2"/>
    <s v="Jul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b v="0"/>
    <x v="1"/>
    <s v="plays"/>
    <n v="12"/>
    <n v="79.400000000000006"/>
    <d v="2016-05-14T17:36:14"/>
    <d v="2016-06-15T09:26:02"/>
    <n v="32"/>
    <x v="0"/>
    <s v="Jun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b v="0"/>
    <x v="1"/>
    <s v="plays"/>
    <n v="0"/>
    <n v="5"/>
    <d v="2015-09-16T04:42:12"/>
    <d v="2015-09-20T01:31:55"/>
    <n v="5"/>
    <x v="3"/>
    <s v="Sep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b v="0"/>
    <x v="1"/>
    <s v="plays"/>
    <n v="0"/>
    <n v="5.5"/>
    <d v="2015-11-02T06:27:15"/>
    <d v="2015-12-18T05:25:58"/>
    <n v="46"/>
    <x v="3"/>
    <s v="Dec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b v="0"/>
    <x v="1"/>
    <s v="plays"/>
    <n v="1"/>
    <n v="25"/>
    <d v="2015-10-11T22:03:11"/>
    <d v="2015-11-08T22:58:43"/>
    <n v="28"/>
    <x v="3"/>
    <s v="Nov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b v="0"/>
    <x v="1"/>
    <s v="plays"/>
    <n v="0"/>
    <n v="0"/>
    <d v="2016-04-03T21:08:19"/>
    <d v="2016-06-04T03:46:37"/>
    <n v="61"/>
    <x v="0"/>
    <s v="Jun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b v="0"/>
    <x v="1"/>
    <s v="plays"/>
    <n v="36"/>
    <n v="137.08000000000001"/>
    <d v="2016-09-22T07:50:57"/>
    <d v="2016-10-23T21:47:14"/>
    <n v="32"/>
    <x v="0"/>
    <s v="Oct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b v="0"/>
    <x v="1"/>
    <s v="plays"/>
    <n v="0"/>
    <n v="0"/>
    <d v="2016-07-16T19:18:43"/>
    <d v="2016-08-16T10:37:52"/>
    <n v="31"/>
    <x v="0"/>
    <s v="Aug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b v="0"/>
    <x v="1"/>
    <s v="plays"/>
    <n v="0"/>
    <n v="5"/>
    <d v="2016-04-01T17:36:29"/>
    <d v="2016-05-02T08:55:38"/>
    <n v="31"/>
    <x v="0"/>
    <s v="May"/>
    <x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b v="0"/>
    <x v="1"/>
    <s v="plays"/>
    <n v="3"/>
    <n v="39"/>
    <d v="2016-01-13T02:33:34"/>
    <d v="2016-02-14T06:38:18"/>
    <n v="32"/>
    <x v="0"/>
    <s v="Feb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b v="0"/>
    <x v="1"/>
    <s v="plays"/>
    <n v="3"/>
    <n v="50.5"/>
    <d v="2017-08-30T19:50:32"/>
    <d v="2017-09-30T11:09:41"/>
    <n v="31"/>
    <x v="2"/>
    <s v="Sep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b v="0"/>
    <x v="1"/>
    <s v="plays"/>
    <n v="0"/>
    <n v="0"/>
    <d v="2015-06-20T06:57:25"/>
    <d v="2015-08-20T13:35:43"/>
    <n v="61"/>
    <x v="3"/>
    <s v="Aug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b v="0"/>
    <x v="1"/>
    <s v="plays"/>
    <n v="16"/>
    <n v="49.28"/>
    <d v="2015-12-28T01:25:28"/>
    <d v="2016-01-27T16:44:37"/>
    <n v="31"/>
    <x v="3"/>
    <s v="Jan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b v="0"/>
    <x v="1"/>
    <s v="plays"/>
    <n v="1"/>
    <n v="25"/>
    <d v="2017-03-04T15:40:56"/>
    <d v="2017-04-03T08:15:19"/>
    <n v="30"/>
    <x v="2"/>
    <s v="Apr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b v="0"/>
    <x v="1"/>
    <s v="plays"/>
    <n v="0"/>
    <n v="1"/>
    <d v="2017-02-26T15:38:35"/>
    <d v="2017-04-28T21:15:37"/>
    <n v="61"/>
    <x v="2"/>
    <s v="Apr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b v="0"/>
    <x v="1"/>
    <s v="plays"/>
    <n v="0"/>
    <n v="25"/>
    <d v="2016-08-16T13:45:22"/>
    <d v="2016-10-16T20:23:40"/>
    <n v="61"/>
    <x v="0"/>
    <s v="Oct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b v="0"/>
    <x v="1"/>
    <s v="plays"/>
    <n v="0"/>
    <n v="0"/>
    <d v="2017-06-25T08:20:11"/>
    <d v="2017-07-26T22:27:04"/>
    <n v="32"/>
    <x v="2"/>
    <s v="Jul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b v="0"/>
    <x v="1"/>
    <s v="plays"/>
    <n v="0"/>
    <n v="0"/>
    <d v="2015-04-25T10:51:18"/>
    <d v="2015-06-25T17:29:36"/>
    <n v="61"/>
    <x v="3"/>
    <s v="Jun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b v="0"/>
    <x v="1"/>
    <s v="plays"/>
    <n v="24"/>
    <n v="53.13"/>
    <d v="2016-10-19T23:21:33"/>
    <d v="2016-11-19T15:41:58"/>
    <n v="31"/>
    <x v="0"/>
    <s v="Nov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b v="0"/>
    <x v="1"/>
    <s v="plays"/>
    <n v="0"/>
    <n v="0"/>
    <d v="2017-03-23T06:30:15"/>
    <d v="2017-04-19T22:17:52"/>
    <n v="28"/>
    <x v="2"/>
    <s v="Apr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b v="0"/>
    <x v="1"/>
    <s v="plays"/>
    <n v="0"/>
    <n v="7"/>
    <d v="2017-05-19T12:11:08"/>
    <d v="2017-07-05T11:40:30"/>
    <n v="47"/>
    <x v="2"/>
    <s v="Jul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b v="0"/>
    <x v="1"/>
    <s v="plays"/>
    <n v="32"/>
    <n v="40.06"/>
    <d v="2015-06-07T15:38:05"/>
    <d v="2015-07-15T01:31:55"/>
    <n v="38"/>
    <x v="3"/>
    <s v="Jul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b v="0"/>
    <x v="1"/>
    <s v="plays"/>
    <n v="24"/>
    <n v="24.33"/>
    <d v="2015-08-11T20:21:23"/>
    <d v="2015-09-11T11:40:32"/>
    <n v="31"/>
    <x v="3"/>
    <s v="Sep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b v="0"/>
    <x v="1"/>
    <s v="plays"/>
    <n v="2"/>
    <n v="11.25"/>
    <d v="2016-11-25T17:39:41"/>
    <d v="2016-12-26T08:58:50"/>
    <n v="31"/>
    <x v="0"/>
    <s v="Dec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b v="0"/>
    <x v="1"/>
    <s v="plays"/>
    <n v="0"/>
    <n v="10.5"/>
    <d v="2015-03-27T01:55:55"/>
    <d v="2015-04-18T13:09:57"/>
    <n v="23"/>
    <x v="3"/>
    <s v="Apr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b v="0"/>
    <x v="1"/>
    <s v="plays"/>
    <n v="3"/>
    <n v="15"/>
    <d v="2016-10-24T20:20:19"/>
    <d v="2016-11-19T09:06:17"/>
    <n v="26"/>
    <x v="0"/>
    <s v="Nov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b v="0"/>
    <x v="1"/>
    <s v="plays"/>
    <n v="0"/>
    <n v="0"/>
    <d v="2016-10-09T01:13:29"/>
    <d v="2016-11-08T17:33:54"/>
    <n v="31"/>
    <x v="0"/>
    <s v="Nov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b v="0"/>
    <x v="1"/>
    <s v="plays"/>
    <n v="6"/>
    <n v="42"/>
    <d v="2016-02-04T11:03:35"/>
    <d v="2016-04-05T16:40:37"/>
    <n v="61"/>
    <x v="0"/>
    <s v="Apr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b v="0"/>
    <x v="1"/>
    <s v="plays"/>
    <n v="14"/>
    <n v="71.25"/>
    <d v="2017-02-06T15:29:01"/>
    <d v="2017-04-08T21:06:03"/>
    <n v="61"/>
    <x v="2"/>
    <s v="Apr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b v="0"/>
    <x v="1"/>
    <s v="plays"/>
    <n v="1"/>
    <n v="22.5"/>
    <d v="2015-05-23T02:07:17"/>
    <d v="2015-07-05T09:41:06"/>
    <n v="43"/>
    <x v="3"/>
    <s v="Jul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b v="0"/>
    <x v="1"/>
    <s v="plays"/>
    <n v="24"/>
    <n v="41"/>
    <d v="2018-02-05T06:36:43"/>
    <d v="2018-03-07T21:55:52"/>
    <n v="31"/>
    <x v="1"/>
    <s v="Mar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b v="0"/>
    <x v="1"/>
    <s v="plays"/>
    <n v="11"/>
    <n v="47.91"/>
    <d v="2017-03-18T01:05:55"/>
    <d v="2017-05-18T07:44:13"/>
    <n v="61"/>
    <x v="2"/>
    <s v="May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b v="0"/>
    <x v="1"/>
    <s v="plays"/>
    <n v="7"/>
    <n v="35.17"/>
    <d v="2017-08-17T06:08:27"/>
    <d v="2017-08-26T18:17:52"/>
    <n v="10"/>
    <x v="2"/>
    <s v="Aug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b v="0"/>
    <x v="1"/>
    <s v="plays"/>
    <n v="0"/>
    <n v="5.5"/>
    <d v="2017-03-12T23:43:10"/>
    <d v="2017-04-12T15:02:19"/>
    <n v="31"/>
    <x v="2"/>
    <s v="Apr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b v="0"/>
    <x v="1"/>
    <s v="plays"/>
    <n v="1"/>
    <n v="22.67"/>
    <d v="2015-06-02T02:55:46"/>
    <d v="2015-07-02T18:14:55"/>
    <n v="31"/>
    <x v="3"/>
    <s v="Jul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b v="0"/>
    <x v="1"/>
    <s v="plays"/>
    <n v="21"/>
    <n v="26.38"/>
    <d v="2015-11-22T06:15:03"/>
    <d v="2016-01-22T12:53:21"/>
    <n v="61"/>
    <x v="3"/>
    <s v="Jan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b v="0"/>
    <x v="1"/>
    <s v="plays"/>
    <n v="78"/>
    <n v="105.54"/>
    <d v="2017-04-04T06:33:22"/>
    <d v="2017-05-04T09:11:29"/>
    <n v="30"/>
    <x v="2"/>
    <s v="May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b v="0"/>
    <x v="1"/>
    <s v="plays"/>
    <n v="32"/>
    <n v="29.09"/>
    <d v="2017-04-28T15:26:46"/>
    <d v="2017-05-29T06:45:55"/>
    <n v="31"/>
    <x v="2"/>
    <s v="May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b v="0"/>
    <x v="1"/>
    <s v="plays"/>
    <n v="0"/>
    <n v="0"/>
    <d v="2017-06-09T20:13:35"/>
    <d v="2017-07-10T11:32:44"/>
    <n v="31"/>
    <x v="2"/>
    <s v="Jul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b v="0"/>
    <x v="1"/>
    <s v="plays"/>
    <n v="48"/>
    <n v="62"/>
    <d v="2015-06-21T20:31:41"/>
    <d v="2015-07-13T17:52:20"/>
    <n v="22"/>
    <x v="3"/>
    <s v="Jul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b v="0"/>
    <x v="1"/>
    <s v="plays"/>
    <n v="1"/>
    <n v="217.5"/>
    <d v="2017-06-18T22:54:10"/>
    <d v="2017-07-19T14:13:19"/>
    <n v="31"/>
    <x v="2"/>
    <s v="Jul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b v="0"/>
    <x v="1"/>
    <s v="plays"/>
    <n v="11"/>
    <n v="26.75"/>
    <d v="2015-11-16T17:17:30"/>
    <d v="2016-01-16T23:55:48"/>
    <n v="61"/>
    <x v="3"/>
    <s v="Jan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b v="0"/>
    <x v="1"/>
    <s v="plays"/>
    <n v="2"/>
    <n v="18.329999999999998"/>
    <d v="2016-02-20T23:40:33"/>
    <d v="2016-03-15T09:42:08"/>
    <n v="24"/>
    <x v="0"/>
    <s v="Mar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b v="0"/>
    <x v="1"/>
    <s v="plays"/>
    <n v="18"/>
    <n v="64.290000000000006"/>
    <d v="2015-05-16T20:17:49"/>
    <d v="2015-06-16T11:36:58"/>
    <n v="31"/>
    <x v="3"/>
    <s v="Jun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b v="0"/>
    <x v="1"/>
    <s v="plays"/>
    <n v="4"/>
    <n v="175"/>
    <d v="2017-05-13T14:06:47"/>
    <d v="2017-07-13T20:45:05"/>
    <n v="61"/>
    <x v="2"/>
    <s v="Jul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b v="0"/>
    <x v="1"/>
    <s v="plays"/>
    <n v="20"/>
    <n v="34"/>
    <d v="2016-04-25T05:33:17"/>
    <d v="2016-06-25T12:11:34"/>
    <n v="61"/>
    <x v="0"/>
    <s v="Jun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b v="0"/>
    <x v="1"/>
    <s v="plays"/>
    <n v="35"/>
    <n v="84.28"/>
    <d v="2015-03-29T02:25:38"/>
    <d v="2015-04-30T04:34:43"/>
    <n v="32"/>
    <x v="3"/>
    <s v="Apr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b v="0"/>
    <x v="1"/>
    <s v="plays"/>
    <n v="6"/>
    <n v="9.5"/>
    <d v="2015-09-21T21:03:44"/>
    <d v="2015-10-22T13:16:36"/>
    <n v="31"/>
    <x v="3"/>
    <s v="Oct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b v="0"/>
    <x v="1"/>
    <s v="plays"/>
    <n v="32"/>
    <n v="33.74"/>
    <d v="2017-01-22T19:22:54"/>
    <d v="2017-02-13T10:17:52"/>
    <n v="22"/>
    <x v="2"/>
    <s v="Feb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b v="0"/>
    <x v="1"/>
    <s v="plays"/>
    <n v="10"/>
    <n v="37.54"/>
    <d v="2017-04-02T02:12:40"/>
    <d v="2017-05-01T16:55:09"/>
    <n v="30"/>
    <x v="2"/>
    <s v="May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b v="0"/>
    <x v="1"/>
    <s v="plays"/>
    <n v="38"/>
    <n v="11.62"/>
    <d v="2015-04-16T12:57:42"/>
    <d v="2015-04-26T18:04:05"/>
    <n v="11"/>
    <x v="3"/>
    <s v="Apr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b v="0"/>
    <x v="1"/>
    <s v="plays"/>
    <n v="2"/>
    <n v="8"/>
    <d v="2016-08-02T13:44:03"/>
    <d v="2016-08-17T21:23:38"/>
    <n v="16"/>
    <x v="0"/>
    <s v="Aug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b v="0"/>
    <x v="1"/>
    <s v="plays"/>
    <n v="0"/>
    <n v="0"/>
    <d v="2016-09-29T10:43:05"/>
    <d v="2016-10-30T03:03:30"/>
    <n v="31"/>
    <x v="0"/>
    <s v="Oct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b v="0"/>
    <x v="1"/>
    <s v="plays"/>
    <n v="4"/>
    <n v="23"/>
    <d v="2017-01-24T19:32:39"/>
    <d v="2017-02-24T10:51:48"/>
    <n v="31"/>
    <x v="2"/>
    <s v="Feb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b v="0"/>
    <x v="1"/>
    <s v="plays"/>
    <n v="20"/>
    <n v="100"/>
    <d v="2016-04-17T21:55:26"/>
    <d v="2016-05-18T13:14:35"/>
    <n v="31"/>
    <x v="0"/>
    <s v="May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b v="0"/>
    <x v="1"/>
    <s v="plays"/>
    <n v="5"/>
    <n v="60.11"/>
    <d v="2016-10-02T16:55:28"/>
    <d v="2016-12-03T00:35:03"/>
    <n v="61"/>
    <x v="0"/>
    <s v="Dec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b v="0"/>
    <x v="1"/>
    <s v="plays"/>
    <n v="0"/>
    <n v="3"/>
    <d v="2016-03-30T18:07:52"/>
    <d v="2016-04-30T09:27:01"/>
    <n v="31"/>
    <x v="0"/>
    <s v="Apr"/>
    <x v="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b v="0"/>
    <x v="1"/>
    <s v="plays"/>
    <n v="0"/>
    <n v="5"/>
    <d v="2015-05-30T22:19:24"/>
    <d v="2015-06-30T13:38:33"/>
    <n v="31"/>
    <x v="3"/>
    <s v="Jun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b v="0"/>
    <x v="1"/>
    <s v="plays"/>
    <n v="35"/>
    <n v="17.5"/>
    <d v="2015-12-31T16:45:34"/>
    <d v="2016-01-31T03:00:46"/>
    <n v="31"/>
    <x v="3"/>
    <s v="Jan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b v="0"/>
    <x v="1"/>
    <s v="plays"/>
    <n v="17"/>
    <n v="29.24"/>
    <d v="2015-10-21T19:18:32"/>
    <d v="2015-11-04T11:48:46"/>
    <n v="14"/>
    <x v="3"/>
    <s v="Nov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b v="0"/>
    <x v="1"/>
    <s v="plays"/>
    <n v="0"/>
    <n v="0"/>
    <d v="2016-02-20T11:07:35"/>
    <d v="2016-03-22T01:25:28"/>
    <n v="31"/>
    <x v="0"/>
    <s v="Mar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b v="0"/>
    <x v="1"/>
    <s v="plays"/>
    <n v="57"/>
    <n v="59.58"/>
    <d v="2016-02-12T21:03:25"/>
    <d v="2016-03-14T11:21:18"/>
    <n v="31"/>
    <x v="0"/>
    <s v="Mar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b v="0"/>
    <x v="1"/>
    <s v="plays"/>
    <n v="17"/>
    <n v="82.57"/>
    <d v="2015-07-04T01:55:43"/>
    <d v="2015-08-13T22:19:44"/>
    <n v="41"/>
    <x v="3"/>
    <s v="Aug"/>
    <x v="6"/>
  </r>
  <r>
    <n v="4000"/>
    <s v="The Escorts"/>
    <s v="An Enticing Trip into the World of Assisted Dying"/>
    <n v="8000"/>
    <n v="10"/>
    <x v="2"/>
    <s v="US"/>
    <s v="USD"/>
    <n v="1462631358"/>
    <n v="1457450958"/>
    <n v="1"/>
    <b v="0"/>
    <x v="1"/>
    <s v="plays"/>
    <n v="0"/>
    <n v="10"/>
    <d v="2017-03-02T13:15:53"/>
    <d v="2017-05-02T18:52:54"/>
    <n v="61"/>
    <x v="2"/>
    <s v="May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b v="0"/>
    <x v="1"/>
    <s v="plays"/>
    <n v="38"/>
    <n v="32.36"/>
    <d v="2018-02-11T01:40:34"/>
    <d v="2018-03-03T07:39:34"/>
    <n v="21"/>
    <x v="1"/>
    <s v="Mar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b v="0"/>
    <x v="1"/>
    <s v="plays"/>
    <n v="2"/>
    <n v="5.75"/>
    <d v="2015-08-10T01:34:39"/>
    <d v="2015-09-09T16:53:48"/>
    <n v="31"/>
    <x v="3"/>
    <s v="Sep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b v="0"/>
    <x v="1"/>
    <s v="plays"/>
    <n v="10"/>
    <n v="100.5"/>
    <d v="2016-01-01T14:54:25"/>
    <d v="2016-02-01T06:13:34"/>
    <n v="31"/>
    <x v="0"/>
    <s v="Feb"/>
    <x v="8"/>
  </r>
  <r>
    <n v="4004"/>
    <s v="South Florida Tours"/>
    <s v="Help Launch The Queen Into South Florida!"/>
    <n v="500"/>
    <n v="1"/>
    <x v="2"/>
    <s v="US"/>
    <s v="USD"/>
    <n v="1412740457"/>
    <n v="1410148457"/>
    <n v="1"/>
    <b v="0"/>
    <x v="1"/>
    <s v="plays"/>
    <n v="0"/>
    <n v="1"/>
    <d v="2015-08-21T10:06:56"/>
    <d v="2015-09-21T01:26:05"/>
    <n v="31"/>
    <x v="3"/>
    <s v="Sep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b v="0"/>
    <x v="1"/>
    <s v="plays"/>
    <n v="1"/>
    <n v="20"/>
    <d v="2015-08-03T16:44:00"/>
    <d v="2015-10-03T23:22:18"/>
    <n v="61"/>
    <x v="3"/>
    <s v="Oct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b v="0"/>
    <x v="1"/>
    <s v="plays"/>
    <n v="0"/>
    <n v="2"/>
    <d v="2017-01-14T16:54:15"/>
    <d v="2017-02-09T05:40:12"/>
    <n v="26"/>
    <x v="2"/>
    <s v="Feb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b v="0"/>
    <x v="1"/>
    <s v="plays"/>
    <n v="0"/>
    <n v="5"/>
    <d v="2015-07-10T03:37:33"/>
    <d v="2015-08-08T16:18:23"/>
    <n v="30"/>
    <x v="3"/>
    <s v="Aug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b v="0"/>
    <x v="1"/>
    <s v="plays"/>
    <n v="6"/>
    <n v="15"/>
    <d v="2016-06-10T08:18:51"/>
    <d v="2016-07-10T23:37:59"/>
    <n v="31"/>
    <x v="0"/>
    <s v="Jul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b v="0"/>
    <x v="1"/>
    <s v="plays"/>
    <n v="4"/>
    <n v="25"/>
    <d v="2015-07-13T03:23:34"/>
    <d v="2015-08-22T23:49:06"/>
    <n v="41"/>
    <x v="3"/>
    <s v="Aug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b v="0"/>
    <x v="1"/>
    <s v="plays"/>
    <n v="24"/>
    <n v="45.84"/>
    <d v="2015-09-22T16:50:29"/>
    <d v="2015-10-10T01:31:20"/>
    <n v="18"/>
    <x v="3"/>
    <s v="Oct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b v="0"/>
    <x v="1"/>
    <s v="plays"/>
    <n v="8"/>
    <n v="4.75"/>
    <d v="2015-12-14T04:40:29"/>
    <d v="2016-01-13T19:59:38"/>
    <n v="31"/>
    <x v="3"/>
    <s v="Jan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b v="0"/>
    <x v="1"/>
    <s v="plays"/>
    <n v="0"/>
    <n v="0"/>
    <d v="2016-03-19T04:39:59"/>
    <d v="2016-04-18T19:59:08"/>
    <n v="31"/>
    <x v="0"/>
    <s v="Apr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b v="0"/>
    <x v="1"/>
    <s v="plays"/>
    <n v="1"/>
    <n v="13"/>
    <d v="2016-01-02T08:24:13"/>
    <d v="2016-02-01T23:43:22"/>
    <n v="31"/>
    <x v="0"/>
    <s v="Feb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b v="0"/>
    <x v="1"/>
    <s v="plays"/>
    <n v="0"/>
    <n v="0"/>
    <d v="2017-02-11T18:17:21"/>
    <d v="2017-02-27T01:56:55"/>
    <n v="16"/>
    <x v="2"/>
    <s v="Feb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b v="0"/>
    <x v="1"/>
    <s v="plays"/>
    <n v="0"/>
    <n v="1"/>
    <d v="2016-06-07T02:17:15"/>
    <d v="2016-07-07T17:36:23"/>
    <n v="31"/>
    <x v="0"/>
    <s v="Jul"/>
    <x v="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b v="0"/>
    <x v="1"/>
    <s v="plays"/>
    <n v="14"/>
    <n v="10"/>
    <d v="2015-07-31T16:47:40"/>
    <d v="2015-08-31T08:06:49"/>
    <n v="31"/>
    <x v="3"/>
    <s v="Aug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b v="0"/>
    <x v="1"/>
    <s v="plays"/>
    <n v="1"/>
    <n v="52.5"/>
    <d v="2015-07-18T05:14:27"/>
    <d v="2015-08-17T20:33:36"/>
    <n v="31"/>
    <x v="3"/>
    <s v="Aug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b v="0"/>
    <x v="1"/>
    <s v="plays"/>
    <n v="9"/>
    <n v="32.5"/>
    <d v="2017-09-05T17:13:20"/>
    <d v="2017-10-06T08:32:29"/>
    <n v="31"/>
    <x v="2"/>
    <s v="Oct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b v="0"/>
    <x v="1"/>
    <s v="plays"/>
    <n v="1"/>
    <n v="7.25"/>
    <d v="2017-02-10T03:48:01"/>
    <d v="2017-04-10T09:40:05"/>
    <n v="59"/>
    <x v="2"/>
    <s v="Apr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b v="0"/>
    <x v="1"/>
    <s v="plays"/>
    <n v="17"/>
    <n v="33.33"/>
    <d v="2016-02-08T00:05:05"/>
    <d v="2016-03-09T14:22:58"/>
    <n v="31"/>
    <x v="0"/>
    <s v="Mar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b v="0"/>
    <x v="1"/>
    <s v="plays"/>
    <n v="1"/>
    <n v="62.5"/>
    <d v="2015-08-09T22:20:34"/>
    <d v="2015-10-10T04:58:52"/>
    <n v="61"/>
    <x v="3"/>
    <s v="Oct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b v="0"/>
    <x v="1"/>
    <s v="plays"/>
    <n v="70"/>
    <n v="63.56"/>
    <d v="2015-12-01T23:30:30"/>
    <d v="2016-01-17T11:38:33"/>
    <n v="47"/>
    <x v="3"/>
    <s v="Jan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b v="0"/>
    <x v="1"/>
    <s v="plays"/>
    <n v="0"/>
    <n v="0"/>
    <d v="2017-02-01T07:08:18"/>
    <d v="2017-03-19T05:05:45"/>
    <n v="46"/>
    <x v="2"/>
    <s v="Mar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b v="0"/>
    <x v="1"/>
    <s v="plays"/>
    <n v="1"/>
    <n v="10"/>
    <d v="2016-07-20T21:31:52"/>
    <d v="2016-08-20T12:51:01"/>
    <n v="31"/>
    <x v="0"/>
    <s v="Aug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b v="0"/>
    <x v="1"/>
    <s v="plays"/>
    <n v="5"/>
    <n v="62.5"/>
    <d v="2016-05-14T01:13:48"/>
    <d v="2016-07-14T07:52:06"/>
    <n v="61"/>
    <x v="0"/>
    <s v="Jul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b v="0"/>
    <x v="1"/>
    <s v="plays"/>
    <n v="0"/>
    <n v="0"/>
    <d v="2016-09-25T06:21:56"/>
    <d v="2016-11-25T14:01:31"/>
    <n v="61"/>
    <x v="0"/>
    <s v="Nov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b v="0"/>
    <x v="1"/>
    <s v="plays"/>
    <n v="7"/>
    <n v="30.71"/>
    <d v="2018-02-03T22:15:51"/>
    <d v="2018-02-24T10:12:46"/>
    <n v="21"/>
    <x v="1"/>
    <s v="Feb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b v="0"/>
    <x v="1"/>
    <s v="plays"/>
    <n v="28"/>
    <n v="51"/>
    <d v="2015-04-16T13:18:18"/>
    <d v="2015-05-17T04:37:27"/>
    <n v="31"/>
    <x v="3"/>
    <s v="May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b v="0"/>
    <x v="1"/>
    <s v="plays"/>
    <n v="0"/>
    <n v="0"/>
    <d v="2016-11-04T11:20:20"/>
    <d v="2016-12-05T02:39:29"/>
    <n v="31"/>
    <x v="0"/>
    <s v="Dec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b v="0"/>
    <x v="1"/>
    <s v="plays"/>
    <n v="16"/>
    <n v="66.67"/>
    <d v="2016-12-28T05:19:59"/>
    <d v="2017-01-26T23:18:08"/>
    <n v="30"/>
    <x v="0"/>
    <s v="Jan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b v="0"/>
    <x v="1"/>
    <s v="plays"/>
    <n v="0"/>
    <n v="0"/>
    <d v="2015-10-12T22:30:53"/>
    <d v="2015-12-03T01:04:04"/>
    <n v="51"/>
    <x v="3"/>
    <s v="Dec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b v="0"/>
    <x v="1"/>
    <s v="plays"/>
    <n v="7"/>
    <n v="59"/>
    <d v="2016-10-06T15:44:57"/>
    <d v="2016-12-06T23:24:32"/>
    <n v="61"/>
    <x v="0"/>
    <s v="Dec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b v="0"/>
    <x v="1"/>
    <s v="plays"/>
    <n v="26"/>
    <n v="65.34"/>
    <d v="2017-08-29T22:25:05"/>
    <d v="2017-09-30T16:51:04"/>
    <n v="32"/>
    <x v="2"/>
    <s v="Sep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b v="0"/>
    <x v="1"/>
    <s v="plays"/>
    <n v="1"/>
    <n v="100"/>
    <d v="2016-02-18T23:43:50"/>
    <d v="2016-03-20T14:01:42"/>
    <n v="31"/>
    <x v="0"/>
    <s v="Mar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b v="0"/>
    <x v="1"/>
    <s v="plays"/>
    <n v="37"/>
    <n v="147.4"/>
    <d v="2015-09-04T10:24:28"/>
    <d v="2015-10-05T01:43:37"/>
    <n v="31"/>
    <x v="3"/>
    <s v="Oct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b v="0"/>
    <x v="1"/>
    <s v="plays"/>
    <n v="47"/>
    <n v="166.06"/>
    <d v="2015-05-26T09:10:53"/>
    <d v="2015-06-12T17:52:20"/>
    <n v="18"/>
    <x v="3"/>
    <s v="Jun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b v="0"/>
    <x v="1"/>
    <s v="plays"/>
    <n v="11"/>
    <n v="40"/>
    <d v="2017-05-02T05:49:11"/>
    <d v="2017-05-20T03:29:22"/>
    <n v="19"/>
    <x v="2"/>
    <s v="May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b v="0"/>
    <x v="1"/>
    <s v="plays"/>
    <n v="12"/>
    <n v="75.25"/>
    <d v="2015-07-31T14:58:54"/>
    <d v="2015-09-30T21:37:11"/>
    <n v="61"/>
    <x v="3"/>
    <s v="Sep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b v="0"/>
    <x v="1"/>
    <s v="plays"/>
    <n v="60"/>
    <n v="60"/>
    <d v="2016-10-18T18:29:14"/>
    <d v="2016-11-22T01:30:54"/>
    <n v="35"/>
    <x v="0"/>
    <s v="Nov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b v="0"/>
    <x v="1"/>
    <s v="plays"/>
    <n v="31"/>
    <n v="1250"/>
    <d v="2016-05-06T21:30:17"/>
    <d v="2016-07-06T01:01:17"/>
    <n v="60"/>
    <x v="0"/>
    <s v="Jul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b v="0"/>
    <x v="1"/>
    <s v="plays"/>
    <n v="0"/>
    <n v="10.5"/>
    <d v="2017-07-04T23:21:46"/>
    <d v="2017-09-04T06:00:04"/>
    <n v="61"/>
    <x v="2"/>
    <s v="Sep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b v="0"/>
    <x v="1"/>
    <s v="plays"/>
    <n v="0"/>
    <n v="7"/>
    <d v="2015-12-06T13:48:19"/>
    <d v="2016-01-05T22:13:47"/>
    <n v="31"/>
    <x v="3"/>
    <s v="Jan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b v="0"/>
    <x v="1"/>
    <s v="plays"/>
    <n v="0"/>
    <n v="0"/>
    <d v="2015-10-20T11:12:46"/>
    <d v="2015-11-04T18:52:20"/>
    <n v="16"/>
    <x v="3"/>
    <s v="Nov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b v="0"/>
    <x v="1"/>
    <s v="plays"/>
    <n v="38"/>
    <n v="56.25"/>
    <d v="2016-02-25T09:28:12"/>
    <d v="2016-03-27T00:30:38"/>
    <n v="31"/>
    <x v="0"/>
    <s v="Mar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b v="0"/>
    <x v="1"/>
    <s v="plays"/>
    <n v="0"/>
    <n v="1"/>
    <d v="2015-07-03T10:33:00"/>
    <d v="2015-08-03T01:52:09"/>
    <n v="31"/>
    <x v="3"/>
    <s v="Aug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b v="0"/>
    <x v="1"/>
    <s v="plays"/>
    <n v="8"/>
    <n v="38.33"/>
    <d v="2015-09-05T05:13:22"/>
    <d v="2015-10-05T20:32:31"/>
    <n v="31"/>
    <x v="3"/>
    <s v="Oct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b v="0"/>
    <x v="1"/>
    <s v="plays"/>
    <n v="2"/>
    <n v="27.5"/>
    <d v="2015-12-02T10:15:12"/>
    <d v="2015-12-26T22:58:43"/>
    <n v="25"/>
    <x v="3"/>
    <s v="Dec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b v="0"/>
    <x v="1"/>
    <s v="plays"/>
    <n v="18"/>
    <n v="32.979999999999997"/>
    <d v="2017-03-01T09:24:53"/>
    <d v="2017-04-06T02:15:57"/>
    <n v="36"/>
    <x v="2"/>
    <s v="Apr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b v="0"/>
    <x v="1"/>
    <s v="plays"/>
    <n v="0"/>
    <n v="16"/>
    <d v="2016-06-02T04:05:22"/>
    <d v="2016-07-02T19:24:31"/>
    <n v="31"/>
    <x v="0"/>
    <s v="Jul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b v="0"/>
    <x v="1"/>
    <s v="plays"/>
    <n v="0"/>
    <n v="1"/>
    <d v="2015-09-06T05:23:15"/>
    <d v="2015-10-06T20:42:24"/>
    <n v="31"/>
    <x v="3"/>
    <s v="Oct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b v="0"/>
    <x v="1"/>
    <s v="plays"/>
    <n v="0"/>
    <n v="0"/>
    <d v="2015-04-12T08:06:45"/>
    <d v="2015-04-18T22:51:34"/>
    <n v="7"/>
    <x v="3"/>
    <s v="Apr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b v="0"/>
    <x v="1"/>
    <s v="plays"/>
    <n v="38"/>
    <n v="86.62"/>
    <d v="2015-07-27T14:53:53"/>
    <d v="2015-09-26T21:32:11"/>
    <n v="61"/>
    <x v="3"/>
    <s v="Sep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b v="0"/>
    <x v="1"/>
    <s v="plays"/>
    <n v="22"/>
    <n v="55"/>
    <d v="2015-09-29T18:26:52"/>
    <d v="2015-10-30T13:16:36"/>
    <n v="31"/>
    <x v="3"/>
    <s v="Oct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b v="0"/>
    <x v="1"/>
    <s v="plays"/>
    <n v="0"/>
    <n v="0"/>
    <d v="2017-08-29T11:56:20"/>
    <d v="2017-09-29T11:14:03"/>
    <n v="31"/>
    <x v="2"/>
    <s v="Sep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b v="0"/>
    <x v="1"/>
    <s v="plays"/>
    <n v="18"/>
    <n v="41.95"/>
    <d v="2015-04-30T13:20:32"/>
    <d v="2015-05-31T04:39:41"/>
    <n v="31"/>
    <x v="3"/>
    <s v="May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b v="0"/>
    <x v="1"/>
    <s v="plays"/>
    <n v="53"/>
    <n v="88.33"/>
    <d v="2017-06-09T21:51:18"/>
    <d v="2017-06-30T05:36:00"/>
    <n v="21"/>
    <x v="2"/>
    <s v="Jun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b v="0"/>
    <x v="1"/>
    <s v="plays"/>
    <n v="22"/>
    <n v="129.16999999999999"/>
    <d v="2016-10-24T04:20:05"/>
    <d v="2016-11-16T15:49:47"/>
    <n v="24"/>
    <x v="0"/>
    <s v="Nov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b v="0"/>
    <x v="1"/>
    <s v="plays"/>
    <n v="3"/>
    <n v="23.75"/>
    <d v="2017-03-11T03:31:49"/>
    <d v="2017-03-26T13:46:13"/>
    <n v="16"/>
    <x v="2"/>
    <s v="Mar"/>
    <x v="1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b v="0"/>
    <x v="1"/>
    <s v="plays"/>
    <n v="3"/>
    <n v="35.71"/>
    <d v="2015-07-28T09:34:30"/>
    <d v="2015-08-29T13:16:36"/>
    <n v="32"/>
    <x v="3"/>
    <s v="Aug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b v="0"/>
    <x v="1"/>
    <s v="plays"/>
    <n v="3"/>
    <n v="57"/>
    <d v="2015-04-30T14:29:02"/>
    <d v="2015-06-04T07:08:56"/>
    <n v="35"/>
    <x v="3"/>
    <s v="Jun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b v="0"/>
    <x v="1"/>
    <s v="plays"/>
    <n v="0"/>
    <n v="0"/>
    <d v="2017-02-13T16:44:39"/>
    <d v="2017-04-15T22:21:40"/>
    <n v="61"/>
    <x v="2"/>
    <s v="Apr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b v="0"/>
    <x v="1"/>
    <s v="plays"/>
    <n v="2"/>
    <n v="163.33000000000001"/>
    <d v="2017-05-29T11:28:49"/>
    <d v="2017-06-29T02:47:58"/>
    <n v="31"/>
    <x v="2"/>
    <s v="Jun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b v="0"/>
    <x v="1"/>
    <s v="plays"/>
    <n v="1"/>
    <n v="15"/>
    <d v="2015-05-08T18:14:12"/>
    <d v="2015-06-08T09:33:21"/>
    <n v="31"/>
    <x v="3"/>
    <s v="Jun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b v="0"/>
    <x v="1"/>
    <s v="plays"/>
    <n v="19"/>
    <n v="64.17"/>
    <d v="2016-03-16T04:12:21"/>
    <d v="2016-04-15T19:31:30"/>
    <n v="31"/>
    <x v="0"/>
    <s v="Apr"/>
    <x v="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b v="0"/>
    <x v="1"/>
    <s v="plays"/>
    <n v="1"/>
    <n v="6.75"/>
    <d v="2015-06-25T00:20:37"/>
    <d v="2015-07-25T15:39:46"/>
    <n v="31"/>
    <x v="3"/>
    <s v="Jul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b v="0"/>
    <x v="1"/>
    <s v="plays"/>
    <n v="0"/>
    <n v="25"/>
    <d v="2017-04-13T19:51:17"/>
    <d v="2017-05-14T11:10:26"/>
    <n v="31"/>
    <x v="2"/>
    <s v="May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b v="0"/>
    <x v="1"/>
    <s v="plays"/>
    <n v="61"/>
    <n v="179.12"/>
    <d v="2016-08-07T17:10:38"/>
    <d v="2016-09-17T13:36:10"/>
    <n v="41"/>
    <x v="0"/>
    <s v="Sep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b v="0"/>
    <x v="1"/>
    <s v="plays"/>
    <n v="1"/>
    <n v="34.950000000000003"/>
    <d v="2017-12-14T20:33:17"/>
    <d v="2018-01-14T11:49:47"/>
    <n v="31"/>
    <x v="2"/>
    <s v="Jan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b v="0"/>
    <x v="1"/>
    <s v="plays"/>
    <n v="34"/>
    <n v="33.08"/>
    <d v="2016-01-03T17:44:47"/>
    <d v="2016-02-14T10:43:24"/>
    <n v="42"/>
    <x v="0"/>
    <s v="Feb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b v="0"/>
    <x v="1"/>
    <s v="plays"/>
    <n v="17"/>
    <n v="27.5"/>
    <d v="2016-01-12T22:28:26"/>
    <d v="2016-02-15T02:02:33"/>
    <n v="33"/>
    <x v="0"/>
    <s v="Feb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b v="0"/>
    <x v="1"/>
    <s v="plays"/>
    <n v="0"/>
    <n v="0"/>
    <d v="2017-11-26T07:28:11"/>
    <d v="2017-12-26T22:47:20"/>
    <n v="31"/>
    <x v="2"/>
    <s v="Dec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b v="0"/>
    <x v="1"/>
    <s v="plays"/>
    <n v="0"/>
    <n v="2"/>
    <d v="2015-06-03T09:16:47"/>
    <d v="2015-08-03T15:55:05"/>
    <n v="61"/>
    <x v="3"/>
    <s v="Aug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b v="0"/>
    <x v="1"/>
    <s v="plays"/>
    <n v="1"/>
    <n v="18.5"/>
    <d v="2016-02-29T14:35:20"/>
    <d v="2016-04-25T14:17:52"/>
    <n v="56"/>
    <x v="0"/>
    <s v="Apr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b v="0"/>
    <x v="1"/>
    <s v="plays"/>
    <n v="27"/>
    <n v="35"/>
    <d v="2016-09-26T04:21:42"/>
    <d v="2016-10-26T20:42:08"/>
    <n v="31"/>
    <x v="0"/>
    <s v="Oct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b v="0"/>
    <x v="1"/>
    <s v="plays"/>
    <n v="29"/>
    <n v="44.31"/>
    <d v="2015-04-29T22:34:22"/>
    <d v="2015-06-11T12:13:17"/>
    <n v="43"/>
    <x v="3"/>
    <s v="Jun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b v="0"/>
    <x v="1"/>
    <s v="plays"/>
    <n v="0"/>
    <n v="0"/>
    <d v="2015-09-06T09:17:26"/>
    <d v="2015-10-05T00:21:27"/>
    <n v="29"/>
    <x v="3"/>
    <s v="Oct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b v="0"/>
    <x v="1"/>
    <s v="plays"/>
    <n v="9"/>
    <n v="222.5"/>
    <d v="2017-11-21T02:36:30"/>
    <d v="2017-12-21T17:55:39"/>
    <n v="31"/>
    <x v="2"/>
    <s v="Dec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b v="0"/>
    <x v="1"/>
    <s v="plays"/>
    <n v="0"/>
    <n v="0"/>
    <d v="2017-12-28T23:23:16"/>
    <d v="2018-01-28T14:42:25"/>
    <n v="31"/>
    <x v="2"/>
    <s v="Jan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b v="0"/>
    <x v="1"/>
    <s v="plays"/>
    <n v="0"/>
    <n v="5"/>
    <d v="2017-05-16T09:44:11"/>
    <d v="2017-06-16T01:03:20"/>
    <n v="31"/>
    <x v="2"/>
    <s v="Jun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b v="0"/>
    <x v="1"/>
    <s v="plays"/>
    <n v="0"/>
    <n v="0"/>
    <d v="2017-05-17T04:20:42"/>
    <d v="2017-06-10T18:47:29"/>
    <n v="25"/>
    <x v="2"/>
    <s v="Jun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b v="0"/>
    <x v="1"/>
    <s v="plays"/>
    <n v="16"/>
    <n v="29.17"/>
    <d v="2016-01-23T01:28:56"/>
    <d v="2016-02-22T15:46:49"/>
    <n v="31"/>
    <x v="0"/>
    <s v="Feb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b v="0"/>
    <x v="1"/>
    <s v="plays"/>
    <n v="2"/>
    <n v="1.5"/>
    <d v="2016-10-20T07:42:11"/>
    <d v="2016-11-05T10:12:46"/>
    <n v="17"/>
    <x v="0"/>
    <s v="Nov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b v="0"/>
    <x v="1"/>
    <s v="plays"/>
    <n v="22"/>
    <n v="126.5"/>
    <d v="2016-12-06T21:13:28"/>
    <d v="2017-01-06T12:32:37"/>
    <n v="31"/>
    <x v="0"/>
    <s v="Jan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b v="0"/>
    <x v="1"/>
    <s v="plays"/>
    <n v="0"/>
    <n v="10"/>
    <d v="2017-09-07T06:36:42"/>
    <d v="2017-10-07T21:55:51"/>
    <n v="31"/>
    <x v="2"/>
    <s v="Oct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b v="0"/>
    <x v="1"/>
    <s v="plays"/>
    <n v="0"/>
    <n v="10"/>
    <d v="2016-02-09T10:42:59"/>
    <d v="2016-03-09T14:47:29"/>
    <n v="30"/>
    <x v="0"/>
    <s v="Mar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b v="0"/>
    <x v="1"/>
    <s v="plays"/>
    <n v="5"/>
    <n v="9.4"/>
    <d v="2016-10-18T00:35:44"/>
    <d v="2016-11-11T18:22:59"/>
    <n v="25"/>
    <x v="0"/>
    <s v="Nov"/>
    <x v="2"/>
  </r>
  <r>
    <n v="4087"/>
    <s v="Stage Production &quot;The Nail Shop&quot;"/>
    <s v="Comedy Stage Play"/>
    <n v="9600"/>
    <n v="0"/>
    <x v="2"/>
    <s v="US"/>
    <s v="USD"/>
    <n v="1468777786"/>
    <n v="1466185786"/>
    <n v="0"/>
    <b v="0"/>
    <x v="1"/>
    <s v="plays"/>
    <n v="0"/>
    <n v="0"/>
    <d v="2017-06-13T19:13:48"/>
    <d v="2017-07-14T10:32:57"/>
    <n v="31"/>
    <x v="2"/>
    <s v="Jul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b v="0"/>
    <x v="1"/>
    <s v="plays"/>
    <n v="11"/>
    <n v="72"/>
    <d v="2015-12-02T00:12:19"/>
    <d v="2016-01-01T11:09:57"/>
    <n v="31"/>
    <x v="3"/>
    <s v="Jan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b v="0"/>
    <x v="1"/>
    <s v="plays"/>
    <n v="5"/>
    <n v="30"/>
    <d v="2016-04-14T22:32:59"/>
    <d v="2016-05-18T15:24:15"/>
    <n v="34"/>
    <x v="0"/>
    <s v="May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b v="0"/>
    <x v="1"/>
    <s v="plays"/>
    <n v="3"/>
    <n v="10.67"/>
    <d v="2016-07-12T17:30:51"/>
    <d v="2016-07-26T23:29:22"/>
    <n v="15"/>
    <x v="0"/>
    <s v="Jul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b v="0"/>
    <x v="1"/>
    <s v="plays"/>
    <n v="13"/>
    <n v="25.5"/>
    <d v="2015-12-01T21:36:11"/>
    <d v="2016-01-01T12:55:20"/>
    <n v="31"/>
    <x v="3"/>
    <s v="Jan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b v="0"/>
    <x v="1"/>
    <s v="plays"/>
    <n v="0"/>
    <n v="20"/>
    <d v="2016-01-20T14:59:31"/>
    <d v="2016-03-21T20:36:33"/>
    <n v="61"/>
    <x v="0"/>
    <s v="Mar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b v="0"/>
    <x v="1"/>
    <s v="plays"/>
    <n v="2"/>
    <n v="15"/>
    <d v="2016-06-11T05:11:22"/>
    <d v="2016-08-11T11:49:40"/>
    <n v="61"/>
    <x v="0"/>
    <s v="Aug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b v="0"/>
    <x v="1"/>
    <s v="plays"/>
    <n v="37"/>
    <n v="91.25"/>
    <d v="2015-08-21T08:15:19"/>
    <d v="2015-10-05T09:41:06"/>
    <n v="45"/>
    <x v="3"/>
    <s v="Oct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b v="0"/>
    <x v="1"/>
    <s v="plays"/>
    <n v="3"/>
    <n v="800"/>
    <d v="2017-11-18T08:57:01"/>
    <d v="2017-12-19T00:16:10"/>
    <n v="31"/>
    <x v="2"/>
    <s v="Dec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b v="0"/>
    <x v="1"/>
    <s v="plays"/>
    <n v="11"/>
    <n v="80"/>
    <d v="2018-01-16T02:16:30"/>
    <d v="2018-03-01T20:46:59"/>
    <n v="45"/>
    <x v="1"/>
    <s v="Mar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b v="0"/>
    <x v="1"/>
    <s v="plays"/>
    <n v="0"/>
    <n v="0"/>
    <d v="2016-11-27T18:09:59"/>
    <d v="2017-01-24T02:58:43"/>
    <n v="57"/>
    <x v="0"/>
    <s v="Jan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b v="0"/>
    <x v="1"/>
    <s v="plays"/>
    <n v="0"/>
    <n v="0"/>
    <d v="2017-04-30T20:45:54"/>
    <d v="2017-05-31T12:05:03"/>
    <n v="31"/>
    <x v="2"/>
    <s v="May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b v="0"/>
    <x v="1"/>
    <s v="plays"/>
    <n v="1"/>
    <n v="50"/>
    <d v="2017-07-16T14:12:18"/>
    <d v="2017-08-31T13:11:02"/>
    <n v="46"/>
    <x v="2"/>
    <s v="Aug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b v="0"/>
    <x v="1"/>
    <s v="plays"/>
    <n v="0"/>
    <n v="0"/>
    <d v="2015-09-28T04:04:56"/>
    <d v="2015-10-08T09:11:19"/>
    <n v="11"/>
    <x v="3"/>
    <s v="Oct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b v="0"/>
    <x v="1"/>
    <s v="plays"/>
    <n v="0"/>
    <n v="0"/>
    <d v="2017-12-27T01:12:53"/>
    <d v="2018-01-26T16:32:02"/>
    <n v="31"/>
    <x v="2"/>
    <s v="Jan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b v="0"/>
    <x v="1"/>
    <s v="plays"/>
    <n v="27"/>
    <n v="22.83"/>
    <d v="2017-04-10T13:38:16"/>
    <d v="2017-05-11T04:57:25"/>
    <n v="31"/>
    <x v="2"/>
    <s v="May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b v="0"/>
    <x v="1"/>
    <s v="plays"/>
    <n v="10"/>
    <n v="16.670000000000002"/>
    <d v="2016-06-21T10:42:50"/>
    <d v="2016-08-15T12:48:00"/>
    <n v="55"/>
    <x v="0"/>
    <s v="Aug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b v="0"/>
    <x v="1"/>
    <s v="plays"/>
    <n v="21"/>
    <n v="45.79"/>
    <d v="2017-09-25T11:55:28"/>
    <d v="2017-10-26T03:14:37"/>
    <n v="31"/>
    <x v="2"/>
    <s v="Oct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b v="0"/>
    <x v="1"/>
    <s v="plays"/>
    <n v="7"/>
    <n v="383.33"/>
    <d v="2017-11-22T10:28:14"/>
    <d v="2017-12-26T03:19:18"/>
    <n v="34"/>
    <x v="2"/>
    <s v="Dec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b v="0"/>
    <x v="1"/>
    <s v="plays"/>
    <n v="71"/>
    <n v="106.97"/>
    <d v="2016-02-03T18:34:19"/>
    <d v="2016-03-18T16:20:26"/>
    <n v="44"/>
    <x v="0"/>
    <s v="Mar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b v="0"/>
    <x v="1"/>
    <s v="plays"/>
    <n v="2"/>
    <n v="10.25"/>
    <d v="2015-08-15T01:01:18"/>
    <d v="2015-09-07T12:45:58"/>
    <n v="24"/>
    <x v="3"/>
    <s v="Sep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b v="0"/>
    <x v="1"/>
    <s v="plays"/>
    <n v="2"/>
    <n v="59"/>
    <d v="2018-02-01T22:44:02"/>
    <d v="2018-03-04T18:22:59"/>
    <n v="31"/>
    <x v="1"/>
    <s v="Mar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b v="0"/>
    <x v="1"/>
    <s v="plays"/>
    <n v="0"/>
    <n v="0"/>
    <d v="2016-10-20T16:17:05"/>
    <d v="2016-11-20T08:37:31"/>
    <n v="31"/>
    <x v="0"/>
    <s v="Nov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b v="0"/>
    <x v="1"/>
    <s v="plays"/>
    <n v="29"/>
    <n v="14.33"/>
    <d v="2017-05-18T03:06:24"/>
    <d v="2017-07-18T09:44:42"/>
    <n v="61"/>
    <x v="2"/>
    <s v="Jul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b v="0"/>
    <x v="1"/>
    <s v="plays"/>
    <n v="3"/>
    <n v="15.67"/>
    <d v="2016-01-10T08:26:13"/>
    <d v="2016-02-09T23:45:22"/>
    <n v="31"/>
    <x v="0"/>
    <s v="Feb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b v="0"/>
    <x v="1"/>
    <s v="plays"/>
    <n v="0"/>
    <n v="1"/>
    <d v="2017-01-24T01:45:18"/>
    <d v="2017-02-20T16:51:04"/>
    <n v="28"/>
    <x v="2"/>
    <s v="Feb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b v="0"/>
    <x v="1"/>
    <s v="plays"/>
    <n v="0"/>
    <n v="1"/>
    <d v="2016-12-11T19:09:20"/>
    <d v="2016-12-30T21:30:54"/>
    <n v="20"/>
    <x v="0"/>
    <s v="Dec"/>
    <x v="10"/>
  </r>
  <r>
    <m/>
    <m/>
    <m/>
    <m/>
    <m/>
    <x v="4"/>
    <m/>
    <m/>
    <m/>
    <m/>
    <m/>
    <m/>
    <x v="9"/>
    <s v="Max"/>
    <n v="2260300"/>
    <m/>
    <m/>
    <m/>
    <m/>
    <x v="9"/>
    <m/>
    <x v="0"/>
  </r>
  <r>
    <m/>
    <m/>
    <m/>
    <m/>
    <m/>
    <x v="4"/>
    <m/>
    <m/>
    <m/>
    <m/>
    <m/>
    <m/>
    <x v="9"/>
    <s v="Mean"/>
    <n v="946.40641711229944"/>
    <m/>
    <m/>
    <m/>
    <m/>
    <x v="9"/>
    <m/>
    <x v="0"/>
  </r>
  <r>
    <m/>
    <m/>
    <m/>
    <m/>
    <m/>
    <x v="4"/>
    <m/>
    <m/>
    <m/>
    <m/>
    <m/>
    <m/>
    <x v="9"/>
    <s v="StDev.P"/>
    <n v="38396.137301590439"/>
    <m/>
    <m/>
    <m/>
    <m/>
    <x v="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2BD00-DF3E-4474-837A-610D46C2063B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4">
        <item x="8"/>
        <item x="3"/>
        <item x="12"/>
        <item x="5"/>
        <item x="9"/>
        <item x="7"/>
        <item x="6"/>
        <item x="4"/>
        <item x="11"/>
        <item x="2"/>
        <item x="1"/>
        <item x="10"/>
        <item x="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2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E39C6-7779-40A7-8EF0-9437BF53BA0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2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2">
          <reference field="5" count="1" selected="0">
            <x v="3"/>
          </reference>
          <reference field="13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C527-C51A-40CD-B833-07DB9BBFD15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2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A847-D5DD-4B7E-AE30-3DB9BDCAF81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AA69-96C1-4CF2-82B2-8E4C95C0313F}">
  <dimension ref="A1:S18"/>
  <sheetViews>
    <sheetView tabSelected="1" workbookViewId="0">
      <selection activeCell="V21" sqref="V21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  <col min="19" max="19" width="10.86328125" bestFit="1" customWidth="1"/>
  </cols>
  <sheetData>
    <row r="1" spans="1:19" x14ac:dyDescent="0.45">
      <c r="A1" s="7" t="s">
        <v>8316</v>
      </c>
      <c r="B1" t="s">
        <v>8273</v>
      </c>
    </row>
    <row r="2" spans="1:19" x14ac:dyDescent="0.45">
      <c r="A2" s="7" t="s">
        <v>8359</v>
      </c>
      <c r="B2" t="s">
        <v>8321</v>
      </c>
    </row>
    <row r="3" spans="1:19" ht="15.75" x14ac:dyDescent="0.5">
      <c r="R3" s="37" t="s">
        <v>8382</v>
      </c>
      <c r="S3" s="37"/>
    </row>
    <row r="4" spans="1:19" x14ac:dyDescent="0.45">
      <c r="A4" s="7" t="s">
        <v>8319</v>
      </c>
      <c r="B4" s="7" t="s">
        <v>8317</v>
      </c>
      <c r="S4" t="s">
        <v>8383</v>
      </c>
    </row>
    <row r="5" spans="1:19" x14ac:dyDescent="0.45">
      <c r="A5" s="7" t="s">
        <v>8320</v>
      </c>
      <c r="B5" t="s">
        <v>8218</v>
      </c>
      <c r="C5" t="s">
        <v>8220</v>
      </c>
      <c r="D5" t="s">
        <v>8219</v>
      </c>
      <c r="E5" t="s">
        <v>8318</v>
      </c>
      <c r="R5" t="s">
        <v>8325</v>
      </c>
      <c r="S5" s="38">
        <v>0.73493975903614461</v>
      </c>
    </row>
    <row r="6" spans="1:19" x14ac:dyDescent="0.45">
      <c r="A6" s="9" t="s">
        <v>8332</v>
      </c>
      <c r="B6" s="8">
        <v>61</v>
      </c>
      <c r="C6" s="8">
        <v>30</v>
      </c>
      <c r="D6" s="8">
        <v>5</v>
      </c>
      <c r="E6" s="8">
        <v>96</v>
      </c>
      <c r="R6" t="s">
        <v>8332</v>
      </c>
      <c r="S6" s="38">
        <v>0.63541666666666663</v>
      </c>
    </row>
    <row r="7" spans="1:19" x14ac:dyDescent="0.45">
      <c r="A7" s="9" t="s">
        <v>8333</v>
      </c>
      <c r="B7" s="8">
        <v>71</v>
      </c>
      <c r="C7" s="8">
        <v>43</v>
      </c>
      <c r="D7" s="8">
        <v>3</v>
      </c>
      <c r="E7" s="8">
        <v>117</v>
      </c>
      <c r="R7" t="s">
        <v>8334</v>
      </c>
      <c r="S7" s="38">
        <v>0.62698412698412698</v>
      </c>
    </row>
    <row r="8" spans="1:19" x14ac:dyDescent="0.45">
      <c r="A8" s="9" t="s">
        <v>8324</v>
      </c>
      <c r="B8" s="8">
        <v>66</v>
      </c>
      <c r="C8" s="8">
        <v>40</v>
      </c>
      <c r="D8" s="8">
        <v>3</v>
      </c>
      <c r="E8" s="8">
        <v>109</v>
      </c>
      <c r="R8" t="s">
        <v>8328</v>
      </c>
      <c r="S8" s="38">
        <v>0.61739130434782608</v>
      </c>
    </row>
    <row r="9" spans="1:19" x14ac:dyDescent="0.45">
      <c r="A9" s="9" t="s">
        <v>8334</v>
      </c>
      <c r="B9" s="8">
        <v>79</v>
      </c>
      <c r="C9" s="8">
        <v>46</v>
      </c>
      <c r="D9" s="8">
        <v>1</v>
      </c>
      <c r="E9" s="8">
        <v>126</v>
      </c>
      <c r="R9" t="s">
        <v>8329</v>
      </c>
      <c r="S9" s="38">
        <v>0.61458333333333337</v>
      </c>
    </row>
    <row r="10" spans="1:19" x14ac:dyDescent="0.45">
      <c r="A10" s="9" t="s">
        <v>8325</v>
      </c>
      <c r="B10" s="8">
        <v>122</v>
      </c>
      <c r="C10" s="8">
        <v>40</v>
      </c>
      <c r="D10" s="8">
        <v>4</v>
      </c>
      <c r="E10" s="8">
        <v>166</v>
      </c>
      <c r="R10" t="s">
        <v>8333</v>
      </c>
      <c r="S10" s="38">
        <v>0.60683760683760679</v>
      </c>
    </row>
    <row r="11" spans="1:19" x14ac:dyDescent="0.45">
      <c r="A11" s="9" t="s">
        <v>8326</v>
      </c>
      <c r="B11" s="8">
        <v>92</v>
      </c>
      <c r="C11" s="8">
        <v>60</v>
      </c>
      <c r="D11" s="8">
        <v>3</v>
      </c>
      <c r="E11" s="8">
        <v>155</v>
      </c>
      <c r="R11" t="s">
        <v>8324</v>
      </c>
      <c r="S11" s="38">
        <v>0.60550458715596334</v>
      </c>
    </row>
    <row r="12" spans="1:19" x14ac:dyDescent="0.45">
      <c r="A12" s="9" t="s">
        <v>8327</v>
      </c>
      <c r="B12" s="8">
        <v>74</v>
      </c>
      <c r="C12" s="8">
        <v>47</v>
      </c>
      <c r="D12" s="8">
        <v>4</v>
      </c>
      <c r="E12" s="8">
        <v>125</v>
      </c>
      <c r="R12" t="s">
        <v>8326</v>
      </c>
      <c r="S12" s="38">
        <v>0.59354838709677415</v>
      </c>
    </row>
    <row r="13" spans="1:19" x14ac:dyDescent="0.45">
      <c r="A13" s="9" t="s">
        <v>8328</v>
      </c>
      <c r="B13" s="8">
        <v>71</v>
      </c>
      <c r="C13" s="8">
        <v>40</v>
      </c>
      <c r="D13" s="8">
        <v>4</v>
      </c>
      <c r="E13" s="8">
        <v>115</v>
      </c>
      <c r="R13" t="s">
        <v>8327</v>
      </c>
      <c r="S13" s="38">
        <v>0.59199999999999997</v>
      </c>
    </row>
    <row r="14" spans="1:19" x14ac:dyDescent="0.45">
      <c r="A14" s="9" t="s">
        <v>8329</v>
      </c>
      <c r="B14" s="8">
        <v>59</v>
      </c>
      <c r="C14" s="8">
        <v>36</v>
      </c>
      <c r="D14" s="8">
        <v>1</v>
      </c>
      <c r="E14" s="8">
        <v>96</v>
      </c>
      <c r="R14" t="s">
        <v>8335</v>
      </c>
      <c r="S14" s="38">
        <v>0.56481481481481477</v>
      </c>
    </row>
    <row r="15" spans="1:19" x14ac:dyDescent="0.45">
      <c r="A15" s="9" t="s">
        <v>8335</v>
      </c>
      <c r="B15" s="8">
        <v>61</v>
      </c>
      <c r="C15" s="8">
        <v>46</v>
      </c>
      <c r="D15" s="8">
        <v>1</v>
      </c>
      <c r="E15" s="8">
        <v>108</v>
      </c>
      <c r="R15" t="s">
        <v>8330</v>
      </c>
      <c r="S15" s="38">
        <v>0.54878048780487809</v>
      </c>
    </row>
    <row r="16" spans="1:19" x14ac:dyDescent="0.45">
      <c r="A16" s="9" t="s">
        <v>8330</v>
      </c>
      <c r="B16" s="8">
        <v>45</v>
      </c>
      <c r="C16" s="8">
        <v>33</v>
      </c>
      <c r="D16" s="8">
        <v>4</v>
      </c>
      <c r="E16" s="8">
        <v>82</v>
      </c>
      <c r="R16" t="s">
        <v>8331</v>
      </c>
      <c r="S16" s="38">
        <v>0.51351351351351349</v>
      </c>
    </row>
    <row r="17" spans="1:5" x14ac:dyDescent="0.45">
      <c r="A17" s="9" t="s">
        <v>8331</v>
      </c>
      <c r="B17" s="8">
        <v>38</v>
      </c>
      <c r="C17" s="8">
        <v>32</v>
      </c>
      <c r="D17" s="8">
        <v>4</v>
      </c>
      <c r="E17" s="8">
        <v>74</v>
      </c>
    </row>
    <row r="18" spans="1:5" x14ac:dyDescent="0.45">
      <c r="A18" s="9" t="s">
        <v>8318</v>
      </c>
      <c r="B18" s="8">
        <v>839</v>
      </c>
      <c r="C18" s="8">
        <v>493</v>
      </c>
      <c r="D18" s="8">
        <v>37</v>
      </c>
      <c r="E18" s="8">
        <v>1369</v>
      </c>
    </row>
  </sheetData>
  <mergeCells count="1">
    <mergeCell ref="R3:S3"/>
  </mergeCells>
  <conditionalFormatting sqref="S5:S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58BA-6225-47F5-A3A9-39737377B74D}">
  <dimension ref="A3:P29"/>
  <sheetViews>
    <sheetView workbookViewId="0">
      <selection activeCell="M33" sqref="M33"/>
    </sheetView>
  </sheetViews>
  <sheetFormatPr defaultRowHeight="14.25" x14ac:dyDescent="0.45"/>
  <cols>
    <col min="1" max="1" width="13.3984375" bestFit="1" customWidth="1"/>
    <col min="2" max="2" width="21.6640625" bestFit="1" customWidth="1"/>
    <col min="3" max="3" width="17" bestFit="1" customWidth="1"/>
    <col min="4" max="4" width="20.33203125" bestFit="1" customWidth="1"/>
    <col min="5" max="5" width="15.796875" bestFit="1" customWidth="1"/>
    <col min="6" max="6" width="25.1328125" bestFit="1" customWidth="1"/>
    <col min="7" max="7" width="20.46484375" bestFit="1" customWidth="1"/>
    <col min="8" max="8" width="23.6640625" bestFit="1" customWidth="1"/>
  </cols>
  <sheetData>
    <row r="3" spans="1:16" s="15" customFormat="1" ht="18" x14ac:dyDescent="0.55000000000000004">
      <c r="A3" s="32" t="s">
        <v>8362</v>
      </c>
      <c r="B3" s="32" t="s">
        <v>8363</v>
      </c>
      <c r="C3" s="32" t="s">
        <v>8364</v>
      </c>
      <c r="D3" s="32" t="s">
        <v>8365</v>
      </c>
      <c r="E3" s="32" t="s">
        <v>8366</v>
      </c>
      <c r="F3" s="32" t="s">
        <v>8367</v>
      </c>
      <c r="G3" s="32" t="s">
        <v>8368</v>
      </c>
      <c r="H3" s="32" t="s">
        <v>8369</v>
      </c>
    </row>
    <row r="4" spans="1:16" x14ac:dyDescent="0.45">
      <c r="A4" t="s">
        <v>8370</v>
      </c>
      <c r="B4">
        <f>COUNTIFS(Kickstarter!$F:$F,  "=successful", Kickstarter!$D:$D, "&lt;1000")</f>
        <v>322</v>
      </c>
      <c r="C4">
        <f>COUNTIFS(Kickstarter!$F:$F,  "=failed", Kickstarter!$D:$D, "&lt;1000")</f>
        <v>113</v>
      </c>
      <c r="D4">
        <f>COUNTIFS(Kickstarter!$F:$F,  "=canceled", Kickstarter!$D:$D, "&lt;1000")</f>
        <v>18</v>
      </c>
      <c r="E4">
        <f>SUM(B4:D4)</f>
        <v>453</v>
      </c>
      <c r="F4" s="36">
        <f>B4/$E4</f>
        <v>0.71081677704194257</v>
      </c>
      <c r="G4" s="36">
        <f>C4/$E4</f>
        <v>0.24944812362030905</v>
      </c>
      <c r="H4" s="36">
        <f>D4/$E4</f>
        <v>3.9735099337748346E-2</v>
      </c>
    </row>
    <row r="5" spans="1:16" x14ac:dyDescent="0.45">
      <c r="A5" t="s">
        <v>8371</v>
      </c>
      <c r="B5">
        <f>COUNTIFS(Kickstarter!$F:$F,  "=successful", Kickstarter!$D:$D, "&gt;=1000", Kickstarter!$D:$D, "&lt;=4999")</f>
        <v>932</v>
      </c>
      <c r="C5">
        <f>COUNTIFS(Kickstarter!$F:$F, "=failed", Kickstarter!$D:$D, "&gt;=1000", Kickstarter!$D:$D, "&lt;=4999")</f>
        <v>420</v>
      </c>
      <c r="D5">
        <f>COUNTIFS(Kickstarter!$F:$F,  "=canceled", Kickstarter!$D:$D, "&gt;=1000", Kickstarter!$D:$D, "&lt;=4999")</f>
        <v>60</v>
      </c>
      <c r="E5">
        <f t="shared" ref="E5:E15" si="0">SUM(B5:D5)</f>
        <v>1412</v>
      </c>
      <c r="F5" s="36">
        <f t="shared" ref="F5:F15" si="1">B5/$E5</f>
        <v>0.66005665722379603</v>
      </c>
      <c r="G5" s="36">
        <f t="shared" ref="G5:G15" si="2">C5/$E5</f>
        <v>0.29745042492917845</v>
      </c>
      <c r="H5" s="36">
        <f t="shared" ref="H5:H15" si="3">D5/$E5</f>
        <v>4.2492917847025496E-2</v>
      </c>
    </row>
    <row r="6" spans="1:16" x14ac:dyDescent="0.45">
      <c r="A6" t="s">
        <v>8372</v>
      </c>
      <c r="B6">
        <f>COUNTIFS(Kickstarter!$F:$F,  "=successful", Kickstarter!$D:$D, "&gt;=5000", Kickstarter!$D:$D, "&lt;=9999")</f>
        <v>381</v>
      </c>
      <c r="C6">
        <f>COUNTIFS(Kickstarter!$F:$F,  "=failed", Kickstarter!$D:$D, "&gt;=5000", Kickstarter!$D:$D, "&lt;=9999")</f>
        <v>283</v>
      </c>
      <c r="D6">
        <f>COUNTIFS(Kickstarter!$F:$F,  "=canceled", Kickstarter!$D:$D, "&gt;=5000", Kickstarter!$D:$D, "&lt;=9999")</f>
        <v>52</v>
      </c>
      <c r="E6">
        <f t="shared" si="0"/>
        <v>716</v>
      </c>
      <c r="F6" s="36">
        <f t="shared" si="1"/>
        <v>0.53212290502793291</v>
      </c>
      <c r="G6" s="36">
        <f t="shared" si="2"/>
        <v>0.39525139664804471</v>
      </c>
      <c r="H6" s="36">
        <f t="shared" si="3"/>
        <v>7.2625698324022353E-2</v>
      </c>
    </row>
    <row r="7" spans="1:16" x14ac:dyDescent="0.45">
      <c r="A7" t="s">
        <v>8373</v>
      </c>
      <c r="B7">
        <f>COUNTIFS(Kickstarter!$F:$F,  "=successful", Kickstarter!$D:$D, "&gt;=10000", Kickstarter!$D:$D, "&lt;=14999")</f>
        <v>168</v>
      </c>
      <c r="C7">
        <f>COUNTIFS(Kickstarter!$F:$F, "=failed", Kickstarter!$D:$D, "&gt;=10000", Kickstarter!$D:$D, "&lt;=14999")</f>
        <v>144</v>
      </c>
      <c r="D7">
        <f>COUNTIFS(Kickstarter!$F:$F,   "=canceled", Kickstarter!$D:$D, "&gt;=10000", Kickstarter!$D:$D, "&lt;=14999")</f>
        <v>40</v>
      </c>
      <c r="E7">
        <f t="shared" si="0"/>
        <v>352</v>
      </c>
      <c r="F7" s="36">
        <f t="shared" si="1"/>
        <v>0.47727272727272729</v>
      </c>
      <c r="G7" s="36">
        <f t="shared" si="2"/>
        <v>0.40909090909090912</v>
      </c>
      <c r="H7" s="36">
        <f t="shared" si="3"/>
        <v>0.11363636363636363</v>
      </c>
    </row>
    <row r="8" spans="1:16" x14ac:dyDescent="0.45">
      <c r="A8" t="s">
        <v>8374</v>
      </c>
      <c r="B8">
        <f>COUNTIFS(Kickstarter!$F:$F,  "=successful", Kickstarter!$D:$D, "&gt;=15000", Kickstarter!$D:$D, "&lt;=19999")</f>
        <v>94</v>
      </c>
      <c r="C8">
        <f>COUNTIFS(Kickstarter!$F:$F,  "=failed", Kickstarter!$D:$D, "&gt;=15000", Kickstarter!$D:$D, "&lt;=19999")</f>
        <v>90</v>
      </c>
      <c r="D8">
        <f>COUNTIFS(Kickstarter!$F:$F,   "=canceled", Kickstarter!$D:$D, "&gt;=15000", Kickstarter!$D:$D, "&lt;=19999")</f>
        <v>17</v>
      </c>
      <c r="E8">
        <f t="shared" si="0"/>
        <v>201</v>
      </c>
      <c r="F8" s="36">
        <f t="shared" si="1"/>
        <v>0.46766169154228854</v>
      </c>
      <c r="G8" s="36">
        <f t="shared" si="2"/>
        <v>0.44776119402985076</v>
      </c>
      <c r="H8" s="36">
        <f t="shared" si="3"/>
        <v>8.45771144278607E-2</v>
      </c>
    </row>
    <row r="9" spans="1:16" x14ac:dyDescent="0.45">
      <c r="A9" t="s">
        <v>8375</v>
      </c>
      <c r="B9">
        <f>COUNTIFS(Kickstarter!$F:$F,  "=successful", Kickstarter!$D:$D, "&gt;=20000", Kickstarter!$D:$D, "&lt;=24999")</f>
        <v>62</v>
      </c>
      <c r="C9">
        <f>COUNTIFS(Kickstarter!$F:$F,  "=failed", Kickstarter!$D:$D, "&gt;=20000", Kickstarter!$D:$D, "&lt;=24999")</f>
        <v>72</v>
      </c>
      <c r="D9">
        <f>COUNTIFS(Kickstarter!$F:$F,  "=canceled", Kickstarter!$D:$D, "&gt;=20000", Kickstarter!$D:$D, "&lt;=24999")</f>
        <v>14</v>
      </c>
      <c r="E9">
        <f t="shared" si="0"/>
        <v>148</v>
      </c>
      <c r="F9" s="36">
        <f t="shared" si="1"/>
        <v>0.41891891891891891</v>
      </c>
      <c r="G9" s="36">
        <f t="shared" si="2"/>
        <v>0.48648648648648651</v>
      </c>
      <c r="H9" s="36">
        <f t="shared" si="3"/>
        <v>9.45945945945946E-2</v>
      </c>
    </row>
    <row r="10" spans="1:16" x14ac:dyDescent="0.45">
      <c r="A10" t="s">
        <v>8376</v>
      </c>
      <c r="B10">
        <f>COUNTIFS(Kickstarter!$F:$F,  "=successful", Kickstarter!$D:$D, "&gt;=25000", Kickstarter!$D:$D, "&lt;=29999")</f>
        <v>55</v>
      </c>
      <c r="C10">
        <f>COUNTIFS(Kickstarter!$F:$F,  "=failed", Kickstarter!$D:$D, "&gt;=25000", Kickstarter!$D:$D, "&lt;=29999")</f>
        <v>64</v>
      </c>
      <c r="D10">
        <f>COUNTIFS(Kickstarter!$F:$F,  "=canceled", Kickstarter!$D:$D, "&gt;=25000", Kickstarter!$D:$D, "&lt;=29999")</f>
        <v>18</v>
      </c>
      <c r="E10">
        <f t="shared" si="0"/>
        <v>137</v>
      </c>
      <c r="F10" s="36">
        <f t="shared" si="1"/>
        <v>0.40145985401459855</v>
      </c>
      <c r="G10" s="36">
        <f t="shared" si="2"/>
        <v>0.46715328467153283</v>
      </c>
      <c r="H10" s="36">
        <f t="shared" si="3"/>
        <v>0.13138686131386862</v>
      </c>
    </row>
    <row r="11" spans="1:16" x14ac:dyDescent="0.45">
      <c r="A11" t="s">
        <v>8377</v>
      </c>
      <c r="B11">
        <f>COUNTIFS(Kickstarter!$F:$F,  "=successful", Kickstarter!$D:$D, "&gt;=30000", Kickstarter!$D:$D, "&lt;=34999")</f>
        <v>32</v>
      </c>
      <c r="C11">
        <f>COUNTIFS(Kickstarter!$F:$F,  "=failed", Kickstarter!$D:$D, "&gt;=30000", Kickstarter!$D:$D, "&lt;=34999")</f>
        <v>37</v>
      </c>
      <c r="D11">
        <f>COUNTIFS(Kickstarter!$F:$F,   "=canceled", Kickstarter!$D:$D, "&gt;=30000", Kickstarter!$D:$D, "&lt;=34999")</f>
        <v>13</v>
      </c>
      <c r="E11">
        <f t="shared" si="0"/>
        <v>82</v>
      </c>
      <c r="F11" s="36">
        <f>B11/$E11</f>
        <v>0.3902439024390244</v>
      </c>
      <c r="G11" s="36">
        <f t="shared" si="2"/>
        <v>0.45121951219512196</v>
      </c>
      <c r="H11" s="36">
        <f t="shared" si="3"/>
        <v>0.15853658536585366</v>
      </c>
    </row>
    <row r="12" spans="1:16" x14ac:dyDescent="0.45">
      <c r="A12" t="s">
        <v>8378</v>
      </c>
      <c r="B12">
        <f>COUNTIFS(Kickstarter!$F:$F,  "=successful", Kickstarter!$D:$D, "&gt;=35000", Kickstarter!$D:$D, "&lt;=39999")</f>
        <v>26</v>
      </c>
      <c r="C12">
        <f>COUNTIFS(Kickstarter!$F:$F, "=failed", Kickstarter!$D:$D, "&gt;=35000", Kickstarter!$D:$D, "&lt;=39999")</f>
        <v>22</v>
      </c>
      <c r="D12">
        <f>COUNTIFS(Kickstarter!$F:$F,  "=canceled", Kickstarter!$D:$D, "&gt;=35000", Kickstarter!$D:$D, "&lt;=39999")</f>
        <v>7</v>
      </c>
      <c r="E12">
        <f t="shared" si="0"/>
        <v>55</v>
      </c>
      <c r="F12" s="36">
        <f t="shared" si="1"/>
        <v>0.47272727272727272</v>
      </c>
      <c r="G12" s="36">
        <f t="shared" si="2"/>
        <v>0.4</v>
      </c>
      <c r="H12" s="36">
        <f t="shared" si="3"/>
        <v>0.12727272727272726</v>
      </c>
    </row>
    <row r="13" spans="1:16" x14ac:dyDescent="0.45">
      <c r="A13" t="s">
        <v>8379</v>
      </c>
      <c r="B13">
        <f>COUNTIFS(Kickstarter!$F:$F,  "=successful", Kickstarter!$D:$D, "&gt;=40000", Kickstarter!$D:$D, "&lt;=44999")</f>
        <v>21</v>
      </c>
      <c r="C13">
        <f>COUNTIFS(Kickstarter!$F:$F,  "=failed", Kickstarter!$D:$D, "&gt;=40000", Kickstarter!$D:$D, "&lt;=44999")</f>
        <v>16</v>
      </c>
      <c r="D13">
        <f>COUNTIFS(Kickstarter!$F:$F,   "=canceled", Kickstarter!$D:$D, "&gt;=40000", Kickstarter!$D:$D, "&lt;=44999")</f>
        <v>6</v>
      </c>
      <c r="E13">
        <f t="shared" si="0"/>
        <v>43</v>
      </c>
      <c r="F13" s="36">
        <f t="shared" si="1"/>
        <v>0.48837209302325579</v>
      </c>
      <c r="G13" s="36">
        <f t="shared" si="2"/>
        <v>0.37209302325581395</v>
      </c>
      <c r="H13" s="36">
        <f t="shared" si="3"/>
        <v>0.13953488372093023</v>
      </c>
    </row>
    <row r="14" spans="1:16" x14ac:dyDescent="0.45">
      <c r="A14" t="s">
        <v>8380</v>
      </c>
      <c r="B14">
        <f>COUNTIFS(Kickstarter!$F:$F,  "=successful", Kickstarter!$D:$D, "&gt;=45000", Kickstarter!$D:$D, "&lt;=49999")</f>
        <v>6</v>
      </c>
      <c r="C14">
        <f>COUNTIFS(Kickstarter!$F:$F, "=failed", Kickstarter!$D:$D, "&gt;=45000", Kickstarter!$D:$D, "&lt;=49999")</f>
        <v>11</v>
      </c>
      <c r="D14">
        <f>COUNTIFS(Kickstarter!$F:$F,   "=canceled", Kickstarter!$D:$D, "&gt;=45000", Kickstarter!$D:$D, "&lt;=49999")</f>
        <v>4</v>
      </c>
      <c r="E14">
        <f t="shared" si="0"/>
        <v>21</v>
      </c>
      <c r="F14" s="36">
        <f t="shared" si="1"/>
        <v>0.2857142857142857</v>
      </c>
      <c r="G14" s="36">
        <f t="shared" si="2"/>
        <v>0.52380952380952384</v>
      </c>
      <c r="H14" s="36">
        <f t="shared" si="3"/>
        <v>0.19047619047619047</v>
      </c>
    </row>
    <row r="15" spans="1:16" x14ac:dyDescent="0.45">
      <c r="A15" t="s">
        <v>8381</v>
      </c>
      <c r="B15">
        <f>COUNTIFS(Kickstarter!$F:$F,  "=successful", Kickstarter!$D:$D, "&gt;=50000")</f>
        <v>86</v>
      </c>
      <c r="C15">
        <f>COUNTIFS(Kickstarter!$F:$F,  "=failed", Kickstarter!$D:$D, "&gt;=50000")</f>
        <v>258</v>
      </c>
      <c r="D15">
        <f>COUNTIFS(Kickstarter!$F:$F,   "=canceled", Kickstarter!$D:$D, "&gt;=50000")</f>
        <v>100</v>
      </c>
      <c r="E15">
        <f t="shared" si="0"/>
        <v>444</v>
      </c>
      <c r="F15" s="36">
        <f t="shared" si="1"/>
        <v>0.19369369369369369</v>
      </c>
      <c r="G15" s="36">
        <f t="shared" si="2"/>
        <v>0.58108108108108103</v>
      </c>
      <c r="H15" s="36">
        <f t="shared" si="3"/>
        <v>0.22522522522522523</v>
      </c>
    </row>
    <row r="16" spans="1:16" x14ac:dyDescent="0.45">
      <c r="P16" s="41"/>
    </row>
    <row r="17" spans="6:11" ht="31.5" x14ac:dyDescent="0.5">
      <c r="F17" s="32" t="s">
        <v>8367</v>
      </c>
      <c r="G17" s="32" t="s">
        <v>8384</v>
      </c>
      <c r="H17" s="39" t="s">
        <v>8385</v>
      </c>
    </row>
    <row r="18" spans="6:11" x14ac:dyDescent="0.45">
      <c r="F18" s="40">
        <v>0.19369369369369369</v>
      </c>
      <c r="G18" s="4">
        <v>52500</v>
      </c>
      <c r="H18" s="4">
        <v>4515000</v>
      </c>
    </row>
    <row r="19" spans="6:11" x14ac:dyDescent="0.45">
      <c r="F19" s="42">
        <v>0.66005665722379603</v>
      </c>
      <c r="G19" s="43">
        <v>3500</v>
      </c>
      <c r="H19" s="43">
        <v>3262000</v>
      </c>
      <c r="I19" s="44"/>
      <c r="J19" s="44"/>
      <c r="K19" s="44"/>
    </row>
    <row r="20" spans="6:11" x14ac:dyDescent="0.45">
      <c r="F20" s="40">
        <v>0.53212290502793291</v>
      </c>
      <c r="G20" s="4">
        <v>7500</v>
      </c>
      <c r="H20" s="4">
        <v>2857500</v>
      </c>
    </row>
    <row r="21" spans="6:11" x14ac:dyDescent="0.45">
      <c r="F21" s="40">
        <v>0.47727272727272729</v>
      </c>
      <c r="G21" s="4">
        <v>12500</v>
      </c>
      <c r="H21" s="4">
        <v>2100000</v>
      </c>
    </row>
    <row r="22" spans="6:11" x14ac:dyDescent="0.45">
      <c r="F22" s="40">
        <v>0.46766169154228854</v>
      </c>
      <c r="G22" s="4">
        <v>17500</v>
      </c>
      <c r="H22" s="4">
        <v>1645000</v>
      </c>
    </row>
    <row r="23" spans="6:11" x14ac:dyDescent="0.45">
      <c r="F23" s="40">
        <v>0.40145985401459855</v>
      </c>
      <c r="G23" s="4">
        <v>27500</v>
      </c>
      <c r="H23" s="4">
        <v>1512500</v>
      </c>
    </row>
    <row r="24" spans="6:11" x14ac:dyDescent="0.45">
      <c r="F24" s="40">
        <v>0.41891891891891891</v>
      </c>
      <c r="G24" s="4">
        <v>22500</v>
      </c>
      <c r="H24" s="4">
        <v>1395000</v>
      </c>
    </row>
    <row r="25" spans="6:11" x14ac:dyDescent="0.45">
      <c r="F25" s="40">
        <v>0.3902439024390244</v>
      </c>
      <c r="G25" s="4">
        <v>32500</v>
      </c>
      <c r="H25" s="4">
        <v>1040000</v>
      </c>
    </row>
    <row r="26" spans="6:11" x14ac:dyDescent="0.45">
      <c r="F26" s="40">
        <v>0.47272727272727272</v>
      </c>
      <c r="G26" s="4">
        <v>37500</v>
      </c>
      <c r="H26" s="4">
        <v>975000</v>
      </c>
    </row>
    <row r="27" spans="6:11" x14ac:dyDescent="0.45">
      <c r="F27" s="40">
        <v>0.48837209302325579</v>
      </c>
      <c r="G27" s="4">
        <v>42500</v>
      </c>
      <c r="H27" s="4">
        <v>892500</v>
      </c>
    </row>
    <row r="28" spans="6:11" x14ac:dyDescent="0.45">
      <c r="F28" s="40">
        <v>0.2857142857142857</v>
      </c>
      <c r="G28" s="4">
        <v>47500</v>
      </c>
      <c r="H28" s="4">
        <v>285000</v>
      </c>
    </row>
    <row r="29" spans="6:11" x14ac:dyDescent="0.45">
      <c r="F29" s="40">
        <v>0.71081677704194257</v>
      </c>
      <c r="G29" s="4">
        <v>650</v>
      </c>
      <c r="H29" s="4">
        <v>209300</v>
      </c>
    </row>
  </sheetData>
  <conditionalFormatting sqref="H18:H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C4:C15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V4118"/>
  <sheetViews>
    <sheetView topLeftCell="B1" zoomScale="80" zoomScaleNormal="80" workbookViewId="0">
      <pane ySplit="1" topLeftCell="A522" activePane="bottomLeft" state="frozen"/>
      <selection activeCell="B1" sqref="B1"/>
      <selection pane="bottomLeft" activeCell="N4107" sqref="N4107"/>
    </sheetView>
  </sheetViews>
  <sheetFormatPr defaultColWidth="8.796875" defaultRowHeight="14.25" x14ac:dyDescent="0.45"/>
  <cols>
    <col min="2" max="2" width="38.46484375" style="1" customWidth="1"/>
    <col min="3" max="3" width="40.33203125" style="1" customWidth="1"/>
    <col min="4" max="4" width="16.06640625" style="3" bestFit="1" customWidth="1"/>
    <col min="5" max="5" width="15.1328125" style="4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24.46484375" customWidth="1"/>
    <col min="12" max="12" width="36.46484375" customWidth="1"/>
    <col min="13" max="14" width="41.1328125" customWidth="1"/>
    <col min="15" max="15" width="24.46484375" bestFit="1" customWidth="1"/>
    <col min="16" max="16" width="22.73046875" bestFit="1" customWidth="1"/>
    <col min="17" max="17" width="30.19921875" style="5" bestFit="1" customWidth="1"/>
    <col min="18" max="18" width="31.265625" bestFit="1" customWidth="1"/>
    <col min="19" max="19" width="12.86328125" bestFit="1" customWidth="1"/>
    <col min="20" max="20" width="9.53125" bestFit="1" customWidth="1"/>
    <col min="21" max="21" width="11.9296875" bestFit="1" customWidth="1"/>
    <col min="22" max="22" width="12.86328125" bestFit="1" customWidth="1"/>
  </cols>
  <sheetData>
    <row r="1" spans="1:22" s="15" customFormat="1" ht="18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15" t="s">
        <v>8263</v>
      </c>
      <c r="P1" s="15" t="s">
        <v>8264</v>
      </c>
      <c r="Q1" s="16" t="s">
        <v>8322</v>
      </c>
      <c r="R1" s="11" t="s">
        <v>8323</v>
      </c>
      <c r="S1" s="18" t="s">
        <v>8336</v>
      </c>
      <c r="T1" s="15" t="s">
        <v>8359</v>
      </c>
      <c r="U1" s="15" t="s">
        <v>8360</v>
      </c>
      <c r="V1" s="15" t="s">
        <v>8361</v>
      </c>
    </row>
    <row r="2" spans="1:22" ht="42.75" hidden="1" x14ac:dyDescent="0.4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b">
        <v>1</v>
      </c>
      <c r="M2" t="s">
        <v>8266</v>
      </c>
      <c r="N2" t="s">
        <v>8267</v>
      </c>
      <c r="O2" s="6">
        <f t="shared" ref="O2:O65" si="0">ROUND(E2/D2*100,0)</f>
        <v>137</v>
      </c>
      <c r="P2">
        <f t="shared" ref="P2:P65" si="1">IFERROR(ROUND(E2/K2,2),0)</f>
        <v>63.92</v>
      </c>
      <c r="Q2" s="5">
        <f>(J2/84600)+DATE(1970,1,1)</f>
        <v>42530.368924349881</v>
      </c>
      <c r="R2" s="5">
        <f t="shared" ref="R2:R65" si="2">(I2/84600)+DATE(1970,1,1)</f>
        <v>42562.148936170212</v>
      </c>
      <c r="S2">
        <f>ROUND((I2-J2)/86400,0)+1</f>
        <v>32</v>
      </c>
      <c r="T2">
        <f>YEAR((Q2))</f>
        <v>2016</v>
      </c>
    </row>
    <row r="3" spans="1:22" ht="28.5" hidden="1" x14ac:dyDescent="0.4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b">
        <v>1</v>
      </c>
      <c r="M3" t="s">
        <v>8266</v>
      </c>
      <c r="N3" t="s">
        <v>8267</v>
      </c>
      <c r="O3" s="6">
        <f t="shared" si="0"/>
        <v>143</v>
      </c>
      <c r="P3">
        <f t="shared" si="1"/>
        <v>185.48</v>
      </c>
      <c r="Q3" s="5">
        <f t="shared" ref="Q3:Q66" si="3">(J3/84600)+DATE(1970,1,1)</f>
        <v>43132.506891252953</v>
      </c>
      <c r="R3" s="5">
        <f t="shared" si="2"/>
        <v>43163.145189125295</v>
      </c>
      <c r="S3">
        <f t="shared" ref="S3:S66" si="4">ROUND((I3-J3)/86400,0)+1</f>
        <v>31</v>
      </c>
      <c r="T3">
        <f t="shared" ref="T3:T66" si="5">YEAR((Q3))</f>
        <v>2018</v>
      </c>
    </row>
    <row r="4" spans="1:22" ht="42.75" hidden="1" x14ac:dyDescent="0.4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>
        <v>35</v>
      </c>
      <c r="L4" t="b">
        <v>1</v>
      </c>
      <c r="M4" t="s">
        <v>8266</v>
      </c>
      <c r="N4" t="s">
        <v>8267</v>
      </c>
      <c r="O4" s="6">
        <f t="shared" si="0"/>
        <v>105</v>
      </c>
      <c r="P4">
        <f t="shared" si="1"/>
        <v>15</v>
      </c>
      <c r="Q4" s="5">
        <f t="shared" si="3"/>
        <v>42763.930059101651</v>
      </c>
      <c r="R4" s="5">
        <f t="shared" si="2"/>
        <v>42774.142825059098</v>
      </c>
      <c r="S4">
        <f t="shared" si="4"/>
        <v>11</v>
      </c>
      <c r="T4">
        <f t="shared" si="5"/>
        <v>2017</v>
      </c>
    </row>
    <row r="5" spans="1:22" ht="28.5" hidden="1" x14ac:dyDescent="0.4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>
        <v>150</v>
      </c>
      <c r="L5" t="b">
        <v>1</v>
      </c>
      <c r="M5" t="s">
        <v>8266</v>
      </c>
      <c r="N5" t="s">
        <v>8267</v>
      </c>
      <c r="O5" s="6">
        <f t="shared" si="0"/>
        <v>104</v>
      </c>
      <c r="P5">
        <f t="shared" si="1"/>
        <v>69.27</v>
      </c>
      <c r="Q5" s="5">
        <f t="shared" si="3"/>
        <v>42174.462257683219</v>
      </c>
      <c r="R5" s="5">
        <f t="shared" si="2"/>
        <v>42205.10055555556</v>
      </c>
      <c r="S5">
        <f t="shared" si="4"/>
        <v>31</v>
      </c>
      <c r="T5">
        <f t="shared" si="5"/>
        <v>2015</v>
      </c>
    </row>
    <row r="6" spans="1:22" ht="57" hidden="1" x14ac:dyDescent="0.4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>
        <v>284</v>
      </c>
      <c r="L6" t="b">
        <v>1</v>
      </c>
      <c r="M6" t="s">
        <v>8266</v>
      </c>
      <c r="N6" t="s">
        <v>8267</v>
      </c>
      <c r="O6" s="6">
        <f t="shared" si="0"/>
        <v>123</v>
      </c>
      <c r="P6">
        <f t="shared" si="1"/>
        <v>190.55</v>
      </c>
      <c r="Q6" s="5">
        <f t="shared" si="3"/>
        <v>42684.405189125297</v>
      </c>
      <c r="R6" s="5">
        <f t="shared" si="2"/>
        <v>42715.043486997631</v>
      </c>
      <c r="S6">
        <f t="shared" si="4"/>
        <v>31</v>
      </c>
      <c r="T6">
        <f t="shared" si="5"/>
        <v>2016</v>
      </c>
    </row>
    <row r="7" spans="1:22" ht="42.75" hidden="1" x14ac:dyDescent="0.4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>
        <v>47</v>
      </c>
      <c r="L7" t="b">
        <v>1</v>
      </c>
      <c r="M7" t="s">
        <v>8266</v>
      </c>
      <c r="N7" t="s">
        <v>8267</v>
      </c>
      <c r="O7" s="6">
        <f t="shared" si="0"/>
        <v>110</v>
      </c>
      <c r="P7">
        <f t="shared" si="1"/>
        <v>93.4</v>
      </c>
      <c r="Q7" s="5">
        <f t="shared" si="3"/>
        <v>42925.527269503546</v>
      </c>
      <c r="R7" s="5">
        <f t="shared" si="2"/>
        <v>42942.173758865247</v>
      </c>
      <c r="S7">
        <f t="shared" si="4"/>
        <v>17</v>
      </c>
      <c r="T7">
        <f t="shared" si="5"/>
        <v>2017</v>
      </c>
    </row>
    <row r="8" spans="1:22" ht="42.75" hidden="1" x14ac:dyDescent="0.4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>
        <v>58</v>
      </c>
      <c r="L8" t="b">
        <v>1</v>
      </c>
      <c r="M8" t="s">
        <v>8266</v>
      </c>
      <c r="N8" t="s">
        <v>8267</v>
      </c>
      <c r="O8" s="6">
        <f t="shared" si="0"/>
        <v>106</v>
      </c>
      <c r="P8">
        <f t="shared" si="1"/>
        <v>146.88</v>
      </c>
      <c r="Q8" s="5">
        <f t="shared" si="3"/>
        <v>42139.286643026004</v>
      </c>
      <c r="R8" s="5">
        <f t="shared" si="2"/>
        <v>42149.499408983451</v>
      </c>
      <c r="S8">
        <f t="shared" si="4"/>
        <v>11</v>
      </c>
      <c r="T8">
        <f t="shared" si="5"/>
        <v>2015</v>
      </c>
    </row>
    <row r="9" spans="1:22" ht="42.75" hidden="1" x14ac:dyDescent="0.4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>
        <v>57</v>
      </c>
      <c r="L9" t="b">
        <v>1</v>
      </c>
      <c r="M9" t="s">
        <v>8266</v>
      </c>
      <c r="N9" t="s">
        <v>8267</v>
      </c>
      <c r="O9" s="6">
        <f t="shared" si="0"/>
        <v>101</v>
      </c>
      <c r="P9">
        <f t="shared" si="1"/>
        <v>159.82</v>
      </c>
      <c r="Q9" s="5">
        <f t="shared" si="3"/>
        <v>42876.622541371158</v>
      </c>
      <c r="R9" s="5">
        <f t="shared" si="2"/>
        <v>42917.473605200947</v>
      </c>
      <c r="S9">
        <f t="shared" si="4"/>
        <v>41</v>
      </c>
      <c r="T9">
        <f t="shared" si="5"/>
        <v>2017</v>
      </c>
    </row>
    <row r="10" spans="1:22" hidden="1" x14ac:dyDescent="0.4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>
        <v>12</v>
      </c>
      <c r="L10" t="b">
        <v>1</v>
      </c>
      <c r="M10" t="s">
        <v>8266</v>
      </c>
      <c r="N10" t="s">
        <v>8267</v>
      </c>
      <c r="O10" s="6">
        <f t="shared" si="0"/>
        <v>100</v>
      </c>
      <c r="P10">
        <f t="shared" si="1"/>
        <v>291.79000000000002</v>
      </c>
      <c r="Q10" s="5">
        <f t="shared" si="3"/>
        <v>42828.517872340424</v>
      </c>
      <c r="R10" s="5">
        <f t="shared" si="2"/>
        <v>42835.595744680846</v>
      </c>
      <c r="S10">
        <f t="shared" si="4"/>
        <v>8</v>
      </c>
      <c r="T10">
        <f t="shared" si="5"/>
        <v>2017</v>
      </c>
    </row>
    <row r="11" spans="1:22" ht="42.75" hidden="1" x14ac:dyDescent="0.4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>
        <v>20</v>
      </c>
      <c r="L11" t="b">
        <v>1</v>
      </c>
      <c r="M11" t="s">
        <v>8266</v>
      </c>
      <c r="N11" t="s">
        <v>8267</v>
      </c>
      <c r="O11" s="6">
        <f t="shared" si="0"/>
        <v>126</v>
      </c>
      <c r="P11">
        <f t="shared" si="1"/>
        <v>31.5</v>
      </c>
      <c r="Q11" s="5">
        <f t="shared" si="3"/>
        <v>42806.212104018909</v>
      </c>
      <c r="R11" s="5">
        <f t="shared" si="2"/>
        <v>42836.85040189125</v>
      </c>
      <c r="S11">
        <f t="shared" si="4"/>
        <v>31</v>
      </c>
      <c r="T11">
        <f t="shared" si="5"/>
        <v>2017</v>
      </c>
    </row>
    <row r="12" spans="1:22" ht="42.75" hidden="1" x14ac:dyDescent="0.4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>
        <v>19</v>
      </c>
      <c r="L12" t="b">
        <v>1</v>
      </c>
      <c r="M12" t="s">
        <v>8266</v>
      </c>
      <c r="N12" t="s">
        <v>8267</v>
      </c>
      <c r="O12" s="6">
        <f t="shared" si="0"/>
        <v>101</v>
      </c>
      <c r="P12">
        <f t="shared" si="1"/>
        <v>158.68</v>
      </c>
      <c r="Q12" s="5">
        <f t="shared" si="3"/>
        <v>42124.984385342788</v>
      </c>
      <c r="R12" s="5">
        <f t="shared" si="2"/>
        <v>42160.729066193853</v>
      </c>
      <c r="S12">
        <f t="shared" si="4"/>
        <v>36</v>
      </c>
      <c r="T12">
        <f t="shared" si="5"/>
        <v>2015</v>
      </c>
    </row>
    <row r="13" spans="1:22" ht="42.75" hidden="1" x14ac:dyDescent="0.4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>
        <v>75</v>
      </c>
      <c r="L13" t="b">
        <v>1</v>
      </c>
      <c r="M13" t="s">
        <v>8266</v>
      </c>
      <c r="N13" t="s">
        <v>8267</v>
      </c>
      <c r="O13" s="6">
        <f t="shared" si="0"/>
        <v>121</v>
      </c>
      <c r="P13">
        <f t="shared" si="1"/>
        <v>80.33</v>
      </c>
      <c r="Q13" s="5">
        <f t="shared" si="3"/>
        <v>42934.561016548469</v>
      </c>
      <c r="R13" s="5">
        <f t="shared" si="2"/>
        <v>42966.574468085106</v>
      </c>
      <c r="S13">
        <f t="shared" si="4"/>
        <v>32</v>
      </c>
      <c r="T13">
        <f t="shared" si="5"/>
        <v>2017</v>
      </c>
    </row>
    <row r="14" spans="1:22" ht="42.75" hidden="1" x14ac:dyDescent="0.4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>
        <v>827</v>
      </c>
      <c r="L14" t="b">
        <v>1</v>
      </c>
      <c r="M14" t="s">
        <v>8266</v>
      </c>
      <c r="N14" t="s">
        <v>8267</v>
      </c>
      <c r="O14" s="6">
        <f t="shared" si="0"/>
        <v>165</v>
      </c>
      <c r="P14">
        <f t="shared" si="1"/>
        <v>59.96</v>
      </c>
      <c r="Q14" s="5">
        <f t="shared" si="3"/>
        <v>42136.877364066197</v>
      </c>
      <c r="R14" s="5">
        <f t="shared" si="2"/>
        <v>42182.234042553187</v>
      </c>
      <c r="S14">
        <f t="shared" si="4"/>
        <v>45</v>
      </c>
      <c r="T14">
        <f t="shared" si="5"/>
        <v>2015</v>
      </c>
    </row>
    <row r="15" spans="1:22" ht="28.5" hidden="1" x14ac:dyDescent="0.4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>
        <v>51</v>
      </c>
      <c r="L15" t="b">
        <v>1</v>
      </c>
      <c r="M15" t="s">
        <v>8266</v>
      </c>
      <c r="N15" t="s">
        <v>8267</v>
      </c>
      <c r="O15" s="6">
        <f t="shared" si="0"/>
        <v>160</v>
      </c>
      <c r="P15">
        <f t="shared" si="1"/>
        <v>109.78</v>
      </c>
      <c r="Q15" s="5">
        <f t="shared" si="3"/>
        <v>42869.09585106383</v>
      </c>
      <c r="R15" s="5">
        <f t="shared" si="2"/>
        <v>42906.040425531915</v>
      </c>
      <c r="S15">
        <f t="shared" si="4"/>
        <v>37</v>
      </c>
      <c r="T15">
        <f t="shared" si="5"/>
        <v>2017</v>
      </c>
    </row>
    <row r="16" spans="1:22" ht="28.5" hidden="1" x14ac:dyDescent="0.4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>
        <v>41</v>
      </c>
      <c r="L16" t="b">
        <v>1</v>
      </c>
      <c r="M16" t="s">
        <v>8266</v>
      </c>
      <c r="N16" t="s">
        <v>8267</v>
      </c>
      <c r="O16" s="6">
        <f t="shared" si="0"/>
        <v>101</v>
      </c>
      <c r="P16">
        <f t="shared" si="1"/>
        <v>147.71</v>
      </c>
      <c r="Q16" s="5">
        <f t="shared" si="3"/>
        <v>42153.537683215131</v>
      </c>
      <c r="R16" s="5">
        <f t="shared" si="2"/>
        <v>42179.637588652484</v>
      </c>
      <c r="S16">
        <f t="shared" si="4"/>
        <v>27</v>
      </c>
      <c r="T16">
        <f t="shared" si="5"/>
        <v>2015</v>
      </c>
    </row>
    <row r="17" spans="1:20" ht="42.75" hidden="1" x14ac:dyDescent="0.4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>
        <v>98</v>
      </c>
      <c r="L17" t="b">
        <v>1</v>
      </c>
      <c r="M17" t="s">
        <v>8266</v>
      </c>
      <c r="N17" t="s">
        <v>8267</v>
      </c>
      <c r="O17" s="6">
        <f t="shared" si="0"/>
        <v>107</v>
      </c>
      <c r="P17">
        <f t="shared" si="1"/>
        <v>21.76</v>
      </c>
      <c r="Q17" s="5">
        <f t="shared" si="3"/>
        <v>42611.442765957443</v>
      </c>
      <c r="R17" s="5">
        <f t="shared" si="2"/>
        <v>42630.286524822695</v>
      </c>
      <c r="S17">
        <f t="shared" si="4"/>
        <v>19</v>
      </c>
      <c r="T17">
        <f t="shared" si="5"/>
        <v>2016</v>
      </c>
    </row>
    <row r="18" spans="1:20" ht="42.75" hidden="1" x14ac:dyDescent="0.4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>
        <v>70</v>
      </c>
      <c r="L18" t="b">
        <v>1</v>
      </c>
      <c r="M18" t="s">
        <v>8266</v>
      </c>
      <c r="N18" t="s">
        <v>8267</v>
      </c>
      <c r="O18" s="6">
        <f t="shared" si="0"/>
        <v>100</v>
      </c>
      <c r="P18">
        <f t="shared" si="1"/>
        <v>171.84</v>
      </c>
      <c r="Q18" s="5">
        <f t="shared" si="3"/>
        <v>42105.302730496449</v>
      </c>
      <c r="R18" s="5">
        <f t="shared" si="2"/>
        <v>42151.702127659577</v>
      </c>
      <c r="S18">
        <f t="shared" si="4"/>
        <v>46</v>
      </c>
      <c r="T18">
        <f t="shared" si="5"/>
        <v>2015</v>
      </c>
    </row>
    <row r="19" spans="1:20" ht="42.75" hidden="1" x14ac:dyDescent="0.4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>
        <v>36</v>
      </c>
      <c r="L19" t="b">
        <v>1</v>
      </c>
      <c r="M19" t="s">
        <v>8266</v>
      </c>
      <c r="N19" t="s">
        <v>8267</v>
      </c>
      <c r="O19" s="6">
        <f t="shared" si="0"/>
        <v>101</v>
      </c>
      <c r="P19">
        <f t="shared" si="1"/>
        <v>41.94</v>
      </c>
      <c r="Q19" s="5">
        <f t="shared" si="3"/>
        <v>42265.577092198582</v>
      </c>
      <c r="R19" s="5">
        <f t="shared" si="2"/>
        <v>42296.257943262412</v>
      </c>
      <c r="S19">
        <f t="shared" si="4"/>
        <v>31</v>
      </c>
      <c r="T19">
        <f t="shared" si="5"/>
        <v>2015</v>
      </c>
    </row>
    <row r="20" spans="1:20" ht="42.75" hidden="1" x14ac:dyDescent="0.4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>
        <v>342</v>
      </c>
      <c r="L20" t="b">
        <v>1</v>
      </c>
      <c r="M20" t="s">
        <v>8266</v>
      </c>
      <c r="N20" t="s">
        <v>8267</v>
      </c>
      <c r="O20" s="6">
        <f t="shared" si="0"/>
        <v>106</v>
      </c>
      <c r="P20">
        <f t="shared" si="1"/>
        <v>93.26</v>
      </c>
      <c r="Q20" s="5">
        <f t="shared" si="3"/>
        <v>42216.362364066197</v>
      </c>
      <c r="R20" s="5">
        <f t="shared" si="2"/>
        <v>42247.000661938539</v>
      </c>
      <c r="S20">
        <f t="shared" si="4"/>
        <v>31</v>
      </c>
      <c r="T20">
        <f t="shared" si="5"/>
        <v>2015</v>
      </c>
    </row>
    <row r="21" spans="1:20" ht="42.75" hidden="1" x14ac:dyDescent="0.4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>
        <v>22</v>
      </c>
      <c r="L21" t="b">
        <v>1</v>
      </c>
      <c r="M21" t="s">
        <v>8266</v>
      </c>
      <c r="N21" t="s">
        <v>8267</v>
      </c>
      <c r="O21" s="6">
        <f t="shared" si="0"/>
        <v>145</v>
      </c>
      <c r="P21">
        <f t="shared" si="1"/>
        <v>56.14</v>
      </c>
      <c r="Q21" s="5">
        <f t="shared" si="3"/>
        <v>42529.152884160758</v>
      </c>
      <c r="R21" s="5">
        <f t="shared" si="2"/>
        <v>42559.791182033092</v>
      </c>
      <c r="S21">
        <f t="shared" si="4"/>
        <v>31</v>
      </c>
      <c r="T21">
        <f t="shared" si="5"/>
        <v>2016</v>
      </c>
    </row>
    <row r="22" spans="1:20" ht="42.75" hidden="1" x14ac:dyDescent="0.4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>
        <v>25</v>
      </c>
      <c r="L22" t="b">
        <v>1</v>
      </c>
      <c r="M22" t="s">
        <v>8266</v>
      </c>
      <c r="N22" t="s">
        <v>8267</v>
      </c>
      <c r="O22" s="6">
        <f t="shared" si="0"/>
        <v>100</v>
      </c>
      <c r="P22">
        <f t="shared" si="1"/>
        <v>80.16</v>
      </c>
      <c r="Q22" s="5">
        <f t="shared" si="3"/>
        <v>42554.625437352246</v>
      </c>
      <c r="R22" s="5">
        <f t="shared" si="2"/>
        <v>42615.902033096922</v>
      </c>
      <c r="S22">
        <f t="shared" si="4"/>
        <v>61</v>
      </c>
      <c r="T22">
        <f t="shared" si="5"/>
        <v>2016</v>
      </c>
    </row>
    <row r="23" spans="1:20" ht="42.75" hidden="1" x14ac:dyDescent="0.4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>
        <v>101</v>
      </c>
      <c r="L23" t="b">
        <v>1</v>
      </c>
      <c r="M23" t="s">
        <v>8266</v>
      </c>
      <c r="N23" t="s">
        <v>8267</v>
      </c>
      <c r="O23" s="6">
        <f t="shared" si="0"/>
        <v>109</v>
      </c>
      <c r="P23">
        <f t="shared" si="1"/>
        <v>199.9</v>
      </c>
      <c r="Q23" s="5">
        <f t="shared" si="3"/>
        <v>42225.640531914891</v>
      </c>
      <c r="R23" s="5">
        <f t="shared" si="2"/>
        <v>42256.278829787232</v>
      </c>
      <c r="S23">
        <f t="shared" si="4"/>
        <v>31</v>
      </c>
      <c r="T23">
        <f t="shared" si="5"/>
        <v>2015</v>
      </c>
    </row>
    <row r="24" spans="1:20" ht="28.5" hidden="1" x14ac:dyDescent="0.4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>
        <v>8</v>
      </c>
      <c r="L24" t="b">
        <v>1</v>
      </c>
      <c r="M24" t="s">
        <v>8266</v>
      </c>
      <c r="N24" t="s">
        <v>8267</v>
      </c>
      <c r="O24" s="6">
        <f t="shared" si="0"/>
        <v>117</v>
      </c>
      <c r="P24">
        <f t="shared" si="1"/>
        <v>51.25</v>
      </c>
      <c r="Q24" s="5">
        <f t="shared" si="3"/>
        <v>42339.29243498818</v>
      </c>
      <c r="R24" s="5">
        <f t="shared" si="2"/>
        <v>42355.04184397163</v>
      </c>
      <c r="S24">
        <f t="shared" si="4"/>
        <v>16</v>
      </c>
      <c r="T24">
        <f t="shared" si="5"/>
        <v>2015</v>
      </c>
    </row>
    <row r="25" spans="1:20" ht="42.75" hidden="1" x14ac:dyDescent="0.4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>
        <v>23</v>
      </c>
      <c r="L25" t="b">
        <v>1</v>
      </c>
      <c r="M25" t="s">
        <v>8266</v>
      </c>
      <c r="N25" t="s">
        <v>8267</v>
      </c>
      <c r="O25" s="6">
        <f t="shared" si="0"/>
        <v>119</v>
      </c>
      <c r="P25">
        <f t="shared" si="1"/>
        <v>103.04</v>
      </c>
      <c r="Q25" s="5">
        <f t="shared" si="3"/>
        <v>42449.455094562647</v>
      </c>
      <c r="R25" s="5">
        <f t="shared" si="2"/>
        <v>42476.886524822694</v>
      </c>
      <c r="S25">
        <f t="shared" si="4"/>
        <v>28</v>
      </c>
      <c r="T25">
        <f t="shared" si="5"/>
        <v>2016</v>
      </c>
    </row>
    <row r="26" spans="1:20" ht="28.5" hidden="1" x14ac:dyDescent="0.4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>
        <v>574</v>
      </c>
      <c r="L26" t="b">
        <v>1</v>
      </c>
      <c r="M26" t="s">
        <v>8266</v>
      </c>
      <c r="N26" t="s">
        <v>8267</v>
      </c>
      <c r="O26" s="6">
        <f t="shared" si="0"/>
        <v>109</v>
      </c>
      <c r="P26">
        <f t="shared" si="1"/>
        <v>66.349999999999994</v>
      </c>
      <c r="Q26" s="5">
        <f t="shared" si="3"/>
        <v>42584.305709219858</v>
      </c>
      <c r="R26" s="5">
        <f t="shared" si="2"/>
        <v>42618.006382978725</v>
      </c>
      <c r="S26">
        <f t="shared" si="4"/>
        <v>34</v>
      </c>
      <c r="T26">
        <f t="shared" si="5"/>
        <v>2016</v>
      </c>
    </row>
    <row r="27" spans="1:20" ht="42.75" hidden="1" x14ac:dyDescent="0.4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>
        <v>14</v>
      </c>
      <c r="L27" t="b">
        <v>1</v>
      </c>
      <c r="M27" t="s">
        <v>8266</v>
      </c>
      <c r="N27" t="s">
        <v>8267</v>
      </c>
      <c r="O27" s="6">
        <f t="shared" si="0"/>
        <v>133</v>
      </c>
      <c r="P27">
        <f t="shared" si="1"/>
        <v>57.14</v>
      </c>
      <c r="Q27" s="5">
        <f t="shared" si="3"/>
        <v>42674.387245862883</v>
      </c>
      <c r="R27" s="5">
        <f t="shared" si="2"/>
        <v>42735.663841607566</v>
      </c>
      <c r="S27">
        <f t="shared" si="4"/>
        <v>61</v>
      </c>
      <c r="T27">
        <f t="shared" si="5"/>
        <v>2016</v>
      </c>
    </row>
    <row r="28" spans="1:20" ht="42.75" hidden="1" x14ac:dyDescent="0.4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>
        <v>19</v>
      </c>
      <c r="L28" t="b">
        <v>1</v>
      </c>
      <c r="M28" t="s">
        <v>8266</v>
      </c>
      <c r="N28" t="s">
        <v>8267</v>
      </c>
      <c r="O28" s="6">
        <f t="shared" si="0"/>
        <v>155</v>
      </c>
      <c r="P28">
        <f t="shared" si="1"/>
        <v>102.11</v>
      </c>
      <c r="Q28" s="5">
        <f t="shared" si="3"/>
        <v>42174.462695035458</v>
      </c>
      <c r="R28" s="5">
        <f t="shared" si="2"/>
        <v>42215.313758865246</v>
      </c>
      <c r="S28">
        <f t="shared" si="4"/>
        <v>41</v>
      </c>
      <c r="T28">
        <f t="shared" si="5"/>
        <v>2015</v>
      </c>
    </row>
    <row r="29" spans="1:20" ht="42.75" hidden="1" x14ac:dyDescent="0.4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>
        <v>150</v>
      </c>
      <c r="L29" t="b">
        <v>1</v>
      </c>
      <c r="M29" t="s">
        <v>8266</v>
      </c>
      <c r="N29" t="s">
        <v>8267</v>
      </c>
      <c r="O29" s="6">
        <f t="shared" si="0"/>
        <v>112</v>
      </c>
      <c r="P29">
        <f t="shared" si="1"/>
        <v>148.97</v>
      </c>
      <c r="Q29" s="5">
        <f t="shared" si="3"/>
        <v>42277.253345153666</v>
      </c>
      <c r="R29" s="5">
        <f t="shared" si="2"/>
        <v>42307.934196217495</v>
      </c>
      <c r="S29">
        <f t="shared" si="4"/>
        <v>31</v>
      </c>
      <c r="T29">
        <f t="shared" si="5"/>
        <v>2015</v>
      </c>
    </row>
    <row r="30" spans="1:20" ht="28.5" hidden="1" x14ac:dyDescent="0.4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>
        <v>71</v>
      </c>
      <c r="L30" t="b">
        <v>1</v>
      </c>
      <c r="M30" t="s">
        <v>8266</v>
      </c>
      <c r="N30" t="s">
        <v>8267</v>
      </c>
      <c r="O30" s="6">
        <f t="shared" si="0"/>
        <v>100</v>
      </c>
      <c r="P30">
        <f t="shared" si="1"/>
        <v>169.61</v>
      </c>
      <c r="Q30" s="5">
        <f t="shared" si="3"/>
        <v>42681.473806146576</v>
      </c>
      <c r="R30" s="5">
        <f t="shared" si="2"/>
        <v>42712.112104018917</v>
      </c>
      <c r="S30">
        <f t="shared" si="4"/>
        <v>31</v>
      </c>
      <c r="T30">
        <f t="shared" si="5"/>
        <v>2016</v>
      </c>
    </row>
    <row r="31" spans="1:20" ht="42.75" hidden="1" x14ac:dyDescent="0.4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>
        <v>117</v>
      </c>
      <c r="L31" t="b">
        <v>1</v>
      </c>
      <c r="M31" t="s">
        <v>8266</v>
      </c>
      <c r="N31" t="s">
        <v>8267</v>
      </c>
      <c r="O31" s="6">
        <f t="shared" si="0"/>
        <v>123</v>
      </c>
      <c r="P31">
        <f t="shared" si="1"/>
        <v>31.62</v>
      </c>
      <c r="Q31" s="5">
        <f t="shared" si="3"/>
        <v>42158.28330969267</v>
      </c>
      <c r="R31" s="5">
        <f t="shared" si="2"/>
        <v>42188.921607565011</v>
      </c>
      <c r="S31">
        <f t="shared" si="4"/>
        <v>31</v>
      </c>
      <c r="T31">
        <f t="shared" si="5"/>
        <v>2015</v>
      </c>
    </row>
    <row r="32" spans="1:20" ht="42.75" hidden="1" x14ac:dyDescent="0.4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>
        <v>53</v>
      </c>
      <c r="L32" t="b">
        <v>1</v>
      </c>
      <c r="M32" t="s">
        <v>8266</v>
      </c>
      <c r="N32" t="s">
        <v>8267</v>
      </c>
      <c r="O32" s="6">
        <f t="shared" si="0"/>
        <v>101</v>
      </c>
      <c r="P32">
        <f t="shared" si="1"/>
        <v>76.45</v>
      </c>
      <c r="Q32" s="5">
        <f t="shared" si="3"/>
        <v>42188.533274231682</v>
      </c>
      <c r="R32" s="5">
        <f t="shared" si="2"/>
        <v>42219.171572104024</v>
      </c>
      <c r="S32">
        <f t="shared" si="4"/>
        <v>31</v>
      </c>
      <c r="T32">
        <f t="shared" si="5"/>
        <v>2015</v>
      </c>
    </row>
    <row r="33" spans="1:20" ht="42.75" hidden="1" x14ac:dyDescent="0.4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>
        <v>1</v>
      </c>
      <c r="L33" t="b">
        <v>1</v>
      </c>
      <c r="M33" t="s">
        <v>8266</v>
      </c>
      <c r="N33" t="s">
        <v>8267</v>
      </c>
      <c r="O33" s="6">
        <f t="shared" si="0"/>
        <v>100</v>
      </c>
      <c r="P33">
        <f t="shared" si="1"/>
        <v>13</v>
      </c>
      <c r="Q33" s="5">
        <f t="shared" si="3"/>
        <v>42734.404657210398</v>
      </c>
      <c r="R33" s="5">
        <f t="shared" si="2"/>
        <v>42752.787635933812</v>
      </c>
      <c r="S33">
        <f t="shared" si="4"/>
        <v>19</v>
      </c>
      <c r="T33">
        <f t="shared" si="5"/>
        <v>2016</v>
      </c>
    </row>
    <row r="34" spans="1:20" ht="42.75" hidden="1" x14ac:dyDescent="0.4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>
        <v>89</v>
      </c>
      <c r="L34" t="b">
        <v>1</v>
      </c>
      <c r="M34" t="s">
        <v>8266</v>
      </c>
      <c r="N34" t="s">
        <v>8267</v>
      </c>
      <c r="O34" s="6">
        <f t="shared" si="0"/>
        <v>100</v>
      </c>
      <c r="P34">
        <f t="shared" si="1"/>
        <v>320.45</v>
      </c>
      <c r="Q34" s="5">
        <f t="shared" si="3"/>
        <v>42821.045118203314</v>
      </c>
      <c r="R34" s="5">
        <f t="shared" si="2"/>
        <v>42863.467375886525</v>
      </c>
      <c r="S34">
        <f t="shared" si="4"/>
        <v>43</v>
      </c>
      <c r="T34">
        <f t="shared" si="5"/>
        <v>2017</v>
      </c>
    </row>
    <row r="35" spans="1:20" ht="42.75" hidden="1" x14ac:dyDescent="0.4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>
        <v>64</v>
      </c>
      <c r="L35" t="b">
        <v>1</v>
      </c>
      <c r="M35" t="s">
        <v>8266</v>
      </c>
      <c r="N35" t="s">
        <v>8267</v>
      </c>
      <c r="O35" s="6">
        <f t="shared" si="0"/>
        <v>102</v>
      </c>
      <c r="P35">
        <f t="shared" si="1"/>
        <v>83.75</v>
      </c>
      <c r="Q35" s="5">
        <f t="shared" si="3"/>
        <v>42642.355803782506</v>
      </c>
      <c r="R35" s="5">
        <f t="shared" si="2"/>
        <v>42673.036654846335</v>
      </c>
      <c r="S35">
        <f t="shared" si="4"/>
        <v>31</v>
      </c>
      <c r="T35">
        <f t="shared" si="5"/>
        <v>2016</v>
      </c>
    </row>
    <row r="36" spans="1:20" ht="42.75" hidden="1" x14ac:dyDescent="0.4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>
        <v>68</v>
      </c>
      <c r="L36" t="b">
        <v>1</v>
      </c>
      <c r="M36" t="s">
        <v>8266</v>
      </c>
      <c r="N36" t="s">
        <v>8267</v>
      </c>
      <c r="O36" s="6">
        <f t="shared" si="0"/>
        <v>130</v>
      </c>
      <c r="P36">
        <f t="shared" si="1"/>
        <v>49.88</v>
      </c>
      <c r="Q36" s="5">
        <f t="shared" si="3"/>
        <v>42187.541382978729</v>
      </c>
      <c r="R36" s="5">
        <f t="shared" si="2"/>
        <v>42202.860531914892</v>
      </c>
      <c r="S36">
        <f t="shared" si="4"/>
        <v>16</v>
      </c>
      <c r="T36">
        <f t="shared" si="5"/>
        <v>2015</v>
      </c>
    </row>
    <row r="37" spans="1:20" ht="42.75" hidden="1" x14ac:dyDescent="0.4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>
        <v>28</v>
      </c>
      <c r="L37" t="b">
        <v>1</v>
      </c>
      <c r="M37" t="s">
        <v>8266</v>
      </c>
      <c r="N37" t="s">
        <v>8267</v>
      </c>
      <c r="O37" s="6">
        <f t="shared" si="0"/>
        <v>167</v>
      </c>
      <c r="P37">
        <f t="shared" si="1"/>
        <v>59.46</v>
      </c>
      <c r="Q37" s="5">
        <f t="shared" si="3"/>
        <v>42449.978888888887</v>
      </c>
      <c r="R37" s="5">
        <f t="shared" si="2"/>
        <v>42474.191489361707</v>
      </c>
      <c r="S37">
        <f t="shared" si="4"/>
        <v>25</v>
      </c>
      <c r="T37">
        <f t="shared" si="5"/>
        <v>2016</v>
      </c>
    </row>
    <row r="38" spans="1:20" ht="28.5" hidden="1" x14ac:dyDescent="0.4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>
        <v>44</v>
      </c>
      <c r="L38" t="b">
        <v>1</v>
      </c>
      <c r="M38" t="s">
        <v>8266</v>
      </c>
      <c r="N38" t="s">
        <v>8267</v>
      </c>
      <c r="O38" s="6">
        <f t="shared" si="0"/>
        <v>142</v>
      </c>
      <c r="P38">
        <f t="shared" si="1"/>
        <v>193.84</v>
      </c>
      <c r="Q38" s="5">
        <f t="shared" si="3"/>
        <v>42419.356087470449</v>
      </c>
      <c r="R38" s="5">
        <f t="shared" si="2"/>
        <v>42449.951832151302</v>
      </c>
      <c r="S38">
        <f t="shared" si="4"/>
        <v>31</v>
      </c>
      <c r="T38">
        <f t="shared" si="5"/>
        <v>2016</v>
      </c>
    </row>
    <row r="39" spans="1:20" ht="42.75" hidden="1" x14ac:dyDescent="0.4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>
        <v>253</v>
      </c>
      <c r="L39" t="b">
        <v>1</v>
      </c>
      <c r="M39" t="s">
        <v>8266</v>
      </c>
      <c r="N39" t="s">
        <v>8267</v>
      </c>
      <c r="O39" s="6">
        <f t="shared" si="0"/>
        <v>183</v>
      </c>
      <c r="P39">
        <f t="shared" si="1"/>
        <v>159.51</v>
      </c>
      <c r="Q39" s="5">
        <f t="shared" si="3"/>
        <v>42382.984385342788</v>
      </c>
      <c r="R39" s="5">
        <f t="shared" si="2"/>
        <v>42413.62268321513</v>
      </c>
      <c r="S39">
        <f t="shared" si="4"/>
        <v>31</v>
      </c>
      <c r="T39">
        <f t="shared" si="5"/>
        <v>2016</v>
      </c>
    </row>
    <row r="40" spans="1:20" ht="42.75" hidden="1" x14ac:dyDescent="0.4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>
        <v>66</v>
      </c>
      <c r="L40" t="b">
        <v>1</v>
      </c>
      <c r="M40" t="s">
        <v>8266</v>
      </c>
      <c r="N40" t="s">
        <v>8267</v>
      </c>
      <c r="O40" s="6">
        <f t="shared" si="0"/>
        <v>110</v>
      </c>
      <c r="P40">
        <f t="shared" si="1"/>
        <v>41.68</v>
      </c>
      <c r="Q40" s="5">
        <f t="shared" si="3"/>
        <v>41711.356312056741</v>
      </c>
      <c r="R40" s="5">
        <f t="shared" si="2"/>
        <v>41741.994609929076</v>
      </c>
      <c r="S40">
        <f t="shared" si="4"/>
        <v>31</v>
      </c>
      <c r="T40">
        <f t="shared" si="5"/>
        <v>2014</v>
      </c>
    </row>
    <row r="41" spans="1:20" ht="42.75" hidden="1" x14ac:dyDescent="0.4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>
        <v>217</v>
      </c>
      <c r="L41" t="b">
        <v>1</v>
      </c>
      <c r="M41" t="s">
        <v>8266</v>
      </c>
      <c r="N41" t="s">
        <v>8267</v>
      </c>
      <c r="O41" s="6">
        <f t="shared" si="0"/>
        <v>131</v>
      </c>
      <c r="P41">
        <f t="shared" si="1"/>
        <v>150.9</v>
      </c>
      <c r="Q41" s="5">
        <f t="shared" si="3"/>
        <v>42098.409787234043</v>
      </c>
      <c r="R41" s="5">
        <f t="shared" si="2"/>
        <v>42129.978014184395</v>
      </c>
      <c r="S41">
        <f t="shared" si="4"/>
        <v>32</v>
      </c>
      <c r="T41">
        <f t="shared" si="5"/>
        <v>2015</v>
      </c>
    </row>
    <row r="42" spans="1:20" ht="42.75" hidden="1" x14ac:dyDescent="0.4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>
        <v>16</v>
      </c>
      <c r="L42" t="b">
        <v>1</v>
      </c>
      <c r="M42" t="s">
        <v>8266</v>
      </c>
      <c r="N42" t="s">
        <v>8267</v>
      </c>
      <c r="O42" s="6">
        <f t="shared" si="0"/>
        <v>101</v>
      </c>
      <c r="P42">
        <f t="shared" si="1"/>
        <v>126.69</v>
      </c>
      <c r="Q42" s="5">
        <f t="shared" si="3"/>
        <v>42134.324917257683</v>
      </c>
      <c r="R42" s="5">
        <f t="shared" si="2"/>
        <v>42154.702127659577</v>
      </c>
      <c r="S42">
        <f t="shared" si="4"/>
        <v>21</v>
      </c>
      <c r="T42">
        <f t="shared" si="5"/>
        <v>2015</v>
      </c>
    </row>
    <row r="43" spans="1:20" ht="42.75" hidden="1" x14ac:dyDescent="0.4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>
        <v>19</v>
      </c>
      <c r="L43" t="b">
        <v>1</v>
      </c>
      <c r="M43" t="s">
        <v>8266</v>
      </c>
      <c r="N43" t="s">
        <v>8267</v>
      </c>
      <c r="O43" s="6">
        <f t="shared" si="0"/>
        <v>100</v>
      </c>
      <c r="P43">
        <f t="shared" si="1"/>
        <v>105.26</v>
      </c>
      <c r="Q43" s="5">
        <f t="shared" si="3"/>
        <v>42234.772505910165</v>
      </c>
      <c r="R43" s="5">
        <f t="shared" si="2"/>
        <v>42265.410803782506</v>
      </c>
      <c r="S43">
        <f t="shared" si="4"/>
        <v>31</v>
      </c>
      <c r="T43">
        <f t="shared" si="5"/>
        <v>2015</v>
      </c>
    </row>
    <row r="44" spans="1:20" ht="42.75" hidden="1" x14ac:dyDescent="0.4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>
        <v>169</v>
      </c>
      <c r="L44" t="b">
        <v>1</v>
      </c>
      <c r="M44" t="s">
        <v>8266</v>
      </c>
      <c r="N44" t="s">
        <v>8267</v>
      </c>
      <c r="O44" s="6">
        <f t="shared" si="0"/>
        <v>142</v>
      </c>
      <c r="P44">
        <f t="shared" si="1"/>
        <v>117.51</v>
      </c>
      <c r="Q44" s="5">
        <f t="shared" si="3"/>
        <v>42320.631513002365</v>
      </c>
      <c r="R44" s="5">
        <f t="shared" si="2"/>
        <v>42351.269810874706</v>
      </c>
      <c r="S44">
        <f t="shared" si="4"/>
        <v>31</v>
      </c>
      <c r="T44">
        <f t="shared" si="5"/>
        <v>2015</v>
      </c>
    </row>
    <row r="45" spans="1:20" ht="42.75" hidden="1" x14ac:dyDescent="0.4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>
        <v>263</v>
      </c>
      <c r="L45" t="b">
        <v>1</v>
      </c>
      <c r="M45" t="s">
        <v>8266</v>
      </c>
      <c r="N45" t="s">
        <v>8267</v>
      </c>
      <c r="O45" s="6">
        <f t="shared" si="0"/>
        <v>309</v>
      </c>
      <c r="P45">
        <f t="shared" si="1"/>
        <v>117.36</v>
      </c>
      <c r="Q45" s="5">
        <f t="shared" si="3"/>
        <v>42148.190141843967</v>
      </c>
      <c r="R45" s="5">
        <f t="shared" si="2"/>
        <v>42179.042553191488</v>
      </c>
      <c r="S45">
        <f t="shared" si="4"/>
        <v>31</v>
      </c>
      <c r="T45">
        <f t="shared" si="5"/>
        <v>2015</v>
      </c>
    </row>
    <row r="46" spans="1:20" ht="42.75" hidden="1" x14ac:dyDescent="0.4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>
        <v>15</v>
      </c>
      <c r="L46" t="b">
        <v>1</v>
      </c>
      <c r="M46" t="s">
        <v>8266</v>
      </c>
      <c r="N46" t="s">
        <v>8267</v>
      </c>
      <c r="O46" s="6">
        <f t="shared" si="0"/>
        <v>100</v>
      </c>
      <c r="P46">
        <f t="shared" si="1"/>
        <v>133.33000000000001</v>
      </c>
      <c r="Q46" s="5">
        <f t="shared" si="3"/>
        <v>42221.015803782502</v>
      </c>
      <c r="R46" s="5">
        <f t="shared" si="2"/>
        <v>42266.973250591021</v>
      </c>
      <c r="S46">
        <f t="shared" si="4"/>
        <v>46</v>
      </c>
      <c r="T46">
        <f t="shared" si="5"/>
        <v>2015</v>
      </c>
    </row>
    <row r="47" spans="1:20" ht="42.75" hidden="1" x14ac:dyDescent="0.4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>
        <v>61</v>
      </c>
      <c r="L47" t="b">
        <v>1</v>
      </c>
      <c r="M47" t="s">
        <v>8266</v>
      </c>
      <c r="N47" t="s">
        <v>8267</v>
      </c>
      <c r="O47" s="6">
        <f t="shared" si="0"/>
        <v>120</v>
      </c>
      <c r="P47">
        <f t="shared" si="1"/>
        <v>98.36</v>
      </c>
      <c r="Q47" s="5">
        <f t="shared" si="3"/>
        <v>42816.956347517727</v>
      </c>
      <c r="R47" s="5">
        <f t="shared" si="2"/>
        <v>42847.594645390069</v>
      </c>
      <c r="S47">
        <f t="shared" si="4"/>
        <v>31</v>
      </c>
      <c r="T47">
        <f t="shared" si="5"/>
        <v>2017</v>
      </c>
    </row>
    <row r="48" spans="1:20" ht="42.75" hidden="1" x14ac:dyDescent="0.4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>
        <v>45</v>
      </c>
      <c r="L48" t="b">
        <v>1</v>
      </c>
      <c r="M48" t="s">
        <v>8266</v>
      </c>
      <c r="N48" t="s">
        <v>8267</v>
      </c>
      <c r="O48" s="6">
        <f t="shared" si="0"/>
        <v>104</v>
      </c>
      <c r="P48">
        <f t="shared" si="1"/>
        <v>194.44</v>
      </c>
      <c r="Q48" s="5">
        <f t="shared" si="3"/>
        <v>42680.453593380618</v>
      </c>
      <c r="R48" s="5">
        <f t="shared" si="2"/>
        <v>42711.09189125296</v>
      </c>
      <c r="S48">
        <f t="shared" si="4"/>
        <v>31</v>
      </c>
      <c r="T48">
        <f t="shared" si="5"/>
        <v>2016</v>
      </c>
    </row>
    <row r="49" spans="1:20" ht="42.75" hidden="1" x14ac:dyDescent="0.4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>
        <v>70</v>
      </c>
      <c r="L49" t="b">
        <v>1</v>
      </c>
      <c r="M49" t="s">
        <v>8266</v>
      </c>
      <c r="N49" t="s">
        <v>8267</v>
      </c>
      <c r="O49" s="6">
        <f t="shared" si="0"/>
        <v>108</v>
      </c>
      <c r="P49">
        <f t="shared" si="1"/>
        <v>76.87</v>
      </c>
      <c r="Q49" s="5">
        <f t="shared" si="3"/>
        <v>42280.985898345156</v>
      </c>
      <c r="R49" s="5">
        <f t="shared" si="2"/>
        <v>42342.305047281319</v>
      </c>
      <c r="S49">
        <f t="shared" si="4"/>
        <v>61</v>
      </c>
      <c r="T49">
        <f t="shared" si="5"/>
        <v>2015</v>
      </c>
    </row>
    <row r="50" spans="1:20" ht="42.75" hidden="1" x14ac:dyDescent="0.4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>
        <v>38</v>
      </c>
      <c r="L50" t="b">
        <v>1</v>
      </c>
      <c r="M50" t="s">
        <v>8266</v>
      </c>
      <c r="N50" t="s">
        <v>8267</v>
      </c>
      <c r="O50" s="6">
        <f t="shared" si="0"/>
        <v>108</v>
      </c>
      <c r="P50">
        <f t="shared" si="1"/>
        <v>56.82</v>
      </c>
      <c r="Q50" s="5">
        <f t="shared" si="3"/>
        <v>42383.825768321512</v>
      </c>
      <c r="R50" s="5">
        <f t="shared" si="2"/>
        <v>42415.468085106382</v>
      </c>
      <c r="S50">
        <f t="shared" si="4"/>
        <v>32</v>
      </c>
      <c r="T50">
        <f t="shared" si="5"/>
        <v>2016</v>
      </c>
    </row>
    <row r="51" spans="1:20" hidden="1" x14ac:dyDescent="0.4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>
        <v>87</v>
      </c>
      <c r="L51" t="b">
        <v>1</v>
      </c>
      <c r="M51" t="s">
        <v>8266</v>
      </c>
      <c r="N51" t="s">
        <v>8267</v>
      </c>
      <c r="O51" s="6">
        <f t="shared" si="0"/>
        <v>100</v>
      </c>
      <c r="P51">
        <f t="shared" si="1"/>
        <v>137.93</v>
      </c>
      <c r="Q51" s="5">
        <f t="shared" si="3"/>
        <v>42626.541903073288</v>
      </c>
      <c r="R51" s="5">
        <f t="shared" si="2"/>
        <v>42657.18020094563</v>
      </c>
      <c r="S51">
        <f t="shared" si="4"/>
        <v>31</v>
      </c>
      <c r="T51">
        <f t="shared" si="5"/>
        <v>2016</v>
      </c>
    </row>
    <row r="52" spans="1:20" ht="42.75" hidden="1" x14ac:dyDescent="0.4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>
        <v>22</v>
      </c>
      <c r="L52" t="b">
        <v>1</v>
      </c>
      <c r="M52" t="s">
        <v>8266</v>
      </c>
      <c r="N52" t="s">
        <v>8267</v>
      </c>
      <c r="O52" s="6">
        <f t="shared" si="0"/>
        <v>100</v>
      </c>
      <c r="P52">
        <f t="shared" si="1"/>
        <v>27.27</v>
      </c>
      <c r="Q52" s="5">
        <f t="shared" si="3"/>
        <v>42345.258368794326</v>
      </c>
      <c r="R52" s="5">
        <f t="shared" si="2"/>
        <v>42385.042553191488</v>
      </c>
      <c r="S52">
        <f t="shared" si="4"/>
        <v>40</v>
      </c>
      <c r="T52">
        <f t="shared" si="5"/>
        <v>2015</v>
      </c>
    </row>
    <row r="53" spans="1:20" ht="42.75" hidden="1" x14ac:dyDescent="0.4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>
        <v>119</v>
      </c>
      <c r="L53" t="b">
        <v>1</v>
      </c>
      <c r="M53" t="s">
        <v>8266</v>
      </c>
      <c r="N53" t="s">
        <v>8267</v>
      </c>
      <c r="O53" s="6">
        <f t="shared" si="0"/>
        <v>128</v>
      </c>
      <c r="P53">
        <f t="shared" si="1"/>
        <v>118.34</v>
      </c>
      <c r="Q53" s="5">
        <f t="shared" si="3"/>
        <v>42550.714385342784</v>
      </c>
      <c r="R53" s="5">
        <f t="shared" si="2"/>
        <v>42581.352683215126</v>
      </c>
      <c r="S53">
        <f t="shared" si="4"/>
        <v>31</v>
      </c>
      <c r="T53">
        <f t="shared" si="5"/>
        <v>2016</v>
      </c>
    </row>
    <row r="54" spans="1:20" ht="42.75" hidden="1" x14ac:dyDescent="0.4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>
        <v>52</v>
      </c>
      <c r="L54" t="b">
        <v>1</v>
      </c>
      <c r="M54" t="s">
        <v>8266</v>
      </c>
      <c r="N54" t="s">
        <v>8267</v>
      </c>
      <c r="O54" s="6">
        <f t="shared" si="0"/>
        <v>116</v>
      </c>
      <c r="P54">
        <f t="shared" si="1"/>
        <v>223.48</v>
      </c>
      <c r="Q54" s="5">
        <f t="shared" si="3"/>
        <v>42153.206217494095</v>
      </c>
      <c r="R54" s="5">
        <f t="shared" si="2"/>
        <v>42183.844515366429</v>
      </c>
      <c r="S54">
        <f t="shared" si="4"/>
        <v>31</v>
      </c>
      <c r="T54">
        <f t="shared" si="5"/>
        <v>2015</v>
      </c>
    </row>
    <row r="55" spans="1:20" ht="28.5" hidden="1" x14ac:dyDescent="0.4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>
        <v>117</v>
      </c>
      <c r="L55" t="b">
        <v>1</v>
      </c>
      <c r="M55" t="s">
        <v>8266</v>
      </c>
      <c r="N55" t="s">
        <v>8267</v>
      </c>
      <c r="O55" s="6">
        <f t="shared" si="0"/>
        <v>110</v>
      </c>
      <c r="P55">
        <f t="shared" si="1"/>
        <v>28.11</v>
      </c>
      <c r="Q55" s="5">
        <f t="shared" si="3"/>
        <v>42063.177836879433</v>
      </c>
      <c r="R55" s="5">
        <f t="shared" si="2"/>
        <v>42077.851063829788</v>
      </c>
      <c r="S55">
        <f t="shared" si="4"/>
        <v>15</v>
      </c>
      <c r="T55">
        <f t="shared" si="5"/>
        <v>2015</v>
      </c>
    </row>
    <row r="56" spans="1:20" ht="42.75" hidden="1" x14ac:dyDescent="0.4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>
        <v>52</v>
      </c>
      <c r="L56" t="b">
        <v>1</v>
      </c>
      <c r="M56" t="s">
        <v>8266</v>
      </c>
      <c r="N56" t="s">
        <v>8267</v>
      </c>
      <c r="O56" s="6">
        <f t="shared" si="0"/>
        <v>101</v>
      </c>
      <c r="P56">
        <f t="shared" si="1"/>
        <v>194.23</v>
      </c>
      <c r="Q56" s="5">
        <f t="shared" si="3"/>
        <v>42690.409231678488</v>
      </c>
      <c r="R56" s="5">
        <f t="shared" si="2"/>
        <v>42721.047529550822</v>
      </c>
      <c r="S56">
        <f t="shared" si="4"/>
        <v>31</v>
      </c>
      <c r="T56">
        <f t="shared" si="5"/>
        <v>2016</v>
      </c>
    </row>
    <row r="57" spans="1:20" ht="42.75" hidden="1" x14ac:dyDescent="0.4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>
        <v>86</v>
      </c>
      <c r="L57" t="b">
        <v>1</v>
      </c>
      <c r="M57" t="s">
        <v>8266</v>
      </c>
      <c r="N57" t="s">
        <v>8267</v>
      </c>
      <c r="O57" s="6">
        <f t="shared" si="0"/>
        <v>129</v>
      </c>
      <c r="P57">
        <f t="shared" si="1"/>
        <v>128.94999999999999</v>
      </c>
      <c r="Q57" s="5">
        <f t="shared" si="3"/>
        <v>42857.138486997632</v>
      </c>
      <c r="R57" s="5">
        <f t="shared" si="2"/>
        <v>42878.585295508274</v>
      </c>
      <c r="S57">
        <f t="shared" si="4"/>
        <v>22</v>
      </c>
      <c r="T57">
        <f t="shared" si="5"/>
        <v>2017</v>
      </c>
    </row>
    <row r="58" spans="1:20" ht="28.5" hidden="1" x14ac:dyDescent="0.4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>
        <v>174</v>
      </c>
      <c r="L58" t="b">
        <v>1</v>
      </c>
      <c r="M58" t="s">
        <v>8266</v>
      </c>
      <c r="N58" t="s">
        <v>8267</v>
      </c>
      <c r="O58" s="6">
        <f t="shared" si="0"/>
        <v>107</v>
      </c>
      <c r="P58">
        <f t="shared" si="1"/>
        <v>49.32</v>
      </c>
      <c r="Q58" s="5">
        <f t="shared" si="3"/>
        <v>42502.326524822696</v>
      </c>
      <c r="R58" s="5">
        <f t="shared" si="2"/>
        <v>42516.744680851065</v>
      </c>
      <c r="S58">
        <f t="shared" si="4"/>
        <v>15</v>
      </c>
      <c r="T58">
        <f t="shared" si="5"/>
        <v>2016</v>
      </c>
    </row>
    <row r="59" spans="1:20" ht="42.75" hidden="1" x14ac:dyDescent="0.4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>
        <v>69</v>
      </c>
      <c r="L59" t="b">
        <v>1</v>
      </c>
      <c r="M59" t="s">
        <v>8266</v>
      </c>
      <c r="N59" t="s">
        <v>8267</v>
      </c>
      <c r="O59" s="6">
        <f t="shared" si="0"/>
        <v>102</v>
      </c>
      <c r="P59">
        <f t="shared" si="1"/>
        <v>221.52</v>
      </c>
      <c r="Q59" s="5">
        <f t="shared" si="3"/>
        <v>42441.339976359333</v>
      </c>
      <c r="R59" s="5">
        <f t="shared" si="2"/>
        <v>42471.978274231675</v>
      </c>
      <c r="S59">
        <f t="shared" si="4"/>
        <v>31</v>
      </c>
      <c r="T59">
        <f t="shared" si="5"/>
        <v>2016</v>
      </c>
    </row>
    <row r="60" spans="1:20" ht="42.75" hidden="1" x14ac:dyDescent="0.4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>
        <v>75</v>
      </c>
      <c r="L60" t="b">
        <v>1</v>
      </c>
      <c r="M60" t="s">
        <v>8266</v>
      </c>
      <c r="N60" t="s">
        <v>8267</v>
      </c>
      <c r="O60" s="6">
        <f t="shared" si="0"/>
        <v>103</v>
      </c>
      <c r="P60">
        <f t="shared" si="1"/>
        <v>137.21</v>
      </c>
      <c r="Q60" s="5">
        <f t="shared" si="3"/>
        <v>42280.909834515362</v>
      </c>
      <c r="R60" s="5">
        <f t="shared" si="2"/>
        <v>42311.590685579198</v>
      </c>
      <c r="S60">
        <f t="shared" si="4"/>
        <v>31</v>
      </c>
      <c r="T60">
        <f t="shared" si="5"/>
        <v>2015</v>
      </c>
    </row>
    <row r="61" spans="1:20" ht="42.75" hidden="1" x14ac:dyDescent="0.4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>
        <v>33</v>
      </c>
      <c r="L61" t="b">
        <v>1</v>
      </c>
      <c r="M61" t="s">
        <v>8266</v>
      </c>
      <c r="N61" t="s">
        <v>8267</v>
      </c>
      <c r="O61" s="6">
        <f t="shared" si="0"/>
        <v>100</v>
      </c>
      <c r="P61">
        <f t="shared" si="1"/>
        <v>606.82000000000005</v>
      </c>
      <c r="Q61" s="5">
        <f t="shared" si="3"/>
        <v>42584.730212765957</v>
      </c>
      <c r="R61" s="5">
        <f t="shared" si="2"/>
        <v>42617.042553191488</v>
      </c>
      <c r="S61">
        <f t="shared" si="4"/>
        <v>33</v>
      </c>
      <c r="T61">
        <f t="shared" si="5"/>
        <v>2016</v>
      </c>
    </row>
    <row r="62" spans="1:20" ht="42.75" hidden="1" x14ac:dyDescent="0.4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>
        <v>108</v>
      </c>
      <c r="L62" t="b">
        <v>1</v>
      </c>
      <c r="M62" t="s">
        <v>8266</v>
      </c>
      <c r="N62" t="s">
        <v>8268</v>
      </c>
      <c r="O62" s="6">
        <f t="shared" si="0"/>
        <v>103</v>
      </c>
      <c r="P62">
        <f t="shared" si="1"/>
        <v>43.04</v>
      </c>
      <c r="Q62" s="5">
        <f t="shared" si="3"/>
        <v>42045.155047281325</v>
      </c>
      <c r="R62" s="5">
        <f t="shared" si="2"/>
        <v>42064.659574468082</v>
      </c>
      <c r="S62">
        <f t="shared" si="4"/>
        <v>20</v>
      </c>
      <c r="T62">
        <f t="shared" si="5"/>
        <v>2015</v>
      </c>
    </row>
    <row r="63" spans="1:20" ht="42.75" hidden="1" x14ac:dyDescent="0.4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>
        <v>23</v>
      </c>
      <c r="L63" t="b">
        <v>1</v>
      </c>
      <c r="M63" t="s">
        <v>8266</v>
      </c>
      <c r="N63" t="s">
        <v>8268</v>
      </c>
      <c r="O63" s="6">
        <f t="shared" si="0"/>
        <v>148</v>
      </c>
      <c r="P63">
        <f t="shared" si="1"/>
        <v>322.39</v>
      </c>
      <c r="Q63" s="5">
        <f t="shared" si="3"/>
        <v>41746.85291962175</v>
      </c>
      <c r="R63" s="5">
        <f t="shared" si="2"/>
        <v>41769.321004728132</v>
      </c>
      <c r="S63">
        <f t="shared" si="4"/>
        <v>23</v>
      </c>
      <c r="T63">
        <f t="shared" si="5"/>
        <v>2014</v>
      </c>
    </row>
    <row r="64" spans="1:20" ht="42.75" hidden="1" x14ac:dyDescent="0.4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>
        <v>48</v>
      </c>
      <c r="L64" t="b">
        <v>1</v>
      </c>
      <c r="M64" t="s">
        <v>8266</v>
      </c>
      <c r="N64" t="s">
        <v>8268</v>
      </c>
      <c r="O64" s="6">
        <f t="shared" si="0"/>
        <v>155</v>
      </c>
      <c r="P64">
        <f t="shared" si="1"/>
        <v>96.71</v>
      </c>
      <c r="Q64" s="5">
        <f t="shared" si="3"/>
        <v>41646.752695035459</v>
      </c>
      <c r="R64" s="5">
        <f t="shared" si="2"/>
        <v>41672.284609929076</v>
      </c>
      <c r="S64">
        <f t="shared" si="4"/>
        <v>26</v>
      </c>
      <c r="T64">
        <f t="shared" si="5"/>
        <v>2014</v>
      </c>
    </row>
    <row r="65" spans="1:20" ht="42.75" hidden="1" x14ac:dyDescent="0.4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>
        <v>64</v>
      </c>
      <c r="L65" t="b">
        <v>1</v>
      </c>
      <c r="M65" t="s">
        <v>8266</v>
      </c>
      <c r="N65" t="s">
        <v>8268</v>
      </c>
      <c r="O65" s="6">
        <f t="shared" si="0"/>
        <v>114</v>
      </c>
      <c r="P65">
        <f t="shared" si="1"/>
        <v>35.47</v>
      </c>
      <c r="Q65" s="5">
        <f t="shared" si="3"/>
        <v>41954.2720212766</v>
      </c>
      <c r="R65" s="5">
        <f t="shared" si="2"/>
        <v>41978.063120567371</v>
      </c>
      <c r="S65">
        <f t="shared" si="4"/>
        <v>24</v>
      </c>
      <c r="T65">
        <f t="shared" si="5"/>
        <v>2014</v>
      </c>
    </row>
    <row r="66" spans="1:20" ht="42.75" hidden="1" x14ac:dyDescent="0.4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>
        <v>24</v>
      </c>
      <c r="L66" t="b">
        <v>1</v>
      </c>
      <c r="M66" t="s">
        <v>8266</v>
      </c>
      <c r="N66" t="s">
        <v>8268</v>
      </c>
      <c r="O66" s="6">
        <f t="shared" ref="O66:O129" si="6">ROUND(E66/D66*100,0)</f>
        <v>173</v>
      </c>
      <c r="P66">
        <f t="shared" ref="P66:P129" si="7">IFERROR(ROUND(E66/K66,2),0)</f>
        <v>86.67</v>
      </c>
      <c r="Q66" s="5">
        <f t="shared" si="3"/>
        <v>41770.550602836884</v>
      </c>
      <c r="R66" s="5">
        <f t="shared" ref="R66:R129" si="8">(I66/84600)+DATE(1970,1,1)</f>
        <v>41801.188900709218</v>
      </c>
      <c r="S66">
        <f t="shared" si="4"/>
        <v>31</v>
      </c>
      <c r="T66">
        <f t="shared" si="5"/>
        <v>2014</v>
      </c>
    </row>
    <row r="67" spans="1:20" ht="42.75" hidden="1" x14ac:dyDescent="0.4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>
        <v>57</v>
      </c>
      <c r="L67" t="b">
        <v>1</v>
      </c>
      <c r="M67" t="s">
        <v>8266</v>
      </c>
      <c r="N67" t="s">
        <v>8268</v>
      </c>
      <c r="O67" s="6">
        <f t="shared" si="6"/>
        <v>108</v>
      </c>
      <c r="P67">
        <f t="shared" si="7"/>
        <v>132.05000000000001</v>
      </c>
      <c r="Q67" s="5">
        <f t="shared" ref="Q67:Q130" si="9">(J67/84600)+DATE(1970,1,1)</f>
        <v>42181.923806146573</v>
      </c>
      <c r="R67" s="5">
        <f t="shared" si="8"/>
        <v>42208.914184397159</v>
      </c>
      <c r="S67">
        <f t="shared" ref="S67:S130" si="10">ROUND((I67-J67)/86400,0)+1</f>
        <v>27</v>
      </c>
      <c r="T67">
        <f t="shared" ref="T67:T130" si="11">YEAR((Q67))</f>
        <v>2015</v>
      </c>
    </row>
    <row r="68" spans="1:20" ht="28.5" hidden="1" x14ac:dyDescent="0.4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>
        <v>26</v>
      </c>
      <c r="L68" t="b">
        <v>1</v>
      </c>
      <c r="M68" t="s">
        <v>8266</v>
      </c>
      <c r="N68" t="s">
        <v>8268</v>
      </c>
      <c r="O68" s="6">
        <f t="shared" si="6"/>
        <v>119</v>
      </c>
      <c r="P68">
        <f t="shared" si="7"/>
        <v>91.23</v>
      </c>
      <c r="Q68" s="5">
        <f t="shared" si="9"/>
        <v>42900.931678487003</v>
      </c>
      <c r="R68" s="5">
        <f t="shared" si="8"/>
        <v>42931.569976359337</v>
      </c>
      <c r="S68">
        <f t="shared" si="10"/>
        <v>31</v>
      </c>
      <c r="T68">
        <f t="shared" si="11"/>
        <v>2017</v>
      </c>
    </row>
    <row r="69" spans="1:20" ht="42.75" hidden="1" x14ac:dyDescent="0.4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>
        <v>20</v>
      </c>
      <c r="L69" t="b">
        <v>1</v>
      </c>
      <c r="M69" t="s">
        <v>8266</v>
      </c>
      <c r="N69" t="s">
        <v>8268</v>
      </c>
      <c r="O69" s="6">
        <f t="shared" si="6"/>
        <v>116</v>
      </c>
      <c r="P69">
        <f t="shared" si="7"/>
        <v>116.25</v>
      </c>
      <c r="Q69" s="5">
        <f t="shared" si="9"/>
        <v>41405.510685579196</v>
      </c>
      <c r="R69" s="5">
        <f t="shared" si="8"/>
        <v>41436.148983451538</v>
      </c>
      <c r="S69">
        <f t="shared" si="10"/>
        <v>31</v>
      </c>
      <c r="T69">
        <f t="shared" si="11"/>
        <v>2013</v>
      </c>
    </row>
    <row r="70" spans="1:20" ht="57" hidden="1" x14ac:dyDescent="0.4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>
        <v>36</v>
      </c>
      <c r="L70" t="b">
        <v>1</v>
      </c>
      <c r="M70" t="s">
        <v>8266</v>
      </c>
      <c r="N70" t="s">
        <v>8268</v>
      </c>
      <c r="O70" s="6">
        <f t="shared" si="6"/>
        <v>127</v>
      </c>
      <c r="P70">
        <f t="shared" si="7"/>
        <v>21.19</v>
      </c>
      <c r="Q70" s="5">
        <f t="shared" si="9"/>
        <v>42006.006985815606</v>
      </c>
      <c r="R70" s="5">
        <f t="shared" si="8"/>
        <v>42036.645283687947</v>
      </c>
      <c r="S70">
        <f t="shared" si="10"/>
        <v>31</v>
      </c>
      <c r="T70">
        <f t="shared" si="11"/>
        <v>2015</v>
      </c>
    </row>
    <row r="71" spans="1:20" ht="42.75" hidden="1" x14ac:dyDescent="0.4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>
        <v>178</v>
      </c>
      <c r="L71" t="b">
        <v>1</v>
      </c>
      <c r="M71" t="s">
        <v>8266</v>
      </c>
      <c r="N71" t="s">
        <v>8268</v>
      </c>
      <c r="O71" s="6">
        <f t="shared" si="6"/>
        <v>111</v>
      </c>
      <c r="P71">
        <f t="shared" si="7"/>
        <v>62.33</v>
      </c>
      <c r="Q71" s="5">
        <f t="shared" si="9"/>
        <v>41109.957742316787</v>
      </c>
      <c r="R71" s="5">
        <f t="shared" si="8"/>
        <v>41142.743971631207</v>
      </c>
      <c r="S71">
        <f t="shared" si="10"/>
        <v>33</v>
      </c>
      <c r="T71">
        <f t="shared" si="11"/>
        <v>2012</v>
      </c>
    </row>
    <row r="72" spans="1:20" ht="42.75" hidden="1" x14ac:dyDescent="0.4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>
        <v>17</v>
      </c>
      <c r="L72" t="b">
        <v>1</v>
      </c>
      <c r="M72" t="s">
        <v>8266</v>
      </c>
      <c r="N72" t="s">
        <v>8268</v>
      </c>
      <c r="O72" s="6">
        <f t="shared" si="6"/>
        <v>127</v>
      </c>
      <c r="P72">
        <f t="shared" si="7"/>
        <v>37.409999999999997</v>
      </c>
      <c r="Q72" s="5">
        <f t="shared" si="9"/>
        <v>41053.489893617021</v>
      </c>
      <c r="R72" s="5">
        <f t="shared" si="8"/>
        <v>41114.766489361704</v>
      </c>
      <c r="S72">
        <f t="shared" si="10"/>
        <v>61</v>
      </c>
      <c r="T72">
        <f t="shared" si="11"/>
        <v>2012</v>
      </c>
    </row>
    <row r="73" spans="1:20" ht="42.75" hidden="1" x14ac:dyDescent="0.4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>
        <v>32</v>
      </c>
      <c r="L73" t="b">
        <v>1</v>
      </c>
      <c r="M73" t="s">
        <v>8266</v>
      </c>
      <c r="N73" t="s">
        <v>8268</v>
      </c>
      <c r="O73" s="6">
        <f t="shared" si="6"/>
        <v>124</v>
      </c>
      <c r="P73">
        <f t="shared" si="7"/>
        <v>69.72</v>
      </c>
      <c r="Q73" s="5">
        <f t="shared" si="9"/>
        <v>41325.532588652481</v>
      </c>
      <c r="R73" s="5">
        <f t="shared" si="8"/>
        <v>41386.809184397163</v>
      </c>
      <c r="S73">
        <f t="shared" si="10"/>
        <v>61</v>
      </c>
      <c r="T73">
        <f t="shared" si="11"/>
        <v>2013</v>
      </c>
    </row>
    <row r="74" spans="1:20" ht="42.75" hidden="1" x14ac:dyDescent="0.4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>
        <v>41</v>
      </c>
      <c r="L74" t="b">
        <v>1</v>
      </c>
      <c r="M74" t="s">
        <v>8266</v>
      </c>
      <c r="N74" t="s">
        <v>8268</v>
      </c>
      <c r="O74" s="6">
        <f t="shared" si="6"/>
        <v>108</v>
      </c>
      <c r="P74">
        <f t="shared" si="7"/>
        <v>58.17</v>
      </c>
      <c r="Q74" s="5">
        <f t="shared" si="9"/>
        <v>41540.75509456265</v>
      </c>
      <c r="R74" s="5">
        <f t="shared" si="8"/>
        <v>41561.170212765959</v>
      </c>
      <c r="S74">
        <f t="shared" si="10"/>
        <v>21</v>
      </c>
      <c r="T74">
        <f t="shared" si="11"/>
        <v>2013</v>
      </c>
    </row>
    <row r="75" spans="1:20" ht="42.75" hidden="1" x14ac:dyDescent="0.4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>
        <v>18</v>
      </c>
      <c r="L75" t="b">
        <v>1</v>
      </c>
      <c r="M75" t="s">
        <v>8266</v>
      </c>
      <c r="N75" t="s">
        <v>8268</v>
      </c>
      <c r="O75" s="6">
        <f t="shared" si="6"/>
        <v>100</v>
      </c>
      <c r="P75">
        <f t="shared" si="7"/>
        <v>50</v>
      </c>
      <c r="Q75" s="5">
        <f t="shared" si="9"/>
        <v>40907.304775413708</v>
      </c>
      <c r="R75" s="5">
        <f t="shared" si="8"/>
        <v>40987.382269503549</v>
      </c>
      <c r="S75">
        <f t="shared" si="10"/>
        <v>79</v>
      </c>
      <c r="T75">
        <f t="shared" si="11"/>
        <v>2011</v>
      </c>
    </row>
    <row r="76" spans="1:20" ht="42.75" hidden="1" x14ac:dyDescent="0.4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>
        <v>29</v>
      </c>
      <c r="L76" t="b">
        <v>1</v>
      </c>
      <c r="M76" t="s">
        <v>8266</v>
      </c>
      <c r="N76" t="s">
        <v>8268</v>
      </c>
      <c r="O76" s="6">
        <f t="shared" si="6"/>
        <v>113</v>
      </c>
      <c r="P76">
        <f t="shared" si="7"/>
        <v>19.47</v>
      </c>
      <c r="Q76" s="5">
        <f t="shared" si="9"/>
        <v>42717.752895981088</v>
      </c>
      <c r="R76" s="5">
        <f t="shared" si="8"/>
        <v>42748.391193853429</v>
      </c>
      <c r="S76">
        <f t="shared" si="10"/>
        <v>31</v>
      </c>
      <c r="T76">
        <f t="shared" si="11"/>
        <v>2016</v>
      </c>
    </row>
    <row r="77" spans="1:20" ht="42.75" hidden="1" x14ac:dyDescent="0.4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>
        <v>47</v>
      </c>
      <c r="L77" t="b">
        <v>1</v>
      </c>
      <c r="M77" t="s">
        <v>8266</v>
      </c>
      <c r="N77" t="s">
        <v>8268</v>
      </c>
      <c r="O77" s="6">
        <f t="shared" si="6"/>
        <v>115</v>
      </c>
      <c r="P77">
        <f t="shared" si="7"/>
        <v>85.96</v>
      </c>
      <c r="Q77" s="5">
        <f t="shared" si="9"/>
        <v>41693.1285106383</v>
      </c>
      <c r="R77" s="5">
        <f t="shared" si="8"/>
        <v>41723.766808510642</v>
      </c>
      <c r="S77">
        <f t="shared" si="10"/>
        <v>31</v>
      </c>
      <c r="T77">
        <f t="shared" si="11"/>
        <v>2014</v>
      </c>
    </row>
    <row r="78" spans="1:20" ht="42.75" hidden="1" x14ac:dyDescent="0.4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>
        <v>15</v>
      </c>
      <c r="L78" t="b">
        <v>1</v>
      </c>
      <c r="M78" t="s">
        <v>8266</v>
      </c>
      <c r="N78" t="s">
        <v>8268</v>
      </c>
      <c r="O78" s="6">
        <f t="shared" si="6"/>
        <v>153</v>
      </c>
      <c r="P78">
        <f t="shared" si="7"/>
        <v>30.67</v>
      </c>
      <c r="Q78" s="5">
        <f t="shared" si="9"/>
        <v>41169.706359338059</v>
      </c>
      <c r="R78" s="5">
        <f t="shared" si="8"/>
        <v>41231.02550827423</v>
      </c>
      <c r="S78">
        <f t="shared" si="10"/>
        <v>61</v>
      </c>
      <c r="T78">
        <f t="shared" si="11"/>
        <v>2012</v>
      </c>
    </row>
    <row r="79" spans="1:20" ht="42.75" hidden="1" x14ac:dyDescent="0.4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>
        <v>26</v>
      </c>
      <c r="L79" t="b">
        <v>1</v>
      </c>
      <c r="M79" t="s">
        <v>8266</v>
      </c>
      <c r="N79" t="s">
        <v>8268</v>
      </c>
      <c r="O79" s="6">
        <f t="shared" si="6"/>
        <v>393</v>
      </c>
      <c r="P79">
        <f t="shared" si="7"/>
        <v>60.38</v>
      </c>
      <c r="Q79" s="5">
        <f t="shared" si="9"/>
        <v>41325.403274231678</v>
      </c>
      <c r="R79" s="5">
        <f t="shared" si="8"/>
        <v>41379.509929078013</v>
      </c>
      <c r="S79">
        <f t="shared" si="10"/>
        <v>54</v>
      </c>
      <c r="T79">
        <f t="shared" si="11"/>
        <v>2013</v>
      </c>
    </row>
    <row r="80" spans="1:20" s="26" customFormat="1" ht="85.5" hidden="1" x14ac:dyDescent="0.45">
      <c r="A80" s="26">
        <v>78</v>
      </c>
      <c r="B80" s="27" t="s">
        <v>80</v>
      </c>
      <c r="C80" s="27" t="s">
        <v>4189</v>
      </c>
      <c r="D80" s="28">
        <v>50</v>
      </c>
      <c r="E80" s="29">
        <v>1351</v>
      </c>
      <c r="F80" s="26" t="s">
        <v>8218</v>
      </c>
      <c r="G80" s="26" t="s">
        <v>8229</v>
      </c>
      <c r="H80" s="26" t="s">
        <v>8248</v>
      </c>
      <c r="I80" s="26">
        <v>1472751121</v>
      </c>
      <c r="J80" s="26">
        <v>1471887121</v>
      </c>
      <c r="K80" s="26">
        <v>35</v>
      </c>
      <c r="L80" s="26" t="b">
        <v>1</v>
      </c>
      <c r="M80" s="26" t="s">
        <v>8266</v>
      </c>
      <c r="N80" s="26" t="s">
        <v>8268</v>
      </c>
      <c r="O80" s="30">
        <f t="shared" si="6"/>
        <v>2702</v>
      </c>
      <c r="P80" s="26">
        <f t="shared" si="7"/>
        <v>38.6</v>
      </c>
      <c r="Q80" s="31">
        <f t="shared" si="9"/>
        <v>42967.192919621753</v>
      </c>
      <c r="R80" s="31">
        <f t="shared" si="8"/>
        <v>42977.405685579201</v>
      </c>
      <c r="S80" s="26">
        <f t="shared" si="10"/>
        <v>11</v>
      </c>
      <c r="T80">
        <f t="shared" si="11"/>
        <v>2017</v>
      </c>
    </row>
    <row r="81" spans="1:20" ht="42.75" hidden="1" x14ac:dyDescent="0.4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>
        <v>41</v>
      </c>
      <c r="L81" t="b">
        <v>1</v>
      </c>
      <c r="M81" t="s">
        <v>8266</v>
      </c>
      <c r="N81" t="s">
        <v>8268</v>
      </c>
      <c r="O81" s="6">
        <f t="shared" si="6"/>
        <v>127</v>
      </c>
      <c r="P81">
        <f t="shared" si="7"/>
        <v>40.270000000000003</v>
      </c>
      <c r="Q81" s="5">
        <f t="shared" si="9"/>
        <v>42068.516465721041</v>
      </c>
      <c r="R81" s="5">
        <f t="shared" si="8"/>
        <v>42099.154763593382</v>
      </c>
      <c r="S81">
        <f t="shared" si="10"/>
        <v>31</v>
      </c>
      <c r="T81">
        <f t="shared" si="11"/>
        <v>2015</v>
      </c>
    </row>
    <row r="82" spans="1:20" ht="42.75" hidden="1" x14ac:dyDescent="0.4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>
        <v>47</v>
      </c>
      <c r="L82" t="b">
        <v>1</v>
      </c>
      <c r="M82" t="s">
        <v>8266</v>
      </c>
      <c r="N82" t="s">
        <v>8268</v>
      </c>
      <c r="O82" s="6">
        <f t="shared" si="6"/>
        <v>107</v>
      </c>
      <c r="P82">
        <f t="shared" si="7"/>
        <v>273.83</v>
      </c>
      <c r="Q82" s="5">
        <f t="shared" si="9"/>
        <v>41923.809172576832</v>
      </c>
      <c r="R82" s="5">
        <f t="shared" si="8"/>
        <v>41959.553853427897</v>
      </c>
      <c r="S82">
        <f t="shared" si="10"/>
        <v>36</v>
      </c>
      <c r="T82">
        <f t="shared" si="11"/>
        <v>2014</v>
      </c>
    </row>
    <row r="83" spans="1:20" ht="42.75" hidden="1" x14ac:dyDescent="0.4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>
        <v>28</v>
      </c>
      <c r="L83" t="b">
        <v>1</v>
      </c>
      <c r="M83" t="s">
        <v>8266</v>
      </c>
      <c r="N83" t="s">
        <v>8268</v>
      </c>
      <c r="O83" s="6">
        <f t="shared" si="6"/>
        <v>198</v>
      </c>
      <c r="P83">
        <f t="shared" si="7"/>
        <v>53.04</v>
      </c>
      <c r="Q83" s="5">
        <f t="shared" si="9"/>
        <v>41430.609066193851</v>
      </c>
      <c r="R83" s="5">
        <f t="shared" si="8"/>
        <v>41434.660992907804</v>
      </c>
      <c r="S83">
        <f t="shared" si="10"/>
        <v>5</v>
      </c>
      <c r="T83">
        <f t="shared" si="11"/>
        <v>2013</v>
      </c>
    </row>
    <row r="84" spans="1:20" ht="42.75" hidden="1" x14ac:dyDescent="0.4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>
        <v>100</v>
      </c>
      <c r="L84" t="b">
        <v>1</v>
      </c>
      <c r="M84" t="s">
        <v>8266</v>
      </c>
      <c r="N84" t="s">
        <v>8268</v>
      </c>
      <c r="O84" s="6">
        <f t="shared" si="6"/>
        <v>100</v>
      </c>
      <c r="P84">
        <f t="shared" si="7"/>
        <v>40.01</v>
      </c>
      <c r="Q84" s="5">
        <f t="shared" si="9"/>
        <v>41119.795047281325</v>
      </c>
      <c r="R84" s="5">
        <f t="shared" si="8"/>
        <v>41150.433345153666</v>
      </c>
      <c r="S84">
        <f t="shared" si="10"/>
        <v>31</v>
      </c>
      <c r="T84">
        <f t="shared" si="11"/>
        <v>2012</v>
      </c>
    </row>
    <row r="85" spans="1:20" ht="42.75" hidden="1" x14ac:dyDescent="0.4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>
        <v>13</v>
      </c>
      <c r="L85" t="b">
        <v>1</v>
      </c>
      <c r="M85" t="s">
        <v>8266</v>
      </c>
      <c r="N85" t="s">
        <v>8268</v>
      </c>
      <c r="O85" s="6">
        <f t="shared" si="6"/>
        <v>103</v>
      </c>
      <c r="P85">
        <f t="shared" si="7"/>
        <v>15.77</v>
      </c>
      <c r="Q85" s="5">
        <f t="shared" si="9"/>
        <v>42393.118073286052</v>
      </c>
      <c r="R85" s="5">
        <f t="shared" si="8"/>
        <v>42408.297872340423</v>
      </c>
      <c r="S85">
        <f t="shared" si="10"/>
        <v>16</v>
      </c>
      <c r="T85">
        <f t="shared" si="11"/>
        <v>2016</v>
      </c>
    </row>
    <row r="86" spans="1:20" ht="42.75" hidden="1" x14ac:dyDescent="0.4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>
        <v>7</v>
      </c>
      <c r="L86" t="b">
        <v>1</v>
      </c>
      <c r="M86" t="s">
        <v>8266</v>
      </c>
      <c r="N86" t="s">
        <v>8268</v>
      </c>
      <c r="O86" s="6">
        <f t="shared" si="6"/>
        <v>100</v>
      </c>
      <c r="P86">
        <f t="shared" si="7"/>
        <v>71.430000000000007</v>
      </c>
      <c r="Q86" s="5">
        <f t="shared" si="9"/>
        <v>40969.603853427892</v>
      </c>
      <c r="R86" s="5">
        <f t="shared" si="8"/>
        <v>41000.242151300234</v>
      </c>
      <c r="S86">
        <f t="shared" si="10"/>
        <v>31</v>
      </c>
      <c r="T86">
        <f t="shared" si="11"/>
        <v>2012</v>
      </c>
    </row>
    <row r="87" spans="1:20" ht="42.75" hidden="1" x14ac:dyDescent="0.4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>
        <v>21</v>
      </c>
      <c r="L87" t="b">
        <v>1</v>
      </c>
      <c r="M87" t="s">
        <v>8266</v>
      </c>
      <c r="N87" t="s">
        <v>8268</v>
      </c>
      <c r="O87" s="6">
        <f t="shared" si="6"/>
        <v>126</v>
      </c>
      <c r="P87">
        <f t="shared" si="7"/>
        <v>71.709999999999994</v>
      </c>
      <c r="Q87" s="5">
        <f t="shared" si="9"/>
        <v>41102.745118203311</v>
      </c>
      <c r="R87" s="5">
        <f t="shared" si="8"/>
        <v>41133.383416075652</v>
      </c>
      <c r="S87">
        <f t="shared" si="10"/>
        <v>31</v>
      </c>
      <c r="T87">
        <f t="shared" si="11"/>
        <v>2012</v>
      </c>
    </row>
    <row r="88" spans="1:20" ht="42.75" hidden="1" x14ac:dyDescent="0.4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>
        <v>17</v>
      </c>
      <c r="L88" t="b">
        <v>1</v>
      </c>
      <c r="M88" t="s">
        <v>8266</v>
      </c>
      <c r="N88" t="s">
        <v>8268</v>
      </c>
      <c r="O88" s="6">
        <f t="shared" si="6"/>
        <v>106</v>
      </c>
      <c r="P88">
        <f t="shared" si="7"/>
        <v>375.76</v>
      </c>
      <c r="Q88" s="5">
        <f t="shared" si="9"/>
        <v>42647.355141843975</v>
      </c>
      <c r="R88" s="5">
        <f t="shared" si="8"/>
        <v>42722.972163120568</v>
      </c>
      <c r="S88">
        <f t="shared" si="10"/>
        <v>75</v>
      </c>
      <c r="T88">
        <f t="shared" si="11"/>
        <v>2016</v>
      </c>
    </row>
    <row r="89" spans="1:20" ht="42.75" hidden="1" x14ac:dyDescent="0.4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>
        <v>25</v>
      </c>
      <c r="L89" t="b">
        <v>1</v>
      </c>
      <c r="M89" t="s">
        <v>8266</v>
      </c>
      <c r="N89" t="s">
        <v>8268</v>
      </c>
      <c r="O89" s="6">
        <f t="shared" si="6"/>
        <v>105</v>
      </c>
      <c r="P89">
        <f t="shared" si="7"/>
        <v>104.6</v>
      </c>
      <c r="Q89" s="5">
        <f t="shared" si="9"/>
        <v>40636.44447990544</v>
      </c>
      <c r="R89" s="5">
        <f t="shared" si="8"/>
        <v>40646.178014184399</v>
      </c>
      <c r="S89">
        <f t="shared" si="10"/>
        <v>11</v>
      </c>
      <c r="T89">
        <f t="shared" si="11"/>
        <v>2011</v>
      </c>
    </row>
    <row r="90" spans="1:20" ht="42.75" hidden="1" x14ac:dyDescent="0.4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>
        <v>60</v>
      </c>
      <c r="L90" t="b">
        <v>1</v>
      </c>
      <c r="M90" t="s">
        <v>8266</v>
      </c>
      <c r="N90" t="s">
        <v>8268</v>
      </c>
      <c r="O90" s="6">
        <f t="shared" si="6"/>
        <v>103</v>
      </c>
      <c r="P90">
        <f t="shared" si="7"/>
        <v>60</v>
      </c>
      <c r="Q90" s="5">
        <f t="shared" si="9"/>
        <v>42131.7154964539</v>
      </c>
      <c r="R90" s="5">
        <f t="shared" si="8"/>
        <v>42158.268687943259</v>
      </c>
      <c r="S90">
        <f t="shared" si="10"/>
        <v>27</v>
      </c>
      <c r="T90">
        <f t="shared" si="11"/>
        <v>2015</v>
      </c>
    </row>
    <row r="91" spans="1:20" ht="42.75" hidden="1" x14ac:dyDescent="0.4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>
        <v>56</v>
      </c>
      <c r="L91" t="b">
        <v>1</v>
      </c>
      <c r="M91" t="s">
        <v>8266</v>
      </c>
      <c r="N91" t="s">
        <v>8268</v>
      </c>
      <c r="O91" s="6">
        <f t="shared" si="6"/>
        <v>115</v>
      </c>
      <c r="P91">
        <f t="shared" si="7"/>
        <v>123.29</v>
      </c>
      <c r="Q91" s="5">
        <f t="shared" si="9"/>
        <v>41739.640567375885</v>
      </c>
      <c r="R91" s="5">
        <f t="shared" si="8"/>
        <v>41765.172482269503</v>
      </c>
      <c r="S91">
        <f t="shared" si="10"/>
        <v>26</v>
      </c>
      <c r="T91">
        <f t="shared" si="11"/>
        <v>2014</v>
      </c>
    </row>
    <row r="92" spans="1:20" ht="28.5" hidden="1" x14ac:dyDescent="0.4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>
        <v>16</v>
      </c>
      <c r="L92" t="b">
        <v>1</v>
      </c>
      <c r="M92" t="s">
        <v>8266</v>
      </c>
      <c r="N92" t="s">
        <v>8268</v>
      </c>
      <c r="O92" s="6">
        <f t="shared" si="6"/>
        <v>100</v>
      </c>
      <c r="P92">
        <f t="shared" si="7"/>
        <v>31.38</v>
      </c>
      <c r="Q92" s="5">
        <f t="shared" si="9"/>
        <v>41028.367600472811</v>
      </c>
      <c r="R92" s="5">
        <f t="shared" si="8"/>
        <v>41059.005898345153</v>
      </c>
      <c r="S92">
        <f t="shared" si="10"/>
        <v>31</v>
      </c>
      <c r="T92">
        <f t="shared" si="11"/>
        <v>2012</v>
      </c>
    </row>
    <row r="93" spans="1:20" ht="42.75" hidden="1" x14ac:dyDescent="0.4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>
        <v>46</v>
      </c>
      <c r="L93" t="b">
        <v>1</v>
      </c>
      <c r="M93" t="s">
        <v>8266</v>
      </c>
      <c r="N93" t="s">
        <v>8268</v>
      </c>
      <c r="O93" s="6">
        <f t="shared" si="6"/>
        <v>120</v>
      </c>
      <c r="P93">
        <f t="shared" si="7"/>
        <v>78.260000000000005</v>
      </c>
      <c r="Q93" s="5">
        <f t="shared" si="9"/>
        <v>40939.623687943262</v>
      </c>
      <c r="R93" s="5">
        <f t="shared" si="8"/>
        <v>41001.921560283692</v>
      </c>
      <c r="S93">
        <f t="shared" si="10"/>
        <v>62</v>
      </c>
      <c r="T93">
        <f t="shared" si="11"/>
        <v>2012</v>
      </c>
    </row>
    <row r="94" spans="1:20" ht="42.75" hidden="1" x14ac:dyDescent="0.4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>
        <v>43</v>
      </c>
      <c r="L94" t="b">
        <v>1</v>
      </c>
      <c r="M94" t="s">
        <v>8266</v>
      </c>
      <c r="N94" t="s">
        <v>8268</v>
      </c>
      <c r="O94" s="6">
        <f t="shared" si="6"/>
        <v>105</v>
      </c>
      <c r="P94">
        <f t="shared" si="7"/>
        <v>122.33</v>
      </c>
      <c r="Q94" s="5">
        <f t="shared" si="9"/>
        <v>43086.13927895981</v>
      </c>
      <c r="R94" s="5">
        <f t="shared" si="8"/>
        <v>43133.255319148935</v>
      </c>
      <c r="S94">
        <f t="shared" si="10"/>
        <v>47</v>
      </c>
      <c r="T94">
        <f t="shared" si="11"/>
        <v>2017</v>
      </c>
    </row>
    <row r="95" spans="1:20" ht="57" hidden="1" x14ac:dyDescent="0.4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>
        <v>15</v>
      </c>
      <c r="L95" t="b">
        <v>1</v>
      </c>
      <c r="M95" t="s">
        <v>8266</v>
      </c>
      <c r="N95" t="s">
        <v>8268</v>
      </c>
      <c r="O95" s="6">
        <f t="shared" si="6"/>
        <v>111</v>
      </c>
      <c r="P95">
        <f t="shared" si="7"/>
        <v>73.73</v>
      </c>
      <c r="Q95" s="5">
        <f t="shared" si="9"/>
        <v>41395.578451536639</v>
      </c>
      <c r="R95" s="5">
        <f t="shared" si="8"/>
        <v>41424.191489361699</v>
      </c>
      <c r="S95">
        <f t="shared" si="10"/>
        <v>29</v>
      </c>
      <c r="T95">
        <f t="shared" si="11"/>
        <v>2013</v>
      </c>
    </row>
    <row r="96" spans="1:20" ht="42.75" hidden="1" x14ac:dyDescent="0.4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>
        <v>12</v>
      </c>
      <c r="L96" t="b">
        <v>1</v>
      </c>
      <c r="M96" t="s">
        <v>8266</v>
      </c>
      <c r="N96" t="s">
        <v>8268</v>
      </c>
      <c r="O96" s="6">
        <f t="shared" si="6"/>
        <v>104</v>
      </c>
      <c r="P96">
        <f t="shared" si="7"/>
        <v>21.67</v>
      </c>
      <c r="Q96" s="5">
        <f t="shared" si="9"/>
        <v>42060.286312056734</v>
      </c>
      <c r="R96" s="5">
        <f t="shared" si="8"/>
        <v>42080.711843971629</v>
      </c>
      <c r="S96">
        <f t="shared" si="10"/>
        <v>21</v>
      </c>
      <c r="T96">
        <f t="shared" si="11"/>
        <v>2015</v>
      </c>
    </row>
    <row r="97" spans="1:20" ht="42.75" hidden="1" x14ac:dyDescent="0.4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>
        <v>21</v>
      </c>
      <c r="L97" t="b">
        <v>1</v>
      </c>
      <c r="M97" t="s">
        <v>8266</v>
      </c>
      <c r="N97" t="s">
        <v>8268</v>
      </c>
      <c r="O97" s="6">
        <f t="shared" si="6"/>
        <v>131</v>
      </c>
      <c r="P97">
        <f t="shared" si="7"/>
        <v>21.9</v>
      </c>
      <c r="Q97" s="5">
        <f t="shared" si="9"/>
        <v>41261.941382978723</v>
      </c>
      <c r="R97" s="5">
        <f t="shared" si="8"/>
        <v>41292.579680851064</v>
      </c>
      <c r="S97">
        <f t="shared" si="10"/>
        <v>31</v>
      </c>
      <c r="T97">
        <f t="shared" si="11"/>
        <v>2012</v>
      </c>
    </row>
    <row r="98" spans="1:20" ht="42.75" hidden="1" x14ac:dyDescent="0.4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>
        <v>34</v>
      </c>
      <c r="L98" t="b">
        <v>1</v>
      </c>
      <c r="M98" t="s">
        <v>8266</v>
      </c>
      <c r="N98" t="s">
        <v>8268</v>
      </c>
      <c r="O98" s="6">
        <f t="shared" si="6"/>
        <v>115</v>
      </c>
      <c r="P98">
        <f t="shared" si="7"/>
        <v>50.59</v>
      </c>
      <c r="Q98" s="5">
        <f t="shared" si="9"/>
        <v>40638.61277777778</v>
      </c>
      <c r="R98" s="5">
        <f t="shared" si="8"/>
        <v>40706.48936170213</v>
      </c>
      <c r="S98">
        <f t="shared" si="10"/>
        <v>67</v>
      </c>
      <c r="T98">
        <f t="shared" si="11"/>
        <v>2011</v>
      </c>
    </row>
    <row r="99" spans="1:20" ht="42.75" hidden="1" x14ac:dyDescent="0.4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>
        <v>8</v>
      </c>
      <c r="L99" t="b">
        <v>1</v>
      </c>
      <c r="M99" t="s">
        <v>8266</v>
      </c>
      <c r="N99" t="s">
        <v>8268</v>
      </c>
      <c r="O99" s="6">
        <f t="shared" si="6"/>
        <v>106</v>
      </c>
      <c r="P99">
        <f t="shared" si="7"/>
        <v>53.13</v>
      </c>
      <c r="Q99" s="5">
        <f t="shared" si="9"/>
        <v>41028.201914893616</v>
      </c>
      <c r="R99" s="5">
        <f t="shared" si="8"/>
        <v>41058.840212765957</v>
      </c>
      <c r="S99">
        <f t="shared" si="10"/>
        <v>31</v>
      </c>
      <c r="T99">
        <f t="shared" si="11"/>
        <v>2012</v>
      </c>
    </row>
    <row r="100" spans="1:20" ht="42.75" hidden="1" x14ac:dyDescent="0.4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>
        <v>60</v>
      </c>
      <c r="L100" t="b">
        <v>1</v>
      </c>
      <c r="M100" t="s">
        <v>8266</v>
      </c>
      <c r="N100" t="s">
        <v>8268</v>
      </c>
      <c r="O100" s="6">
        <f t="shared" si="6"/>
        <v>106</v>
      </c>
      <c r="P100">
        <f t="shared" si="7"/>
        <v>56.67</v>
      </c>
      <c r="Q100" s="5">
        <f t="shared" si="9"/>
        <v>41547.684089834518</v>
      </c>
      <c r="R100" s="5">
        <f t="shared" si="8"/>
        <v>41584.638297872341</v>
      </c>
      <c r="S100">
        <f t="shared" si="10"/>
        <v>37</v>
      </c>
      <c r="T100">
        <f t="shared" si="11"/>
        <v>2013</v>
      </c>
    </row>
    <row r="101" spans="1:20" ht="28.5" hidden="1" x14ac:dyDescent="0.4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>
        <v>39</v>
      </c>
      <c r="L101" t="b">
        <v>1</v>
      </c>
      <c r="M101" t="s">
        <v>8266</v>
      </c>
      <c r="N101" t="s">
        <v>8268</v>
      </c>
      <c r="O101" s="6">
        <f t="shared" si="6"/>
        <v>106</v>
      </c>
      <c r="P101">
        <f t="shared" si="7"/>
        <v>40.78</v>
      </c>
      <c r="Q101" s="5">
        <f t="shared" si="9"/>
        <v>41973.66665484634</v>
      </c>
      <c r="R101" s="5">
        <f t="shared" si="8"/>
        <v>42004.304952718681</v>
      </c>
      <c r="S101">
        <f t="shared" si="10"/>
        <v>31</v>
      </c>
      <c r="T101">
        <f t="shared" si="11"/>
        <v>2014</v>
      </c>
    </row>
    <row r="102" spans="1:20" ht="42.75" hidden="1" x14ac:dyDescent="0.4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>
        <v>26</v>
      </c>
      <c r="L102" t="b">
        <v>1</v>
      </c>
      <c r="M102" t="s">
        <v>8266</v>
      </c>
      <c r="N102" t="s">
        <v>8268</v>
      </c>
      <c r="O102" s="6">
        <f t="shared" si="6"/>
        <v>100</v>
      </c>
      <c r="P102">
        <f t="shared" si="7"/>
        <v>192.31</v>
      </c>
      <c r="Q102" s="5">
        <f t="shared" si="9"/>
        <v>41530.279976359336</v>
      </c>
      <c r="R102" s="5">
        <f t="shared" si="8"/>
        <v>41550.748061465725</v>
      </c>
      <c r="S102">
        <f t="shared" si="10"/>
        <v>21</v>
      </c>
      <c r="T102">
        <f t="shared" si="11"/>
        <v>2013</v>
      </c>
    </row>
    <row r="103" spans="1:20" ht="42.75" hidden="1" x14ac:dyDescent="0.4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>
        <v>35</v>
      </c>
      <c r="L103" t="b">
        <v>1</v>
      </c>
      <c r="M103" t="s">
        <v>8266</v>
      </c>
      <c r="N103" t="s">
        <v>8268</v>
      </c>
      <c r="O103" s="6">
        <f t="shared" si="6"/>
        <v>100</v>
      </c>
      <c r="P103">
        <f t="shared" si="7"/>
        <v>100</v>
      </c>
      <c r="Q103" s="5">
        <f t="shared" si="9"/>
        <v>41608.942198581557</v>
      </c>
      <c r="R103" s="5">
        <f t="shared" si="8"/>
        <v>41633.452836879434</v>
      </c>
      <c r="S103">
        <f t="shared" si="10"/>
        <v>25</v>
      </c>
      <c r="T103">
        <f t="shared" si="11"/>
        <v>2013</v>
      </c>
    </row>
    <row r="104" spans="1:20" ht="42.75" hidden="1" x14ac:dyDescent="0.4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>
        <v>65</v>
      </c>
      <c r="L104" t="b">
        <v>1</v>
      </c>
      <c r="M104" t="s">
        <v>8266</v>
      </c>
      <c r="N104" t="s">
        <v>8268</v>
      </c>
      <c r="O104" s="6">
        <f t="shared" si="6"/>
        <v>128</v>
      </c>
      <c r="P104">
        <f t="shared" si="7"/>
        <v>117.92</v>
      </c>
      <c r="Q104" s="5">
        <f t="shared" si="9"/>
        <v>40822.921193853428</v>
      </c>
      <c r="R104" s="5">
        <f t="shared" si="8"/>
        <v>40853.559491725769</v>
      </c>
      <c r="S104">
        <f t="shared" si="10"/>
        <v>31</v>
      </c>
      <c r="T104">
        <f t="shared" si="11"/>
        <v>2011</v>
      </c>
    </row>
    <row r="105" spans="1:20" ht="42.75" hidden="1" x14ac:dyDescent="0.4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>
        <v>49</v>
      </c>
      <c r="L105" t="b">
        <v>1</v>
      </c>
      <c r="M105" t="s">
        <v>8266</v>
      </c>
      <c r="N105" t="s">
        <v>8268</v>
      </c>
      <c r="O105" s="6">
        <f t="shared" si="6"/>
        <v>105</v>
      </c>
      <c r="P105">
        <f t="shared" si="7"/>
        <v>27.9</v>
      </c>
      <c r="Q105" s="5">
        <f t="shared" si="9"/>
        <v>42025.652836879432</v>
      </c>
      <c r="R105" s="5">
        <f t="shared" si="8"/>
        <v>42049.142198581561</v>
      </c>
      <c r="S105">
        <f t="shared" si="10"/>
        <v>24</v>
      </c>
      <c r="T105">
        <f t="shared" si="11"/>
        <v>2015</v>
      </c>
    </row>
    <row r="106" spans="1:20" ht="28.5" hidden="1" x14ac:dyDescent="0.4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>
        <v>10</v>
      </c>
      <c r="L106" t="b">
        <v>1</v>
      </c>
      <c r="M106" t="s">
        <v>8266</v>
      </c>
      <c r="N106" t="s">
        <v>8268</v>
      </c>
      <c r="O106" s="6">
        <f t="shared" si="6"/>
        <v>120</v>
      </c>
      <c r="P106">
        <f t="shared" si="7"/>
        <v>60</v>
      </c>
      <c r="Q106" s="5">
        <f t="shared" si="9"/>
        <v>40932.773829787235</v>
      </c>
      <c r="R106" s="5">
        <f t="shared" si="8"/>
        <v>40956.617021276594</v>
      </c>
      <c r="S106">
        <f t="shared" si="10"/>
        <v>24</v>
      </c>
      <c r="T106">
        <f t="shared" si="11"/>
        <v>2012</v>
      </c>
    </row>
    <row r="107" spans="1:20" ht="42.75" hidden="1" x14ac:dyDescent="0.4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>
        <v>60</v>
      </c>
      <c r="L107" t="b">
        <v>1</v>
      </c>
      <c r="M107" t="s">
        <v>8266</v>
      </c>
      <c r="N107" t="s">
        <v>8268</v>
      </c>
      <c r="O107" s="6">
        <f t="shared" si="6"/>
        <v>107</v>
      </c>
      <c r="P107">
        <f t="shared" si="7"/>
        <v>39.380000000000003</v>
      </c>
      <c r="Q107" s="5">
        <f t="shared" si="9"/>
        <v>42845.65508274232</v>
      </c>
      <c r="R107" s="5">
        <f t="shared" si="8"/>
        <v>42864.319148936171</v>
      </c>
      <c r="S107">
        <f t="shared" si="10"/>
        <v>19</v>
      </c>
      <c r="T107">
        <f t="shared" si="11"/>
        <v>2017</v>
      </c>
    </row>
    <row r="108" spans="1:20" hidden="1" x14ac:dyDescent="0.4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>
        <v>27</v>
      </c>
      <c r="L108" t="b">
        <v>1</v>
      </c>
      <c r="M108" t="s">
        <v>8266</v>
      </c>
      <c r="N108" t="s">
        <v>8268</v>
      </c>
      <c r="O108" s="6">
        <f t="shared" si="6"/>
        <v>101</v>
      </c>
      <c r="P108">
        <f t="shared" si="7"/>
        <v>186.11</v>
      </c>
      <c r="Q108" s="5">
        <f t="shared" si="9"/>
        <v>41315.835709219857</v>
      </c>
      <c r="R108" s="5">
        <f t="shared" si="8"/>
        <v>41330.13358156028</v>
      </c>
      <c r="S108">
        <f t="shared" si="10"/>
        <v>15</v>
      </c>
      <c r="T108">
        <f t="shared" si="11"/>
        <v>2013</v>
      </c>
    </row>
    <row r="109" spans="1:20" ht="42.75" hidden="1" x14ac:dyDescent="0.4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>
        <v>69</v>
      </c>
      <c r="L109" t="b">
        <v>1</v>
      </c>
      <c r="M109" t="s">
        <v>8266</v>
      </c>
      <c r="N109" t="s">
        <v>8268</v>
      </c>
      <c r="O109" s="6">
        <f t="shared" si="6"/>
        <v>102</v>
      </c>
      <c r="P109">
        <f t="shared" si="7"/>
        <v>111.38</v>
      </c>
      <c r="Q109" s="5">
        <f t="shared" si="9"/>
        <v>40956.55658392435</v>
      </c>
      <c r="R109" s="5">
        <f t="shared" si="8"/>
        <v>40979.024669030732</v>
      </c>
      <c r="S109">
        <f t="shared" si="10"/>
        <v>23</v>
      </c>
      <c r="T109">
        <f t="shared" si="11"/>
        <v>2012</v>
      </c>
    </row>
    <row r="110" spans="1:20" ht="42.75" hidden="1" x14ac:dyDescent="0.4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>
        <v>47</v>
      </c>
      <c r="L110" t="b">
        <v>1</v>
      </c>
      <c r="M110" t="s">
        <v>8266</v>
      </c>
      <c r="N110" t="s">
        <v>8268</v>
      </c>
      <c r="O110" s="6">
        <f t="shared" si="6"/>
        <v>247</v>
      </c>
      <c r="P110">
        <f t="shared" si="7"/>
        <v>78.72</v>
      </c>
      <c r="Q110" s="5">
        <f t="shared" si="9"/>
        <v>41701.711229314416</v>
      </c>
      <c r="R110" s="5">
        <f t="shared" si="8"/>
        <v>41762.987825059099</v>
      </c>
      <c r="S110">
        <f t="shared" si="10"/>
        <v>61</v>
      </c>
      <c r="T110">
        <f t="shared" si="11"/>
        <v>2014</v>
      </c>
    </row>
    <row r="111" spans="1:20" ht="42.75" hidden="1" x14ac:dyDescent="0.4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>
        <v>47</v>
      </c>
      <c r="L111" t="b">
        <v>1</v>
      </c>
      <c r="M111" t="s">
        <v>8266</v>
      </c>
      <c r="N111" t="s">
        <v>8268</v>
      </c>
      <c r="O111" s="6">
        <f t="shared" si="6"/>
        <v>220</v>
      </c>
      <c r="P111">
        <f t="shared" si="7"/>
        <v>46.7</v>
      </c>
      <c r="Q111" s="5">
        <f t="shared" si="9"/>
        <v>40889.196572104018</v>
      </c>
      <c r="R111" s="5">
        <f t="shared" si="8"/>
        <v>40919.834869976359</v>
      </c>
      <c r="S111">
        <f t="shared" si="10"/>
        <v>31</v>
      </c>
      <c r="T111">
        <f t="shared" si="11"/>
        <v>2011</v>
      </c>
    </row>
    <row r="112" spans="1:20" ht="42.75" hidden="1" x14ac:dyDescent="0.4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>
        <v>26</v>
      </c>
      <c r="L112" t="b">
        <v>1</v>
      </c>
      <c r="M112" t="s">
        <v>8266</v>
      </c>
      <c r="N112" t="s">
        <v>8268</v>
      </c>
      <c r="O112" s="6">
        <f t="shared" si="6"/>
        <v>131</v>
      </c>
      <c r="P112">
        <f t="shared" si="7"/>
        <v>65.38</v>
      </c>
      <c r="Q112" s="5">
        <f t="shared" si="9"/>
        <v>41898.140106382976</v>
      </c>
      <c r="R112" s="5">
        <f t="shared" si="8"/>
        <v>41933.169503546102</v>
      </c>
      <c r="S112">
        <f t="shared" si="10"/>
        <v>35</v>
      </c>
      <c r="T112">
        <f t="shared" si="11"/>
        <v>2014</v>
      </c>
    </row>
    <row r="113" spans="1:20" ht="42.75" hidden="1" x14ac:dyDescent="0.4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>
        <v>53</v>
      </c>
      <c r="L113" t="b">
        <v>1</v>
      </c>
      <c r="M113" t="s">
        <v>8266</v>
      </c>
      <c r="N113" t="s">
        <v>8268</v>
      </c>
      <c r="O113" s="6">
        <f t="shared" si="6"/>
        <v>155</v>
      </c>
      <c r="P113">
        <f t="shared" si="7"/>
        <v>102.08</v>
      </c>
      <c r="Q113" s="5">
        <f t="shared" si="9"/>
        <v>42477.59559101655</v>
      </c>
      <c r="R113" s="5">
        <f t="shared" si="8"/>
        <v>42508.233888888892</v>
      </c>
      <c r="S113">
        <f t="shared" si="10"/>
        <v>31</v>
      </c>
      <c r="T113">
        <f t="shared" si="11"/>
        <v>2016</v>
      </c>
    </row>
    <row r="114" spans="1:20" ht="42.75" hidden="1" x14ac:dyDescent="0.4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>
        <v>81</v>
      </c>
      <c r="L114" t="b">
        <v>1</v>
      </c>
      <c r="M114" t="s">
        <v>8266</v>
      </c>
      <c r="N114" t="s">
        <v>8268</v>
      </c>
      <c r="O114" s="6">
        <f t="shared" si="6"/>
        <v>104</v>
      </c>
      <c r="P114">
        <f t="shared" si="7"/>
        <v>64.2</v>
      </c>
      <c r="Q114" s="5">
        <f t="shared" si="9"/>
        <v>42061.639692671393</v>
      </c>
      <c r="R114" s="5">
        <f t="shared" si="8"/>
        <v>42086.191489361707</v>
      </c>
      <c r="S114">
        <f t="shared" si="10"/>
        <v>25</v>
      </c>
      <c r="T114">
        <f t="shared" si="11"/>
        <v>2015</v>
      </c>
    </row>
    <row r="115" spans="1:20" ht="28.5" hidden="1" x14ac:dyDescent="0.4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>
        <v>78</v>
      </c>
      <c r="L115" t="b">
        <v>1</v>
      </c>
      <c r="M115" t="s">
        <v>8266</v>
      </c>
      <c r="N115" t="s">
        <v>8268</v>
      </c>
      <c r="O115" s="6">
        <f t="shared" si="6"/>
        <v>141</v>
      </c>
      <c r="P115">
        <f t="shared" si="7"/>
        <v>90.38</v>
      </c>
      <c r="Q115" s="5">
        <f t="shared" si="9"/>
        <v>41076.838392434991</v>
      </c>
      <c r="R115" s="5">
        <f t="shared" si="8"/>
        <v>41084.872340425529</v>
      </c>
      <c r="S115">
        <f t="shared" si="10"/>
        <v>9</v>
      </c>
      <c r="T115">
        <f t="shared" si="11"/>
        <v>2012</v>
      </c>
    </row>
    <row r="116" spans="1:20" ht="42.75" hidden="1" x14ac:dyDescent="0.4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>
        <v>35</v>
      </c>
      <c r="L116" t="b">
        <v>1</v>
      </c>
      <c r="M116" t="s">
        <v>8266</v>
      </c>
      <c r="N116" t="s">
        <v>8268</v>
      </c>
      <c r="O116" s="6">
        <f t="shared" si="6"/>
        <v>103</v>
      </c>
      <c r="P116">
        <f t="shared" si="7"/>
        <v>88.57</v>
      </c>
      <c r="Q116" s="5">
        <f t="shared" si="9"/>
        <v>41186.641702127657</v>
      </c>
      <c r="R116" s="5">
        <f t="shared" si="8"/>
        <v>41247.91829787234</v>
      </c>
      <c r="S116">
        <f t="shared" si="10"/>
        <v>61</v>
      </c>
      <c r="T116">
        <f t="shared" si="11"/>
        <v>2012</v>
      </c>
    </row>
    <row r="117" spans="1:20" hidden="1" x14ac:dyDescent="0.4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>
        <v>22</v>
      </c>
      <c r="L117" t="b">
        <v>1</v>
      </c>
      <c r="M117" t="s">
        <v>8266</v>
      </c>
      <c r="N117" t="s">
        <v>8268</v>
      </c>
      <c r="O117" s="6">
        <f t="shared" si="6"/>
        <v>140</v>
      </c>
      <c r="P117">
        <f t="shared" si="7"/>
        <v>28.73</v>
      </c>
      <c r="Q117" s="5">
        <f t="shared" si="9"/>
        <v>41245.32912529551</v>
      </c>
      <c r="R117" s="5">
        <f t="shared" si="8"/>
        <v>41270.861040189127</v>
      </c>
      <c r="S117">
        <f t="shared" si="10"/>
        <v>26</v>
      </c>
      <c r="T117">
        <f t="shared" si="11"/>
        <v>2012</v>
      </c>
    </row>
    <row r="118" spans="1:20" ht="42.75" hidden="1" x14ac:dyDescent="0.4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>
        <v>57</v>
      </c>
      <c r="L118" t="b">
        <v>1</v>
      </c>
      <c r="M118" t="s">
        <v>8266</v>
      </c>
      <c r="N118" t="s">
        <v>8268</v>
      </c>
      <c r="O118" s="6">
        <f t="shared" si="6"/>
        <v>114</v>
      </c>
      <c r="P118">
        <f t="shared" si="7"/>
        <v>69.790000000000006</v>
      </c>
      <c r="Q118" s="5">
        <f t="shared" si="9"/>
        <v>40915.209869976359</v>
      </c>
      <c r="R118" s="5">
        <f t="shared" si="8"/>
        <v>40962.146040189124</v>
      </c>
      <c r="S118">
        <f t="shared" si="10"/>
        <v>47</v>
      </c>
      <c r="T118">
        <f t="shared" si="11"/>
        <v>2012</v>
      </c>
    </row>
    <row r="119" spans="1:20" ht="42.75" hidden="1" x14ac:dyDescent="0.4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>
        <v>27</v>
      </c>
      <c r="L119" t="b">
        <v>1</v>
      </c>
      <c r="M119" t="s">
        <v>8266</v>
      </c>
      <c r="N119" t="s">
        <v>8268</v>
      </c>
      <c r="O119" s="6">
        <f t="shared" si="6"/>
        <v>100</v>
      </c>
      <c r="P119">
        <f t="shared" si="7"/>
        <v>167.49</v>
      </c>
      <c r="Q119" s="5">
        <f t="shared" si="9"/>
        <v>40561.171914893617</v>
      </c>
      <c r="R119" s="5">
        <f t="shared" si="8"/>
        <v>40653.042553191488</v>
      </c>
      <c r="S119">
        <f t="shared" si="10"/>
        <v>91</v>
      </c>
      <c r="T119">
        <f t="shared" si="11"/>
        <v>2011</v>
      </c>
    </row>
    <row r="120" spans="1:20" ht="28.5" hidden="1" x14ac:dyDescent="0.4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>
        <v>39</v>
      </c>
      <c r="L120" t="b">
        <v>1</v>
      </c>
      <c r="M120" t="s">
        <v>8266</v>
      </c>
      <c r="N120" t="s">
        <v>8268</v>
      </c>
      <c r="O120" s="6">
        <f t="shared" si="6"/>
        <v>113</v>
      </c>
      <c r="P120">
        <f t="shared" si="7"/>
        <v>144.91</v>
      </c>
      <c r="Q120" s="5">
        <f t="shared" si="9"/>
        <v>41045.480330969265</v>
      </c>
      <c r="R120" s="5">
        <f t="shared" si="8"/>
        <v>41076.118628841607</v>
      </c>
      <c r="S120">
        <f t="shared" si="10"/>
        <v>31</v>
      </c>
      <c r="T120">
        <f t="shared" si="11"/>
        <v>2012</v>
      </c>
    </row>
    <row r="121" spans="1:20" ht="42.75" hidden="1" x14ac:dyDescent="0.4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>
        <v>37</v>
      </c>
      <c r="L121" t="b">
        <v>1</v>
      </c>
      <c r="M121" t="s">
        <v>8266</v>
      </c>
      <c r="N121" t="s">
        <v>8268</v>
      </c>
      <c r="O121" s="6">
        <f t="shared" si="6"/>
        <v>105</v>
      </c>
      <c r="P121">
        <f t="shared" si="7"/>
        <v>91.84</v>
      </c>
      <c r="Q121" s="5">
        <f t="shared" si="9"/>
        <v>41061.836713947989</v>
      </c>
      <c r="R121" s="5">
        <f t="shared" si="8"/>
        <v>41092.361702127659</v>
      </c>
      <c r="S121">
        <f t="shared" si="10"/>
        <v>31</v>
      </c>
      <c r="T121">
        <f t="shared" si="11"/>
        <v>2012</v>
      </c>
    </row>
    <row r="122" spans="1:20" ht="42.75" hidden="1" x14ac:dyDescent="0.4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>
        <v>1</v>
      </c>
      <c r="L122" t="b">
        <v>0</v>
      </c>
      <c r="M122" t="s">
        <v>8266</v>
      </c>
      <c r="N122" t="s">
        <v>8269</v>
      </c>
      <c r="O122" s="6">
        <f t="shared" si="6"/>
        <v>0</v>
      </c>
      <c r="P122">
        <f t="shared" si="7"/>
        <v>10</v>
      </c>
      <c r="Q122" s="5">
        <f t="shared" si="9"/>
        <v>42978.753037825059</v>
      </c>
      <c r="R122" s="5">
        <f t="shared" si="8"/>
        <v>43009.391335697401</v>
      </c>
      <c r="S122">
        <f t="shared" si="10"/>
        <v>31</v>
      </c>
      <c r="T122">
        <f t="shared" si="11"/>
        <v>2017</v>
      </c>
    </row>
    <row r="123" spans="1:20" ht="42.75" hidden="1" x14ac:dyDescent="0.4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>
        <v>1</v>
      </c>
      <c r="L123" t="b">
        <v>0</v>
      </c>
      <c r="M123" t="s">
        <v>8266</v>
      </c>
      <c r="N123" t="s">
        <v>8269</v>
      </c>
      <c r="O123" s="6">
        <f t="shared" si="6"/>
        <v>0</v>
      </c>
      <c r="P123">
        <f t="shared" si="7"/>
        <v>1</v>
      </c>
      <c r="Q123" s="5">
        <f t="shared" si="9"/>
        <v>42448.358274231679</v>
      </c>
      <c r="R123" s="5">
        <f t="shared" si="8"/>
        <v>42464.415602836874</v>
      </c>
      <c r="S123">
        <f t="shared" si="10"/>
        <v>17</v>
      </c>
      <c r="T123">
        <f t="shared" si="11"/>
        <v>2016</v>
      </c>
    </row>
    <row r="124" spans="1:20" ht="28.5" hidden="1" x14ac:dyDescent="0.4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>
        <v>0</v>
      </c>
      <c r="L124" t="b">
        <v>0</v>
      </c>
      <c r="M124" t="s">
        <v>8266</v>
      </c>
      <c r="N124" t="s">
        <v>8269</v>
      </c>
      <c r="O124" s="6">
        <f t="shared" si="6"/>
        <v>0</v>
      </c>
      <c r="P124">
        <f t="shared" si="7"/>
        <v>0</v>
      </c>
      <c r="Q124" s="5">
        <f t="shared" si="9"/>
        <v>42955.653747044918</v>
      </c>
      <c r="R124" s="5">
        <f t="shared" si="8"/>
        <v>43016.930342789594</v>
      </c>
      <c r="S124">
        <f t="shared" si="10"/>
        <v>61</v>
      </c>
      <c r="T124">
        <f t="shared" si="11"/>
        <v>2017</v>
      </c>
    </row>
    <row r="125" spans="1:20" ht="42.75" hidden="1" x14ac:dyDescent="0.4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>
        <v>6</v>
      </c>
      <c r="L125" t="b">
        <v>0</v>
      </c>
      <c r="M125" t="s">
        <v>8266</v>
      </c>
      <c r="N125" t="s">
        <v>8269</v>
      </c>
      <c r="O125" s="6">
        <f t="shared" si="6"/>
        <v>0</v>
      </c>
      <c r="P125">
        <f t="shared" si="7"/>
        <v>25.17</v>
      </c>
      <c r="Q125" s="5">
        <f t="shared" si="9"/>
        <v>42252.351820330965</v>
      </c>
      <c r="R125" s="5">
        <f t="shared" si="8"/>
        <v>42289.255319148935</v>
      </c>
      <c r="S125">
        <f t="shared" si="10"/>
        <v>37</v>
      </c>
      <c r="T125">
        <f t="shared" si="11"/>
        <v>2015</v>
      </c>
    </row>
    <row r="126" spans="1:20" ht="42.75" hidden="1" x14ac:dyDescent="0.4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>
        <v>0</v>
      </c>
      <c r="L126" t="b">
        <v>0</v>
      </c>
      <c r="M126" t="s">
        <v>8266</v>
      </c>
      <c r="N126" t="s">
        <v>8269</v>
      </c>
      <c r="O126" s="6">
        <f t="shared" si="6"/>
        <v>0</v>
      </c>
      <c r="P126">
        <f t="shared" si="7"/>
        <v>0</v>
      </c>
      <c r="Q126" s="5">
        <f t="shared" si="9"/>
        <v>42466.969763593384</v>
      </c>
      <c r="R126" s="5">
        <f t="shared" si="8"/>
        <v>42492.501678486995</v>
      </c>
      <c r="S126">
        <f t="shared" si="10"/>
        <v>26</v>
      </c>
      <c r="T126">
        <f t="shared" si="11"/>
        <v>2016</v>
      </c>
    </row>
    <row r="127" spans="1:20" ht="42.75" hidden="1" x14ac:dyDescent="0.4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>
        <v>6</v>
      </c>
      <c r="L127" t="b">
        <v>0</v>
      </c>
      <c r="M127" t="s">
        <v>8266</v>
      </c>
      <c r="N127" t="s">
        <v>8269</v>
      </c>
      <c r="O127" s="6">
        <f t="shared" si="6"/>
        <v>14</v>
      </c>
      <c r="P127">
        <f t="shared" si="7"/>
        <v>11.67</v>
      </c>
      <c r="Q127" s="5">
        <f t="shared" si="9"/>
        <v>43074.695981087469</v>
      </c>
      <c r="R127" s="5">
        <f t="shared" si="8"/>
        <v>43135.972576832151</v>
      </c>
      <c r="S127">
        <f t="shared" si="10"/>
        <v>61</v>
      </c>
      <c r="T127">
        <f t="shared" si="11"/>
        <v>2017</v>
      </c>
    </row>
    <row r="128" spans="1:20" ht="42.75" hidden="1" x14ac:dyDescent="0.4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>
        <v>13</v>
      </c>
      <c r="L128" t="b">
        <v>0</v>
      </c>
      <c r="M128" t="s">
        <v>8266</v>
      </c>
      <c r="N128" t="s">
        <v>8269</v>
      </c>
      <c r="O128" s="6">
        <f t="shared" si="6"/>
        <v>6</v>
      </c>
      <c r="P128">
        <f t="shared" si="7"/>
        <v>106.69</v>
      </c>
      <c r="Q128" s="5">
        <f t="shared" si="9"/>
        <v>42488.070177304966</v>
      </c>
      <c r="R128" s="5">
        <f t="shared" si="8"/>
        <v>42519.212765957447</v>
      </c>
      <c r="S128">
        <f t="shared" si="10"/>
        <v>31</v>
      </c>
      <c r="T128">
        <f t="shared" si="11"/>
        <v>2016</v>
      </c>
    </row>
    <row r="129" spans="1:20" ht="42.75" hidden="1" x14ac:dyDescent="0.4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>
        <v>4</v>
      </c>
      <c r="L129" t="b">
        <v>0</v>
      </c>
      <c r="M129" t="s">
        <v>8266</v>
      </c>
      <c r="N129" t="s">
        <v>8269</v>
      </c>
      <c r="O129" s="6">
        <f t="shared" si="6"/>
        <v>2</v>
      </c>
      <c r="P129">
        <f t="shared" si="7"/>
        <v>47.5</v>
      </c>
      <c r="Q129" s="5">
        <f t="shared" si="9"/>
        <v>42418.658877068563</v>
      </c>
      <c r="R129" s="5">
        <f t="shared" si="8"/>
        <v>42449.254621749409</v>
      </c>
      <c r="S129">
        <f t="shared" si="10"/>
        <v>31</v>
      </c>
      <c r="T129">
        <f t="shared" si="11"/>
        <v>2016</v>
      </c>
    </row>
    <row r="130" spans="1:20" ht="28.5" hidden="1" x14ac:dyDescent="0.4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>
        <v>6</v>
      </c>
      <c r="L130" t="b">
        <v>0</v>
      </c>
      <c r="M130" t="s">
        <v>8266</v>
      </c>
      <c r="N130" t="s">
        <v>8269</v>
      </c>
      <c r="O130" s="6">
        <f t="shared" ref="O130:O193" si="12">ROUND(E130/D130*100,0)</f>
        <v>2</v>
      </c>
      <c r="P130">
        <f t="shared" ref="P130:P193" si="13">IFERROR(ROUND(E130/K130,2),0)</f>
        <v>311.17</v>
      </c>
      <c r="Q130" s="5">
        <f t="shared" si="9"/>
        <v>42991.190224586288</v>
      </c>
      <c r="R130" s="5">
        <f t="shared" ref="R130:R193" si="14">(I130/84600)+DATE(1970,1,1)</f>
        <v>43026.934905437352</v>
      </c>
      <c r="S130">
        <f t="shared" si="10"/>
        <v>36</v>
      </c>
      <c r="T130">
        <f t="shared" si="11"/>
        <v>2017</v>
      </c>
    </row>
    <row r="131" spans="1:20" ht="42.75" hidden="1" x14ac:dyDescent="0.4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>
        <v>0</v>
      </c>
      <c r="L131" t="b">
        <v>0</v>
      </c>
      <c r="M131" t="s">
        <v>8266</v>
      </c>
      <c r="N131" t="s">
        <v>8269</v>
      </c>
      <c r="O131" s="6">
        <f t="shared" si="12"/>
        <v>0</v>
      </c>
      <c r="P131">
        <f t="shared" si="13"/>
        <v>0</v>
      </c>
      <c r="Q131" s="5">
        <f t="shared" ref="Q131:Q194" si="15">(J131/84600)+DATE(1970,1,1)</f>
        <v>42230.042352245859</v>
      </c>
      <c r="R131" s="5">
        <f t="shared" si="14"/>
        <v>42291.318947990541</v>
      </c>
      <c r="S131">
        <f t="shared" ref="S131:S194" si="16">ROUND((I131-J131)/86400,0)+1</f>
        <v>61</v>
      </c>
      <c r="T131">
        <f t="shared" ref="T131:T194" si="17">YEAR((Q131))</f>
        <v>2015</v>
      </c>
    </row>
    <row r="132" spans="1:20" ht="42.75" hidden="1" x14ac:dyDescent="0.4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>
        <v>0</v>
      </c>
      <c r="L132" t="b">
        <v>0</v>
      </c>
      <c r="M132" t="s">
        <v>8266</v>
      </c>
      <c r="N132" t="s">
        <v>8269</v>
      </c>
      <c r="O132" s="6">
        <f t="shared" si="12"/>
        <v>0</v>
      </c>
      <c r="P132">
        <f t="shared" si="13"/>
        <v>0</v>
      </c>
      <c r="Q132" s="5">
        <f t="shared" si="15"/>
        <v>42123.807234042557</v>
      </c>
      <c r="R132" s="5">
        <f t="shared" si="14"/>
        <v>42152.330496453898</v>
      </c>
      <c r="S132">
        <f t="shared" si="16"/>
        <v>29</v>
      </c>
      <c r="T132">
        <f t="shared" si="17"/>
        <v>2015</v>
      </c>
    </row>
    <row r="133" spans="1:20" hidden="1" x14ac:dyDescent="0.4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>
        <v>0</v>
      </c>
      <c r="L133" t="b">
        <v>0</v>
      </c>
      <c r="M133" t="s">
        <v>8266</v>
      </c>
      <c r="N133" t="s">
        <v>8269</v>
      </c>
      <c r="O133" s="6">
        <f t="shared" si="12"/>
        <v>0</v>
      </c>
      <c r="P133">
        <f t="shared" si="13"/>
        <v>0</v>
      </c>
      <c r="Q133" s="5">
        <f t="shared" si="15"/>
        <v>42902.961713947989</v>
      </c>
      <c r="R133" s="5">
        <f t="shared" si="14"/>
        <v>42918.446808510635</v>
      </c>
      <c r="S133">
        <f t="shared" si="16"/>
        <v>16</v>
      </c>
      <c r="T133">
        <f t="shared" si="17"/>
        <v>2017</v>
      </c>
    </row>
    <row r="134" spans="1:20" ht="42.75" hidden="1" x14ac:dyDescent="0.4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>
        <v>81</v>
      </c>
      <c r="L134" t="b">
        <v>0</v>
      </c>
      <c r="M134" t="s">
        <v>8266</v>
      </c>
      <c r="N134" t="s">
        <v>8269</v>
      </c>
      <c r="O134" s="6">
        <f t="shared" si="12"/>
        <v>10</v>
      </c>
      <c r="P134">
        <f t="shared" si="13"/>
        <v>94.51</v>
      </c>
      <c r="Q134" s="5">
        <f t="shared" si="15"/>
        <v>42253.40433806146</v>
      </c>
      <c r="R134" s="5">
        <f t="shared" si="14"/>
        <v>42299.40433806146</v>
      </c>
      <c r="S134">
        <f t="shared" si="16"/>
        <v>46</v>
      </c>
      <c r="T134">
        <f t="shared" si="17"/>
        <v>2015</v>
      </c>
    </row>
    <row r="135" spans="1:20" ht="28.5" hidden="1" x14ac:dyDescent="0.4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>
        <v>0</v>
      </c>
      <c r="L135" t="b">
        <v>0</v>
      </c>
      <c r="M135" t="s">
        <v>8266</v>
      </c>
      <c r="N135" t="s">
        <v>8269</v>
      </c>
      <c r="O135" s="6">
        <f t="shared" si="12"/>
        <v>0</v>
      </c>
      <c r="P135">
        <f t="shared" si="13"/>
        <v>0</v>
      </c>
      <c r="Q135" s="5">
        <f t="shared" si="15"/>
        <v>42851.867423167845</v>
      </c>
      <c r="R135" s="5">
        <f t="shared" si="14"/>
        <v>42882.426241134752</v>
      </c>
      <c r="S135">
        <f t="shared" si="16"/>
        <v>31</v>
      </c>
      <c r="T135">
        <f t="shared" si="17"/>
        <v>2017</v>
      </c>
    </row>
    <row r="136" spans="1:20" ht="28.5" hidden="1" x14ac:dyDescent="0.4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>
        <v>0</v>
      </c>
      <c r="L136" t="b">
        <v>0</v>
      </c>
      <c r="M136" t="s">
        <v>8266</v>
      </c>
      <c r="N136" t="s">
        <v>8269</v>
      </c>
      <c r="O136" s="6">
        <f t="shared" si="12"/>
        <v>0</v>
      </c>
      <c r="P136">
        <f t="shared" si="13"/>
        <v>0</v>
      </c>
      <c r="Q136" s="5">
        <f t="shared" si="15"/>
        <v>42576.227163120566</v>
      </c>
      <c r="R136" s="5">
        <f t="shared" si="14"/>
        <v>42606.659574468082</v>
      </c>
      <c r="S136">
        <f t="shared" si="16"/>
        <v>31</v>
      </c>
      <c r="T136">
        <f t="shared" si="17"/>
        <v>2016</v>
      </c>
    </row>
    <row r="137" spans="1:20" ht="42.75" hidden="1" x14ac:dyDescent="0.4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>
        <v>5</v>
      </c>
      <c r="L137" t="b">
        <v>0</v>
      </c>
      <c r="M137" t="s">
        <v>8266</v>
      </c>
      <c r="N137" t="s">
        <v>8269</v>
      </c>
      <c r="O137" s="6">
        <f t="shared" si="12"/>
        <v>13</v>
      </c>
      <c r="P137">
        <f t="shared" si="13"/>
        <v>80.599999999999994</v>
      </c>
      <c r="Q137" s="5">
        <f t="shared" si="15"/>
        <v>42133.47514184397</v>
      </c>
      <c r="R137" s="5">
        <f t="shared" si="14"/>
        <v>42167.595744680846</v>
      </c>
      <c r="S137">
        <f t="shared" si="16"/>
        <v>34</v>
      </c>
      <c r="T137">
        <f t="shared" si="17"/>
        <v>2015</v>
      </c>
    </row>
    <row r="138" spans="1:20" ht="42.75" hidden="1" x14ac:dyDescent="0.4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>
        <v>0</v>
      </c>
      <c r="L138" t="b">
        <v>0</v>
      </c>
      <c r="M138" t="s">
        <v>8266</v>
      </c>
      <c r="N138" t="s">
        <v>8269</v>
      </c>
      <c r="O138" s="6">
        <f t="shared" si="12"/>
        <v>0</v>
      </c>
      <c r="P138">
        <f t="shared" si="13"/>
        <v>0</v>
      </c>
      <c r="Q138" s="5">
        <f t="shared" si="15"/>
        <v>42448.057139479904</v>
      </c>
      <c r="R138" s="5">
        <f t="shared" si="14"/>
        <v>42493.011347517735</v>
      </c>
      <c r="S138">
        <f t="shared" si="16"/>
        <v>45</v>
      </c>
      <c r="T138">
        <f t="shared" si="17"/>
        <v>2016</v>
      </c>
    </row>
    <row r="139" spans="1:20" ht="42.75" hidden="1" x14ac:dyDescent="0.4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>
        <v>0</v>
      </c>
      <c r="L139" t="b">
        <v>0</v>
      </c>
      <c r="M139" t="s">
        <v>8266</v>
      </c>
      <c r="N139" t="s">
        <v>8269</v>
      </c>
      <c r="O139" s="6">
        <f t="shared" si="12"/>
        <v>0</v>
      </c>
      <c r="P139">
        <f t="shared" si="13"/>
        <v>0</v>
      </c>
      <c r="Q139" s="5">
        <f t="shared" si="15"/>
        <v>42594.26705673759</v>
      </c>
      <c r="R139" s="5">
        <f t="shared" si="14"/>
        <v>42645.330886524825</v>
      </c>
      <c r="S139">
        <f t="shared" si="16"/>
        <v>51</v>
      </c>
      <c r="T139">
        <f t="shared" si="17"/>
        <v>2016</v>
      </c>
    </row>
    <row r="140" spans="1:20" ht="42.75" hidden="1" x14ac:dyDescent="0.4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>
        <v>58</v>
      </c>
      <c r="L140" t="b">
        <v>0</v>
      </c>
      <c r="M140" t="s">
        <v>8266</v>
      </c>
      <c r="N140" t="s">
        <v>8269</v>
      </c>
      <c r="O140" s="6">
        <f t="shared" si="12"/>
        <v>3</v>
      </c>
      <c r="P140">
        <f t="shared" si="13"/>
        <v>81.239999999999995</v>
      </c>
      <c r="Q140" s="5">
        <f t="shared" si="15"/>
        <v>42539.816087470448</v>
      </c>
      <c r="R140" s="5">
        <f t="shared" si="14"/>
        <v>42571.424822695037</v>
      </c>
      <c r="S140">
        <f t="shared" si="16"/>
        <v>32</v>
      </c>
      <c r="T140">
        <f t="shared" si="17"/>
        <v>2016</v>
      </c>
    </row>
    <row r="141" spans="1:20" ht="42.75" hidden="1" x14ac:dyDescent="0.4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>
        <v>1</v>
      </c>
      <c r="L141" t="b">
        <v>0</v>
      </c>
      <c r="M141" t="s">
        <v>8266</v>
      </c>
      <c r="N141" t="s">
        <v>8269</v>
      </c>
      <c r="O141" s="6">
        <f t="shared" si="12"/>
        <v>100</v>
      </c>
      <c r="P141">
        <f t="shared" si="13"/>
        <v>500</v>
      </c>
      <c r="Q141" s="5">
        <f t="shared" si="15"/>
        <v>42541.515035460994</v>
      </c>
      <c r="R141" s="5">
        <f t="shared" si="14"/>
        <v>42551.727801418441</v>
      </c>
      <c r="S141">
        <f t="shared" si="16"/>
        <v>11</v>
      </c>
      <c r="T141">
        <f t="shared" si="17"/>
        <v>2016</v>
      </c>
    </row>
    <row r="142" spans="1:20" ht="42.75" hidden="1" x14ac:dyDescent="0.4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>
        <v>0</v>
      </c>
      <c r="L142" t="b">
        <v>0</v>
      </c>
      <c r="M142" t="s">
        <v>8266</v>
      </c>
      <c r="N142" t="s">
        <v>8269</v>
      </c>
      <c r="O142" s="6">
        <f t="shared" si="12"/>
        <v>0</v>
      </c>
      <c r="P142">
        <f t="shared" si="13"/>
        <v>0</v>
      </c>
      <c r="Q142" s="5">
        <f t="shared" si="15"/>
        <v>42403.92591016549</v>
      </c>
      <c r="R142" s="5">
        <f t="shared" si="14"/>
        <v>42434.521654846336</v>
      </c>
      <c r="S142">
        <f t="shared" si="16"/>
        <v>31</v>
      </c>
      <c r="T142">
        <f t="shared" si="17"/>
        <v>2016</v>
      </c>
    </row>
    <row r="143" spans="1:20" ht="42.75" hidden="1" x14ac:dyDescent="0.4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>
        <v>28</v>
      </c>
      <c r="L143" t="b">
        <v>0</v>
      </c>
      <c r="M143" t="s">
        <v>8266</v>
      </c>
      <c r="N143" t="s">
        <v>8269</v>
      </c>
      <c r="O143" s="6">
        <f t="shared" si="12"/>
        <v>11</v>
      </c>
      <c r="P143">
        <f t="shared" si="13"/>
        <v>46.18</v>
      </c>
      <c r="Q143" s="5">
        <f t="shared" si="15"/>
        <v>42462.092470449177</v>
      </c>
      <c r="R143" s="5">
        <f t="shared" si="14"/>
        <v>42508.049917257682</v>
      </c>
      <c r="S143">
        <f t="shared" si="16"/>
        <v>46</v>
      </c>
      <c r="T143">
        <f t="shared" si="17"/>
        <v>2016</v>
      </c>
    </row>
    <row r="144" spans="1:20" ht="42.75" hidden="1" x14ac:dyDescent="0.4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>
        <v>1</v>
      </c>
      <c r="L144" t="b">
        <v>0</v>
      </c>
      <c r="M144" t="s">
        <v>8266</v>
      </c>
      <c r="N144" t="s">
        <v>8269</v>
      </c>
      <c r="O144" s="6">
        <f t="shared" si="12"/>
        <v>0</v>
      </c>
      <c r="P144">
        <f t="shared" si="13"/>
        <v>10</v>
      </c>
      <c r="Q144" s="5">
        <f t="shared" si="15"/>
        <v>42287.18886524823</v>
      </c>
      <c r="R144" s="5">
        <f t="shared" si="14"/>
        <v>42308.678226950353</v>
      </c>
      <c r="S144">
        <f t="shared" si="16"/>
        <v>22</v>
      </c>
      <c r="T144">
        <f t="shared" si="17"/>
        <v>2015</v>
      </c>
    </row>
    <row r="145" spans="1:20" ht="42.75" hidden="1" x14ac:dyDescent="0.4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>
        <v>0</v>
      </c>
      <c r="L145" t="b">
        <v>0</v>
      </c>
      <c r="M145" t="s">
        <v>8266</v>
      </c>
      <c r="N145" t="s">
        <v>8269</v>
      </c>
      <c r="O145" s="6">
        <f t="shared" si="12"/>
        <v>0</v>
      </c>
      <c r="P145">
        <f t="shared" si="13"/>
        <v>0</v>
      </c>
      <c r="Q145" s="5">
        <f t="shared" si="15"/>
        <v>42920.55486997636</v>
      </c>
      <c r="R145" s="5">
        <f t="shared" si="14"/>
        <v>42978.953900709224</v>
      </c>
      <c r="S145">
        <f t="shared" si="16"/>
        <v>58</v>
      </c>
      <c r="T145">
        <f t="shared" si="17"/>
        <v>2017</v>
      </c>
    </row>
    <row r="146" spans="1:20" ht="42.75" hidden="1" x14ac:dyDescent="0.4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>
        <v>37</v>
      </c>
      <c r="L146" t="b">
        <v>0</v>
      </c>
      <c r="M146" t="s">
        <v>8266</v>
      </c>
      <c r="N146" t="s">
        <v>8269</v>
      </c>
      <c r="O146" s="6">
        <f t="shared" si="12"/>
        <v>28</v>
      </c>
      <c r="P146">
        <f t="shared" si="13"/>
        <v>55.95</v>
      </c>
      <c r="Q146" s="5">
        <f t="shared" si="15"/>
        <v>42398.374373522456</v>
      </c>
      <c r="R146" s="5">
        <f t="shared" si="14"/>
        <v>42459.608416075651</v>
      </c>
      <c r="S146">
        <f t="shared" si="16"/>
        <v>61</v>
      </c>
      <c r="T146">
        <f t="shared" si="17"/>
        <v>2016</v>
      </c>
    </row>
    <row r="147" spans="1:20" ht="42.75" hidden="1" x14ac:dyDescent="0.4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>
        <v>9</v>
      </c>
      <c r="L147" t="b">
        <v>0</v>
      </c>
      <c r="M147" t="s">
        <v>8266</v>
      </c>
      <c r="N147" t="s">
        <v>8269</v>
      </c>
      <c r="O147" s="6">
        <f t="shared" si="12"/>
        <v>8</v>
      </c>
      <c r="P147">
        <f t="shared" si="13"/>
        <v>37.56</v>
      </c>
      <c r="Q147" s="5">
        <f t="shared" si="15"/>
        <v>42554.404869976359</v>
      </c>
      <c r="R147" s="5">
        <f t="shared" si="14"/>
        <v>42581.979338061465</v>
      </c>
      <c r="S147">
        <f t="shared" si="16"/>
        <v>28</v>
      </c>
      <c r="T147">
        <f t="shared" si="17"/>
        <v>2016</v>
      </c>
    </row>
    <row r="148" spans="1:20" ht="42.75" hidden="1" x14ac:dyDescent="0.4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>
        <v>3</v>
      </c>
      <c r="L148" t="b">
        <v>0</v>
      </c>
      <c r="M148" t="s">
        <v>8266</v>
      </c>
      <c r="N148" t="s">
        <v>8269</v>
      </c>
      <c r="O148" s="6">
        <f t="shared" si="12"/>
        <v>1</v>
      </c>
      <c r="P148">
        <f t="shared" si="13"/>
        <v>38.33</v>
      </c>
      <c r="Q148" s="5">
        <f t="shared" si="15"/>
        <v>43057.35695035461</v>
      </c>
      <c r="R148" s="5">
        <f t="shared" si="14"/>
        <v>43118.633546099292</v>
      </c>
      <c r="S148">
        <f t="shared" si="16"/>
        <v>61</v>
      </c>
      <c r="T148">
        <f t="shared" si="17"/>
        <v>2017</v>
      </c>
    </row>
    <row r="149" spans="1:20" ht="28.5" hidden="1" x14ac:dyDescent="0.4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>
        <v>0</v>
      </c>
      <c r="L149" t="b">
        <v>0</v>
      </c>
      <c r="M149" t="s">
        <v>8266</v>
      </c>
      <c r="N149" t="s">
        <v>8269</v>
      </c>
      <c r="O149" s="6">
        <f t="shared" si="12"/>
        <v>0</v>
      </c>
      <c r="P149">
        <f t="shared" si="13"/>
        <v>0</v>
      </c>
      <c r="Q149" s="5">
        <f t="shared" si="15"/>
        <v>42318.72033096927</v>
      </c>
      <c r="R149" s="5">
        <f t="shared" si="14"/>
        <v>42362.629787234044</v>
      </c>
      <c r="S149">
        <f t="shared" si="16"/>
        <v>44</v>
      </c>
      <c r="T149">
        <f t="shared" si="17"/>
        <v>2015</v>
      </c>
    </row>
    <row r="150" spans="1:20" ht="42.75" hidden="1" x14ac:dyDescent="0.4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>
        <v>2</v>
      </c>
      <c r="L150" t="b">
        <v>0</v>
      </c>
      <c r="M150" t="s">
        <v>8266</v>
      </c>
      <c r="N150" t="s">
        <v>8269</v>
      </c>
      <c r="O150" s="6">
        <f t="shared" si="12"/>
        <v>0</v>
      </c>
      <c r="P150">
        <f t="shared" si="13"/>
        <v>20</v>
      </c>
      <c r="Q150" s="5">
        <f t="shared" si="15"/>
        <v>42755.330212765955</v>
      </c>
      <c r="R150" s="5">
        <f t="shared" si="14"/>
        <v>42785.968510638297</v>
      </c>
      <c r="S150">
        <f t="shared" si="16"/>
        <v>31</v>
      </c>
      <c r="T150">
        <f t="shared" si="17"/>
        <v>2017</v>
      </c>
    </row>
    <row r="151" spans="1:20" ht="42.75" hidden="1" x14ac:dyDescent="0.4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>
        <v>6</v>
      </c>
      <c r="L151" t="b">
        <v>0</v>
      </c>
      <c r="M151" t="s">
        <v>8266</v>
      </c>
      <c r="N151" t="s">
        <v>8269</v>
      </c>
      <c r="O151" s="6">
        <f t="shared" si="12"/>
        <v>1</v>
      </c>
      <c r="P151">
        <f t="shared" si="13"/>
        <v>15.33</v>
      </c>
      <c r="Q151" s="5">
        <f t="shared" si="15"/>
        <v>42317.090661938535</v>
      </c>
      <c r="R151" s="5">
        <f t="shared" si="14"/>
        <v>42347.893617021276</v>
      </c>
      <c r="S151">
        <f t="shared" si="16"/>
        <v>31</v>
      </c>
      <c r="T151">
        <f t="shared" si="17"/>
        <v>2015</v>
      </c>
    </row>
    <row r="152" spans="1:20" ht="42.75" hidden="1" x14ac:dyDescent="0.4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>
        <v>67</v>
      </c>
      <c r="L152" t="b">
        <v>0</v>
      </c>
      <c r="M152" t="s">
        <v>8266</v>
      </c>
      <c r="N152" t="s">
        <v>8269</v>
      </c>
      <c r="O152" s="6">
        <f t="shared" si="12"/>
        <v>23</v>
      </c>
      <c r="P152">
        <f t="shared" si="13"/>
        <v>449.43</v>
      </c>
      <c r="Q152" s="5">
        <f t="shared" si="15"/>
        <v>42441.67591016549</v>
      </c>
      <c r="R152" s="5">
        <f t="shared" si="14"/>
        <v>42502.952505910165</v>
      </c>
      <c r="S152">
        <f t="shared" si="16"/>
        <v>61</v>
      </c>
      <c r="T152">
        <f t="shared" si="17"/>
        <v>2016</v>
      </c>
    </row>
    <row r="153" spans="1:20" ht="42.75" hidden="1" x14ac:dyDescent="0.4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>
        <v>5</v>
      </c>
      <c r="L153" t="b">
        <v>0</v>
      </c>
      <c r="M153" t="s">
        <v>8266</v>
      </c>
      <c r="N153" t="s">
        <v>8269</v>
      </c>
      <c r="O153" s="6">
        <f t="shared" si="12"/>
        <v>0</v>
      </c>
      <c r="P153">
        <f t="shared" si="13"/>
        <v>28</v>
      </c>
      <c r="Q153" s="5">
        <f t="shared" si="15"/>
        <v>42465.562541371153</v>
      </c>
      <c r="R153" s="5">
        <f t="shared" si="14"/>
        <v>42526.839137115836</v>
      </c>
      <c r="S153">
        <f t="shared" si="16"/>
        <v>61</v>
      </c>
      <c r="T153">
        <f t="shared" si="17"/>
        <v>2016</v>
      </c>
    </row>
    <row r="154" spans="1:20" ht="28.5" hidden="1" x14ac:dyDescent="0.4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>
        <v>2</v>
      </c>
      <c r="L154" t="b">
        <v>0</v>
      </c>
      <c r="M154" t="s">
        <v>8266</v>
      </c>
      <c r="N154" t="s">
        <v>8269</v>
      </c>
      <c r="O154" s="6">
        <f t="shared" si="12"/>
        <v>0</v>
      </c>
      <c r="P154">
        <f t="shared" si="13"/>
        <v>15</v>
      </c>
      <c r="Q154" s="5">
        <f t="shared" si="15"/>
        <v>42222.015366430263</v>
      </c>
      <c r="R154" s="5">
        <f t="shared" si="14"/>
        <v>42252.653664302605</v>
      </c>
      <c r="S154">
        <f t="shared" si="16"/>
        <v>31</v>
      </c>
      <c r="T154">
        <f t="shared" si="17"/>
        <v>2015</v>
      </c>
    </row>
    <row r="155" spans="1:20" ht="42.75" hidden="1" x14ac:dyDescent="0.4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>
        <v>10</v>
      </c>
      <c r="L155" t="b">
        <v>0</v>
      </c>
      <c r="M155" t="s">
        <v>8266</v>
      </c>
      <c r="N155" t="s">
        <v>8269</v>
      </c>
      <c r="O155" s="6">
        <f t="shared" si="12"/>
        <v>1</v>
      </c>
      <c r="P155">
        <f t="shared" si="13"/>
        <v>35.9</v>
      </c>
      <c r="Q155" s="5">
        <f t="shared" si="15"/>
        <v>42281.768841607569</v>
      </c>
      <c r="R155" s="5">
        <f t="shared" si="14"/>
        <v>42324.705011820333</v>
      </c>
      <c r="S155">
        <f t="shared" si="16"/>
        <v>43</v>
      </c>
      <c r="T155">
        <f t="shared" si="17"/>
        <v>2015</v>
      </c>
    </row>
    <row r="156" spans="1:20" ht="28.5" hidden="1" x14ac:dyDescent="0.4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>
        <v>3</v>
      </c>
      <c r="L156" t="b">
        <v>0</v>
      </c>
      <c r="M156" t="s">
        <v>8266</v>
      </c>
      <c r="N156" t="s">
        <v>8269</v>
      </c>
      <c r="O156" s="6">
        <f t="shared" si="12"/>
        <v>3</v>
      </c>
      <c r="P156">
        <f t="shared" si="13"/>
        <v>13.33</v>
      </c>
      <c r="Q156" s="5">
        <f t="shared" si="15"/>
        <v>42467.60159574468</v>
      </c>
      <c r="R156" s="5">
        <f t="shared" si="14"/>
        <v>42511.516489361704</v>
      </c>
      <c r="S156">
        <f t="shared" si="16"/>
        <v>44</v>
      </c>
      <c r="T156">
        <f t="shared" si="17"/>
        <v>2016</v>
      </c>
    </row>
    <row r="157" spans="1:20" ht="57" hidden="1" x14ac:dyDescent="0.4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>
        <v>4</v>
      </c>
      <c r="L157" t="b">
        <v>0</v>
      </c>
      <c r="M157" t="s">
        <v>8266</v>
      </c>
      <c r="N157" t="s">
        <v>8269</v>
      </c>
      <c r="O157" s="6">
        <f t="shared" si="12"/>
        <v>0</v>
      </c>
      <c r="P157">
        <f t="shared" si="13"/>
        <v>20.25</v>
      </c>
      <c r="Q157" s="5">
        <f t="shared" si="15"/>
        <v>42521.741548463353</v>
      </c>
      <c r="R157" s="5">
        <f t="shared" si="14"/>
        <v>42562.592612293141</v>
      </c>
      <c r="S157">
        <f t="shared" si="16"/>
        <v>41</v>
      </c>
      <c r="T157">
        <f t="shared" si="17"/>
        <v>2016</v>
      </c>
    </row>
    <row r="158" spans="1:20" ht="42.75" hidden="1" x14ac:dyDescent="0.4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>
        <v>15</v>
      </c>
      <c r="L158" t="b">
        <v>0</v>
      </c>
      <c r="M158" t="s">
        <v>8266</v>
      </c>
      <c r="N158" t="s">
        <v>8269</v>
      </c>
      <c r="O158" s="6">
        <f t="shared" si="12"/>
        <v>5</v>
      </c>
      <c r="P158">
        <f t="shared" si="13"/>
        <v>119</v>
      </c>
      <c r="Q158" s="5">
        <f t="shared" si="15"/>
        <v>42139.340378250592</v>
      </c>
      <c r="R158" s="5">
        <f t="shared" si="14"/>
        <v>42200.616973995275</v>
      </c>
      <c r="S158">
        <f t="shared" si="16"/>
        <v>61</v>
      </c>
      <c r="T158">
        <f t="shared" si="17"/>
        <v>2015</v>
      </c>
    </row>
    <row r="159" spans="1:20" ht="42.75" hidden="1" x14ac:dyDescent="0.4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>
        <v>2</v>
      </c>
      <c r="L159" t="b">
        <v>0</v>
      </c>
      <c r="M159" t="s">
        <v>8266</v>
      </c>
      <c r="N159" t="s">
        <v>8269</v>
      </c>
      <c r="O159" s="6">
        <f t="shared" si="12"/>
        <v>0</v>
      </c>
      <c r="P159">
        <f t="shared" si="13"/>
        <v>4</v>
      </c>
      <c r="Q159" s="5">
        <f t="shared" si="15"/>
        <v>42754.952387706857</v>
      </c>
      <c r="R159" s="5">
        <f t="shared" si="14"/>
        <v>42785.590685579198</v>
      </c>
      <c r="S159">
        <f t="shared" si="16"/>
        <v>31</v>
      </c>
      <c r="T159">
        <f t="shared" si="17"/>
        <v>2017</v>
      </c>
    </row>
    <row r="160" spans="1:20" ht="42.75" hidden="1" x14ac:dyDescent="0.4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>
        <v>0</v>
      </c>
      <c r="L160" t="b">
        <v>0</v>
      </c>
      <c r="M160" t="s">
        <v>8266</v>
      </c>
      <c r="N160" t="s">
        <v>8269</v>
      </c>
      <c r="O160" s="6">
        <f t="shared" si="12"/>
        <v>0</v>
      </c>
      <c r="P160">
        <f t="shared" si="13"/>
        <v>0</v>
      </c>
      <c r="Q160" s="5">
        <f t="shared" si="15"/>
        <v>42251.631536643021</v>
      </c>
      <c r="R160" s="5">
        <f t="shared" si="14"/>
        <v>42282.269834515362</v>
      </c>
      <c r="S160">
        <f t="shared" si="16"/>
        <v>31</v>
      </c>
      <c r="T160">
        <f t="shared" si="17"/>
        <v>2015</v>
      </c>
    </row>
    <row r="161" spans="1:20" ht="42.75" hidden="1" x14ac:dyDescent="0.4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>
        <v>1</v>
      </c>
      <c r="L161" t="b">
        <v>0</v>
      </c>
      <c r="M161" t="s">
        <v>8266</v>
      </c>
      <c r="N161" t="s">
        <v>8269</v>
      </c>
      <c r="O161" s="6">
        <f t="shared" si="12"/>
        <v>0</v>
      </c>
      <c r="P161">
        <f t="shared" si="13"/>
        <v>10</v>
      </c>
      <c r="Q161" s="5">
        <f t="shared" si="15"/>
        <v>42874.975709219856</v>
      </c>
      <c r="R161" s="5">
        <f t="shared" si="14"/>
        <v>42915.826773049645</v>
      </c>
      <c r="S161">
        <f t="shared" si="16"/>
        <v>41</v>
      </c>
      <c r="T161">
        <f t="shared" si="17"/>
        <v>2017</v>
      </c>
    </row>
    <row r="162" spans="1:20" ht="42.75" hidden="1" x14ac:dyDescent="0.4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>
        <v>0</v>
      </c>
      <c r="L162" t="b">
        <v>0</v>
      </c>
      <c r="M162" t="s">
        <v>8266</v>
      </c>
      <c r="N162" t="s">
        <v>8270</v>
      </c>
      <c r="O162" s="6">
        <f t="shared" si="12"/>
        <v>0</v>
      </c>
      <c r="P162">
        <f t="shared" si="13"/>
        <v>0</v>
      </c>
      <c r="Q162" s="5">
        <f t="shared" si="15"/>
        <v>42525.166560283687</v>
      </c>
      <c r="R162" s="5">
        <f t="shared" si="14"/>
        <v>42586.44315602837</v>
      </c>
      <c r="S162">
        <f t="shared" si="16"/>
        <v>61</v>
      </c>
      <c r="T162">
        <f t="shared" si="17"/>
        <v>2016</v>
      </c>
    </row>
    <row r="163" spans="1:20" ht="42.75" hidden="1" x14ac:dyDescent="0.4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>
        <v>1</v>
      </c>
      <c r="L163" t="b">
        <v>0</v>
      </c>
      <c r="M163" t="s">
        <v>8266</v>
      </c>
      <c r="N163" t="s">
        <v>8270</v>
      </c>
      <c r="O163" s="6">
        <f t="shared" si="12"/>
        <v>0</v>
      </c>
      <c r="P163">
        <f t="shared" si="13"/>
        <v>5</v>
      </c>
      <c r="Q163" s="5">
        <f t="shared" si="15"/>
        <v>42137.872281323878</v>
      </c>
      <c r="R163" s="5">
        <f t="shared" si="14"/>
        <v>42168.510579196212</v>
      </c>
      <c r="S163">
        <f t="shared" si="16"/>
        <v>31</v>
      </c>
      <c r="T163">
        <f t="shared" si="17"/>
        <v>2015</v>
      </c>
    </row>
    <row r="164" spans="1:20" ht="42.75" hidden="1" x14ac:dyDescent="0.4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>
        <v>10</v>
      </c>
      <c r="L164" t="b">
        <v>0</v>
      </c>
      <c r="M164" t="s">
        <v>8266</v>
      </c>
      <c r="N164" t="s">
        <v>8270</v>
      </c>
      <c r="O164" s="6">
        <f t="shared" si="12"/>
        <v>16</v>
      </c>
      <c r="P164">
        <f t="shared" si="13"/>
        <v>43.5</v>
      </c>
      <c r="Q164" s="5">
        <f t="shared" si="15"/>
        <v>42181.214609929077</v>
      </c>
      <c r="R164" s="5">
        <f t="shared" si="14"/>
        <v>42214.774468085103</v>
      </c>
      <c r="S164">
        <f t="shared" si="16"/>
        <v>34</v>
      </c>
      <c r="T164">
        <f t="shared" si="17"/>
        <v>2015</v>
      </c>
    </row>
    <row r="165" spans="1:20" ht="57" hidden="1" x14ac:dyDescent="0.4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>
        <v>0</v>
      </c>
      <c r="L165" t="b">
        <v>0</v>
      </c>
      <c r="M165" t="s">
        <v>8266</v>
      </c>
      <c r="N165" t="s">
        <v>8270</v>
      </c>
      <c r="O165" s="6">
        <f t="shared" si="12"/>
        <v>0</v>
      </c>
      <c r="P165">
        <f t="shared" si="13"/>
        <v>0</v>
      </c>
      <c r="Q165" s="5">
        <f t="shared" si="15"/>
        <v>42598.74768321513</v>
      </c>
      <c r="R165" s="5">
        <f t="shared" si="14"/>
        <v>42633.51063829787</v>
      </c>
      <c r="S165">
        <f t="shared" si="16"/>
        <v>35</v>
      </c>
      <c r="T165">
        <f t="shared" si="17"/>
        <v>2016</v>
      </c>
    </row>
    <row r="166" spans="1:20" ht="42.75" hidden="1" x14ac:dyDescent="0.4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>
        <v>7</v>
      </c>
      <c r="L166" t="b">
        <v>0</v>
      </c>
      <c r="M166" t="s">
        <v>8266</v>
      </c>
      <c r="N166" t="s">
        <v>8270</v>
      </c>
      <c r="O166" s="6">
        <f t="shared" si="12"/>
        <v>1</v>
      </c>
      <c r="P166">
        <f t="shared" si="13"/>
        <v>91.43</v>
      </c>
      <c r="Q166" s="5">
        <f t="shared" si="15"/>
        <v>42187.991737588651</v>
      </c>
      <c r="R166" s="5">
        <f t="shared" si="14"/>
        <v>42249.268333333333</v>
      </c>
      <c r="S166">
        <f t="shared" si="16"/>
        <v>61</v>
      </c>
      <c r="T166">
        <f t="shared" si="17"/>
        <v>2015</v>
      </c>
    </row>
    <row r="167" spans="1:20" ht="28.5" hidden="1" x14ac:dyDescent="0.4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>
        <v>0</v>
      </c>
      <c r="L167" t="b">
        <v>0</v>
      </c>
      <c r="M167" t="s">
        <v>8266</v>
      </c>
      <c r="N167" t="s">
        <v>8270</v>
      </c>
      <c r="O167" s="6">
        <f t="shared" si="12"/>
        <v>0</v>
      </c>
      <c r="P167">
        <f t="shared" si="13"/>
        <v>0</v>
      </c>
      <c r="Q167" s="5">
        <f t="shared" si="15"/>
        <v>42708.736690307327</v>
      </c>
      <c r="R167" s="5">
        <f t="shared" si="14"/>
        <v>42739.374988179668</v>
      </c>
      <c r="S167">
        <f t="shared" si="16"/>
        <v>31</v>
      </c>
      <c r="T167">
        <f t="shared" si="17"/>
        <v>2016</v>
      </c>
    </row>
    <row r="168" spans="1:20" ht="42.75" hidden="1" x14ac:dyDescent="0.4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>
        <v>1</v>
      </c>
      <c r="L168" t="b">
        <v>0</v>
      </c>
      <c r="M168" t="s">
        <v>8266</v>
      </c>
      <c r="N168" t="s">
        <v>8270</v>
      </c>
      <c r="O168" s="6">
        <f t="shared" si="12"/>
        <v>60</v>
      </c>
      <c r="P168">
        <f t="shared" si="13"/>
        <v>3000</v>
      </c>
      <c r="Q168" s="5">
        <f t="shared" si="15"/>
        <v>43086.013735224587</v>
      </c>
      <c r="R168" s="5">
        <f t="shared" si="14"/>
        <v>43116.652033096922</v>
      </c>
      <c r="S168">
        <f t="shared" si="16"/>
        <v>31</v>
      </c>
      <c r="T168">
        <f t="shared" si="17"/>
        <v>2017</v>
      </c>
    </row>
    <row r="169" spans="1:20" ht="42.75" hidden="1" x14ac:dyDescent="0.4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>
        <v>2</v>
      </c>
      <c r="L169" t="b">
        <v>0</v>
      </c>
      <c r="M169" t="s">
        <v>8266</v>
      </c>
      <c r="N169" t="s">
        <v>8270</v>
      </c>
      <c r="O169" s="6">
        <f t="shared" si="12"/>
        <v>0</v>
      </c>
      <c r="P169">
        <f t="shared" si="13"/>
        <v>5.5</v>
      </c>
      <c r="Q169" s="5">
        <f t="shared" si="15"/>
        <v>42513.947222222225</v>
      </c>
      <c r="R169" s="5">
        <f t="shared" si="14"/>
        <v>42575.223817966908</v>
      </c>
      <c r="S169">
        <f t="shared" si="16"/>
        <v>61</v>
      </c>
      <c r="T169">
        <f t="shared" si="17"/>
        <v>2016</v>
      </c>
    </row>
    <row r="170" spans="1:20" ht="42.75" hidden="1" x14ac:dyDescent="0.4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>
        <v>3</v>
      </c>
      <c r="L170" t="b">
        <v>0</v>
      </c>
      <c r="M170" t="s">
        <v>8266</v>
      </c>
      <c r="N170" t="s">
        <v>8270</v>
      </c>
      <c r="O170" s="6">
        <f t="shared" si="12"/>
        <v>4</v>
      </c>
      <c r="P170">
        <f t="shared" si="13"/>
        <v>108.33</v>
      </c>
      <c r="Q170" s="5">
        <f t="shared" si="15"/>
        <v>42403.55520094563</v>
      </c>
      <c r="R170" s="5">
        <f t="shared" si="14"/>
        <v>42434.150945626476</v>
      </c>
      <c r="S170">
        <f t="shared" si="16"/>
        <v>31</v>
      </c>
      <c r="T170">
        <f t="shared" si="17"/>
        <v>2016</v>
      </c>
    </row>
    <row r="171" spans="1:20" ht="42.75" hidden="1" x14ac:dyDescent="0.4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>
        <v>10</v>
      </c>
      <c r="L171" t="b">
        <v>0</v>
      </c>
      <c r="M171" t="s">
        <v>8266</v>
      </c>
      <c r="N171" t="s">
        <v>8270</v>
      </c>
      <c r="O171" s="6">
        <f t="shared" si="12"/>
        <v>22</v>
      </c>
      <c r="P171">
        <f t="shared" si="13"/>
        <v>56</v>
      </c>
      <c r="Q171" s="5">
        <f t="shared" si="15"/>
        <v>42247.984148936172</v>
      </c>
      <c r="R171" s="5">
        <f t="shared" si="14"/>
        <v>42278.622446808513</v>
      </c>
      <c r="S171">
        <f t="shared" si="16"/>
        <v>31</v>
      </c>
      <c r="T171">
        <f t="shared" si="17"/>
        <v>2015</v>
      </c>
    </row>
    <row r="172" spans="1:20" ht="42.75" hidden="1" x14ac:dyDescent="0.4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>
        <v>10</v>
      </c>
      <c r="L172" t="b">
        <v>0</v>
      </c>
      <c r="M172" t="s">
        <v>8266</v>
      </c>
      <c r="N172" t="s">
        <v>8270</v>
      </c>
      <c r="O172" s="6">
        <f t="shared" si="12"/>
        <v>3</v>
      </c>
      <c r="P172">
        <f t="shared" si="13"/>
        <v>32.5</v>
      </c>
      <c r="Q172" s="5">
        <f t="shared" si="15"/>
        <v>42571.190106382979</v>
      </c>
      <c r="R172" s="5">
        <f t="shared" si="14"/>
        <v>42601.062411347521</v>
      </c>
      <c r="S172">
        <f t="shared" si="16"/>
        <v>30</v>
      </c>
      <c r="T172">
        <f t="shared" si="17"/>
        <v>2016</v>
      </c>
    </row>
    <row r="173" spans="1:20" ht="42.75" hidden="1" x14ac:dyDescent="0.4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>
        <v>1</v>
      </c>
      <c r="L173" t="b">
        <v>0</v>
      </c>
      <c r="M173" t="s">
        <v>8266</v>
      </c>
      <c r="N173" t="s">
        <v>8270</v>
      </c>
      <c r="O173" s="6">
        <f t="shared" si="12"/>
        <v>0</v>
      </c>
      <c r="P173">
        <f t="shared" si="13"/>
        <v>1</v>
      </c>
      <c r="Q173" s="5">
        <f t="shared" si="15"/>
        <v>42895.142009456264</v>
      </c>
      <c r="R173" s="5">
        <f t="shared" si="14"/>
        <v>42956.418605200946</v>
      </c>
      <c r="S173">
        <f t="shared" si="16"/>
        <v>61</v>
      </c>
      <c r="T173">
        <f t="shared" si="17"/>
        <v>2017</v>
      </c>
    </row>
    <row r="174" spans="1:20" ht="42.75" hidden="1" x14ac:dyDescent="0.4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>
        <v>0</v>
      </c>
      <c r="L174" t="b">
        <v>0</v>
      </c>
      <c r="M174" t="s">
        <v>8266</v>
      </c>
      <c r="N174" t="s">
        <v>8270</v>
      </c>
      <c r="O174" s="6">
        <f t="shared" si="12"/>
        <v>0</v>
      </c>
      <c r="P174">
        <f t="shared" si="13"/>
        <v>0</v>
      </c>
      <c r="Q174" s="5">
        <f t="shared" si="15"/>
        <v>42397.999089834513</v>
      </c>
      <c r="R174" s="5">
        <f t="shared" si="14"/>
        <v>42433.70121749409</v>
      </c>
      <c r="S174">
        <f t="shared" si="16"/>
        <v>36</v>
      </c>
      <c r="T174">
        <f t="shared" si="17"/>
        <v>2016</v>
      </c>
    </row>
    <row r="175" spans="1:20" ht="42.75" hidden="1" x14ac:dyDescent="0.4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>
        <v>0</v>
      </c>
      <c r="L175" t="b">
        <v>0</v>
      </c>
      <c r="M175" t="s">
        <v>8266</v>
      </c>
      <c r="N175" t="s">
        <v>8270</v>
      </c>
      <c r="O175" s="6">
        <f t="shared" si="12"/>
        <v>0</v>
      </c>
      <c r="P175">
        <f t="shared" si="13"/>
        <v>0</v>
      </c>
      <c r="Q175" s="5">
        <f t="shared" si="15"/>
        <v>42383.883073286052</v>
      </c>
      <c r="R175" s="5">
        <f t="shared" si="14"/>
        <v>42414.521371158393</v>
      </c>
      <c r="S175">
        <f t="shared" si="16"/>
        <v>31</v>
      </c>
      <c r="T175">
        <f t="shared" si="17"/>
        <v>2016</v>
      </c>
    </row>
    <row r="176" spans="1:20" ht="42.75" hidden="1" x14ac:dyDescent="0.4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>
        <v>0</v>
      </c>
      <c r="L176" t="b">
        <v>0</v>
      </c>
      <c r="M176" t="s">
        <v>8266</v>
      </c>
      <c r="N176" t="s">
        <v>8270</v>
      </c>
      <c r="O176" s="6">
        <f t="shared" si="12"/>
        <v>0</v>
      </c>
      <c r="P176">
        <f t="shared" si="13"/>
        <v>0</v>
      </c>
      <c r="Q176" s="5">
        <f t="shared" si="15"/>
        <v>42423.902789598113</v>
      </c>
      <c r="R176" s="5">
        <f t="shared" si="14"/>
        <v>42485.179385342788</v>
      </c>
      <c r="S176">
        <f t="shared" si="16"/>
        <v>61</v>
      </c>
      <c r="T176">
        <f t="shared" si="17"/>
        <v>2016</v>
      </c>
    </row>
    <row r="177" spans="1:20" ht="42.75" hidden="1" x14ac:dyDescent="0.4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>
        <v>26</v>
      </c>
      <c r="L177" t="b">
        <v>0</v>
      </c>
      <c r="M177" t="s">
        <v>8266</v>
      </c>
      <c r="N177" t="s">
        <v>8270</v>
      </c>
      <c r="O177" s="6">
        <f t="shared" si="12"/>
        <v>6</v>
      </c>
      <c r="P177">
        <f t="shared" si="13"/>
        <v>49.88</v>
      </c>
      <c r="Q177" s="5">
        <f t="shared" si="15"/>
        <v>42202.305094562646</v>
      </c>
      <c r="R177" s="5">
        <f t="shared" si="14"/>
        <v>42227.837009456263</v>
      </c>
      <c r="S177">
        <f t="shared" si="16"/>
        <v>26</v>
      </c>
      <c r="T177">
        <f t="shared" si="17"/>
        <v>2015</v>
      </c>
    </row>
    <row r="178" spans="1:20" ht="42.75" hidden="1" x14ac:dyDescent="0.4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>
        <v>0</v>
      </c>
      <c r="L178" t="b">
        <v>0</v>
      </c>
      <c r="M178" t="s">
        <v>8266</v>
      </c>
      <c r="N178" t="s">
        <v>8270</v>
      </c>
      <c r="O178" s="6">
        <f t="shared" si="12"/>
        <v>0</v>
      </c>
      <c r="P178">
        <f t="shared" si="13"/>
        <v>0</v>
      </c>
      <c r="Q178" s="5">
        <f t="shared" si="15"/>
        <v>42545.501170212767</v>
      </c>
      <c r="R178" s="5">
        <f t="shared" si="14"/>
        <v>42576.139468085108</v>
      </c>
      <c r="S178">
        <f t="shared" si="16"/>
        <v>31</v>
      </c>
      <c r="T178">
        <f t="shared" si="17"/>
        <v>2016</v>
      </c>
    </row>
    <row r="179" spans="1:20" ht="28.5" hidden="1" x14ac:dyDescent="0.4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>
        <v>7</v>
      </c>
      <c r="L179" t="b">
        <v>0</v>
      </c>
      <c r="M179" t="s">
        <v>8266</v>
      </c>
      <c r="N179" t="s">
        <v>8270</v>
      </c>
      <c r="O179" s="6">
        <f t="shared" si="12"/>
        <v>40</v>
      </c>
      <c r="P179">
        <f t="shared" si="13"/>
        <v>25.71</v>
      </c>
      <c r="Q179" s="5">
        <f t="shared" si="15"/>
        <v>42421.133877068554</v>
      </c>
      <c r="R179" s="5">
        <f t="shared" si="14"/>
        <v>42438.453026004732</v>
      </c>
      <c r="S179">
        <f t="shared" si="16"/>
        <v>18</v>
      </c>
      <c r="T179">
        <f t="shared" si="17"/>
        <v>2016</v>
      </c>
    </row>
    <row r="180" spans="1:20" ht="28.5" hidden="1" x14ac:dyDescent="0.4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>
        <v>0</v>
      </c>
      <c r="L180" t="b">
        <v>0</v>
      </c>
      <c r="M180" t="s">
        <v>8266</v>
      </c>
      <c r="N180" t="s">
        <v>8270</v>
      </c>
      <c r="O180" s="6">
        <f t="shared" si="12"/>
        <v>0</v>
      </c>
      <c r="P180">
        <f t="shared" si="13"/>
        <v>0</v>
      </c>
      <c r="Q180" s="5">
        <f t="shared" si="15"/>
        <v>42661.039539007092</v>
      </c>
      <c r="R180" s="5">
        <f t="shared" si="14"/>
        <v>42691.720390070921</v>
      </c>
      <c r="S180">
        <f t="shared" si="16"/>
        <v>31</v>
      </c>
      <c r="T180">
        <f t="shared" si="17"/>
        <v>2016</v>
      </c>
    </row>
    <row r="181" spans="1:20" ht="28.5" hidden="1" x14ac:dyDescent="0.4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>
        <v>2</v>
      </c>
      <c r="L181" t="b">
        <v>0</v>
      </c>
      <c r="M181" t="s">
        <v>8266</v>
      </c>
      <c r="N181" t="s">
        <v>8270</v>
      </c>
      <c r="O181" s="6">
        <f t="shared" si="12"/>
        <v>20</v>
      </c>
      <c r="P181">
        <f t="shared" si="13"/>
        <v>100</v>
      </c>
      <c r="Q181" s="5">
        <f t="shared" si="15"/>
        <v>42761.252423167847</v>
      </c>
      <c r="R181" s="5">
        <f t="shared" si="14"/>
        <v>42791.890721040189</v>
      </c>
      <c r="S181">
        <f t="shared" si="16"/>
        <v>31</v>
      </c>
      <c r="T181">
        <f t="shared" si="17"/>
        <v>2017</v>
      </c>
    </row>
    <row r="182" spans="1:20" ht="42.75" hidden="1" x14ac:dyDescent="0.4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>
        <v>13</v>
      </c>
      <c r="L182" t="b">
        <v>0</v>
      </c>
      <c r="M182" t="s">
        <v>8266</v>
      </c>
      <c r="N182" t="s">
        <v>8270</v>
      </c>
      <c r="O182" s="6">
        <f t="shared" si="12"/>
        <v>33</v>
      </c>
      <c r="P182">
        <f t="shared" si="13"/>
        <v>30.85</v>
      </c>
      <c r="Q182" s="5">
        <f t="shared" si="15"/>
        <v>42419.033605200944</v>
      </c>
      <c r="R182" s="5">
        <f t="shared" si="14"/>
        <v>42459.680851063829</v>
      </c>
      <c r="S182">
        <f t="shared" si="16"/>
        <v>41</v>
      </c>
      <c r="T182">
        <f t="shared" si="17"/>
        <v>2016</v>
      </c>
    </row>
    <row r="183" spans="1:20" ht="42.75" hidden="1" x14ac:dyDescent="0.4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>
        <v>4</v>
      </c>
      <c r="L183" t="b">
        <v>0</v>
      </c>
      <c r="M183" t="s">
        <v>8266</v>
      </c>
      <c r="N183" t="s">
        <v>8270</v>
      </c>
      <c r="O183" s="6">
        <f t="shared" si="12"/>
        <v>21</v>
      </c>
      <c r="P183">
        <f t="shared" si="13"/>
        <v>180.5</v>
      </c>
      <c r="Q183" s="5">
        <f t="shared" si="15"/>
        <v>42500.481028368798</v>
      </c>
      <c r="R183" s="5">
        <f t="shared" si="14"/>
        <v>42531.11932624114</v>
      </c>
      <c r="S183">
        <f t="shared" si="16"/>
        <v>31</v>
      </c>
      <c r="T183">
        <f t="shared" si="17"/>
        <v>2016</v>
      </c>
    </row>
    <row r="184" spans="1:20" ht="42.75" hidden="1" x14ac:dyDescent="0.4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>
        <v>0</v>
      </c>
      <c r="L184" t="b">
        <v>0</v>
      </c>
      <c r="M184" t="s">
        <v>8266</v>
      </c>
      <c r="N184" t="s">
        <v>8270</v>
      </c>
      <c r="O184" s="6">
        <f t="shared" si="12"/>
        <v>0</v>
      </c>
      <c r="P184">
        <f t="shared" si="13"/>
        <v>0</v>
      </c>
      <c r="Q184" s="5">
        <f t="shared" si="15"/>
        <v>43076.756879432622</v>
      </c>
      <c r="R184" s="5">
        <f t="shared" si="14"/>
        <v>43107.395177304963</v>
      </c>
      <c r="S184">
        <f t="shared" si="16"/>
        <v>31</v>
      </c>
      <c r="T184">
        <f t="shared" si="17"/>
        <v>2017</v>
      </c>
    </row>
    <row r="185" spans="1:20" hidden="1" x14ac:dyDescent="0.4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>
        <v>12</v>
      </c>
      <c r="L185" t="b">
        <v>0</v>
      </c>
      <c r="M185" t="s">
        <v>8266</v>
      </c>
      <c r="N185" t="s">
        <v>8270</v>
      </c>
      <c r="O185" s="6">
        <f t="shared" si="12"/>
        <v>36</v>
      </c>
      <c r="P185">
        <f t="shared" si="13"/>
        <v>373.5</v>
      </c>
      <c r="Q185" s="5">
        <f t="shared" si="15"/>
        <v>42288.125413711583</v>
      </c>
      <c r="R185" s="5">
        <f t="shared" si="14"/>
        <v>42318.806264775412</v>
      </c>
      <c r="S185">
        <f t="shared" si="16"/>
        <v>31</v>
      </c>
      <c r="T185">
        <f t="shared" si="17"/>
        <v>2015</v>
      </c>
    </row>
    <row r="186" spans="1:20" ht="42.75" hidden="1" x14ac:dyDescent="0.4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>
        <v>2</v>
      </c>
      <c r="L186" t="b">
        <v>0</v>
      </c>
      <c r="M186" t="s">
        <v>8266</v>
      </c>
      <c r="N186" t="s">
        <v>8270</v>
      </c>
      <c r="O186" s="6">
        <f t="shared" si="12"/>
        <v>3</v>
      </c>
      <c r="P186">
        <f t="shared" si="13"/>
        <v>25.5</v>
      </c>
      <c r="Q186" s="5">
        <f t="shared" si="15"/>
        <v>42171.680401891252</v>
      </c>
      <c r="R186" s="5">
        <f t="shared" si="14"/>
        <v>42230.275886524818</v>
      </c>
      <c r="S186">
        <f t="shared" si="16"/>
        <v>58</v>
      </c>
      <c r="T186">
        <f t="shared" si="17"/>
        <v>2015</v>
      </c>
    </row>
    <row r="187" spans="1:20" hidden="1" x14ac:dyDescent="0.4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>
        <v>10</v>
      </c>
      <c r="L187" t="b">
        <v>0</v>
      </c>
      <c r="M187" t="s">
        <v>8266</v>
      </c>
      <c r="N187" t="s">
        <v>8270</v>
      </c>
      <c r="O187" s="6">
        <f t="shared" si="12"/>
        <v>6</v>
      </c>
      <c r="P187">
        <f t="shared" si="13"/>
        <v>220</v>
      </c>
      <c r="Q187" s="5">
        <f t="shared" si="15"/>
        <v>42932.654125295507</v>
      </c>
      <c r="R187" s="5">
        <f t="shared" si="14"/>
        <v>42963.292423167848</v>
      </c>
      <c r="S187">
        <f t="shared" si="16"/>
        <v>31</v>
      </c>
      <c r="T187">
        <f t="shared" si="17"/>
        <v>2017</v>
      </c>
    </row>
    <row r="188" spans="1:20" ht="42.75" hidden="1" x14ac:dyDescent="0.4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>
        <v>0</v>
      </c>
      <c r="L188" t="b">
        <v>0</v>
      </c>
      <c r="M188" t="s">
        <v>8266</v>
      </c>
      <c r="N188" t="s">
        <v>8270</v>
      </c>
      <c r="O188" s="6">
        <f t="shared" si="12"/>
        <v>0</v>
      </c>
      <c r="P188">
        <f t="shared" si="13"/>
        <v>0</v>
      </c>
      <c r="Q188" s="5">
        <f t="shared" si="15"/>
        <v>43133.745082742316</v>
      </c>
      <c r="R188" s="5">
        <f t="shared" si="14"/>
        <v>43164.404255319154</v>
      </c>
      <c r="S188">
        <f t="shared" si="16"/>
        <v>31</v>
      </c>
      <c r="T188">
        <f t="shared" si="17"/>
        <v>2018</v>
      </c>
    </row>
    <row r="189" spans="1:20" ht="28.5" hidden="1" x14ac:dyDescent="0.4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>
        <v>5</v>
      </c>
      <c r="L189" t="b">
        <v>0</v>
      </c>
      <c r="M189" t="s">
        <v>8266</v>
      </c>
      <c r="N189" t="s">
        <v>8270</v>
      </c>
      <c r="O189" s="6">
        <f t="shared" si="12"/>
        <v>16</v>
      </c>
      <c r="P189">
        <f t="shared" si="13"/>
        <v>160</v>
      </c>
      <c r="Q189" s="5">
        <f t="shared" si="15"/>
        <v>42535.707529550826</v>
      </c>
      <c r="R189" s="5">
        <f t="shared" si="14"/>
        <v>42560.275886524818</v>
      </c>
      <c r="S189">
        <f t="shared" si="16"/>
        <v>25</v>
      </c>
      <c r="T189">
        <f t="shared" si="17"/>
        <v>2016</v>
      </c>
    </row>
    <row r="190" spans="1:20" ht="42.75" hidden="1" x14ac:dyDescent="0.4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>
        <v>0</v>
      </c>
      <c r="L190" t="b">
        <v>0</v>
      </c>
      <c r="M190" t="s">
        <v>8266</v>
      </c>
      <c r="N190" t="s">
        <v>8270</v>
      </c>
      <c r="O190" s="6">
        <f t="shared" si="12"/>
        <v>0</v>
      </c>
      <c r="P190">
        <f t="shared" si="13"/>
        <v>0</v>
      </c>
      <c r="Q190" s="5">
        <f t="shared" si="15"/>
        <v>42203.740130023638</v>
      </c>
      <c r="R190" s="5">
        <f t="shared" si="14"/>
        <v>42234.378427895979</v>
      </c>
      <c r="S190">
        <f t="shared" si="16"/>
        <v>31</v>
      </c>
      <c r="T190">
        <f t="shared" si="17"/>
        <v>2015</v>
      </c>
    </row>
    <row r="191" spans="1:20" ht="42.75" hidden="1" x14ac:dyDescent="0.4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>
        <v>5</v>
      </c>
      <c r="L191" t="b">
        <v>0</v>
      </c>
      <c r="M191" t="s">
        <v>8266</v>
      </c>
      <c r="N191" t="s">
        <v>8270</v>
      </c>
      <c r="O191" s="6">
        <f t="shared" si="12"/>
        <v>0</v>
      </c>
      <c r="P191">
        <f t="shared" si="13"/>
        <v>69</v>
      </c>
      <c r="Q191" s="5">
        <f t="shared" si="15"/>
        <v>42918.130933806147</v>
      </c>
      <c r="R191" s="5">
        <f t="shared" si="14"/>
        <v>42979.407529550823</v>
      </c>
      <c r="S191">
        <f t="shared" si="16"/>
        <v>61</v>
      </c>
      <c r="T191">
        <f t="shared" si="17"/>
        <v>2017</v>
      </c>
    </row>
    <row r="192" spans="1:20" hidden="1" x14ac:dyDescent="0.4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>
        <v>1</v>
      </c>
      <c r="L192" t="b">
        <v>0</v>
      </c>
      <c r="M192" t="s">
        <v>8266</v>
      </c>
      <c r="N192" t="s">
        <v>8270</v>
      </c>
      <c r="O192" s="6">
        <f t="shared" si="12"/>
        <v>0</v>
      </c>
      <c r="P192">
        <f t="shared" si="13"/>
        <v>50</v>
      </c>
      <c r="Q192" s="5">
        <f t="shared" si="15"/>
        <v>42888.473356973991</v>
      </c>
      <c r="R192" s="5">
        <f t="shared" si="14"/>
        <v>42898.686122931438</v>
      </c>
      <c r="S192">
        <f t="shared" si="16"/>
        <v>11</v>
      </c>
      <c r="T192">
        <f t="shared" si="17"/>
        <v>2017</v>
      </c>
    </row>
    <row r="193" spans="1:20" ht="42.75" hidden="1" x14ac:dyDescent="0.4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>
        <v>3</v>
      </c>
      <c r="L193" t="b">
        <v>0</v>
      </c>
      <c r="M193" t="s">
        <v>8266</v>
      </c>
      <c r="N193" t="s">
        <v>8270</v>
      </c>
      <c r="O193" s="6">
        <f t="shared" si="12"/>
        <v>5</v>
      </c>
      <c r="P193">
        <f t="shared" si="13"/>
        <v>83.33</v>
      </c>
      <c r="Q193" s="5">
        <f t="shared" si="15"/>
        <v>42594.131654846336</v>
      </c>
      <c r="R193" s="5">
        <f t="shared" si="14"/>
        <v>42634.982718676125</v>
      </c>
      <c r="S193">
        <f t="shared" si="16"/>
        <v>41</v>
      </c>
      <c r="T193">
        <f t="shared" si="17"/>
        <v>2016</v>
      </c>
    </row>
    <row r="194" spans="1:20" ht="42.75" hidden="1" x14ac:dyDescent="0.4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>
        <v>3</v>
      </c>
      <c r="L194" t="b">
        <v>0</v>
      </c>
      <c r="M194" t="s">
        <v>8266</v>
      </c>
      <c r="N194" t="s">
        <v>8270</v>
      </c>
      <c r="O194" s="6">
        <f t="shared" ref="O194:O257" si="18">ROUND(E194/D194*100,0)</f>
        <v>0</v>
      </c>
      <c r="P194">
        <f t="shared" ref="P194:P257" si="19">IFERROR(ROUND(E194/K194,2),0)</f>
        <v>5.67</v>
      </c>
      <c r="Q194" s="5">
        <f t="shared" si="15"/>
        <v>42247.255697399523</v>
      </c>
      <c r="R194" s="5">
        <f t="shared" ref="R194:R257" si="20">(I194/84600)+DATE(1970,1,1)</f>
        <v>42277.893995271865</v>
      </c>
      <c r="S194">
        <f t="shared" si="16"/>
        <v>31</v>
      </c>
      <c r="T194">
        <f t="shared" si="17"/>
        <v>2015</v>
      </c>
    </row>
    <row r="195" spans="1:20" ht="42.75" hidden="1" x14ac:dyDescent="0.4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>
        <v>0</v>
      </c>
      <c r="L195" t="b">
        <v>0</v>
      </c>
      <c r="M195" t="s">
        <v>8266</v>
      </c>
      <c r="N195" t="s">
        <v>8270</v>
      </c>
      <c r="O195" s="6">
        <f t="shared" si="18"/>
        <v>0</v>
      </c>
      <c r="P195">
        <f t="shared" si="19"/>
        <v>0</v>
      </c>
      <c r="Q195" s="5">
        <f t="shared" ref="Q195:Q258" si="21">(J195/84600)+DATE(1970,1,1)</f>
        <v>42259.656808510641</v>
      </c>
      <c r="R195" s="5">
        <f t="shared" si="20"/>
        <v>42320.975957446804</v>
      </c>
      <c r="S195">
        <f t="shared" ref="S195:S258" si="22">ROUND((I195-J195)/86400,0)+1</f>
        <v>61</v>
      </c>
      <c r="T195">
        <f t="shared" ref="T195:T258" si="23">YEAR((Q195))</f>
        <v>2015</v>
      </c>
    </row>
    <row r="196" spans="1:20" ht="42.75" hidden="1" x14ac:dyDescent="0.4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>
        <v>3</v>
      </c>
      <c r="L196" t="b">
        <v>0</v>
      </c>
      <c r="M196" t="s">
        <v>8266</v>
      </c>
      <c r="N196" t="s">
        <v>8270</v>
      </c>
      <c r="O196" s="6">
        <f t="shared" si="18"/>
        <v>0</v>
      </c>
      <c r="P196">
        <f t="shared" si="19"/>
        <v>1</v>
      </c>
      <c r="Q196" s="5">
        <f t="shared" si="21"/>
        <v>42733.592565011815</v>
      </c>
      <c r="R196" s="5">
        <f t="shared" si="20"/>
        <v>42794.869160756498</v>
      </c>
      <c r="S196">
        <f t="shared" si="22"/>
        <v>61</v>
      </c>
      <c r="T196">
        <f t="shared" si="23"/>
        <v>2016</v>
      </c>
    </row>
    <row r="197" spans="1:20" ht="42.75" hidden="1" x14ac:dyDescent="0.4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>
        <v>0</v>
      </c>
      <c r="L197" t="b">
        <v>0</v>
      </c>
      <c r="M197" t="s">
        <v>8266</v>
      </c>
      <c r="N197" t="s">
        <v>8270</v>
      </c>
      <c r="O197" s="6">
        <f t="shared" si="18"/>
        <v>0</v>
      </c>
      <c r="P197">
        <f t="shared" si="19"/>
        <v>0</v>
      </c>
      <c r="Q197" s="5">
        <f t="shared" si="21"/>
        <v>42488.152860520095</v>
      </c>
      <c r="R197" s="5">
        <f t="shared" si="20"/>
        <v>42549.42945626477</v>
      </c>
      <c r="S197">
        <f t="shared" si="22"/>
        <v>61</v>
      </c>
      <c r="T197">
        <f t="shared" si="23"/>
        <v>2016</v>
      </c>
    </row>
    <row r="198" spans="1:20" ht="42.75" hidden="1" x14ac:dyDescent="0.4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>
        <v>19</v>
      </c>
      <c r="L198" t="b">
        <v>0</v>
      </c>
      <c r="M198" t="s">
        <v>8266</v>
      </c>
      <c r="N198" t="s">
        <v>8270</v>
      </c>
      <c r="O198" s="6">
        <f t="shared" si="18"/>
        <v>42</v>
      </c>
      <c r="P198">
        <f t="shared" si="19"/>
        <v>77.11</v>
      </c>
      <c r="Q198" s="5">
        <f t="shared" si="21"/>
        <v>42614.660732860517</v>
      </c>
      <c r="R198" s="5">
        <f t="shared" si="20"/>
        <v>42643.595744680846</v>
      </c>
      <c r="S198">
        <f t="shared" si="22"/>
        <v>29</v>
      </c>
      <c r="T198">
        <f t="shared" si="23"/>
        <v>2016</v>
      </c>
    </row>
    <row r="199" spans="1:20" ht="42.75" hidden="1" x14ac:dyDescent="0.4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>
        <v>8</v>
      </c>
      <c r="L199" t="b">
        <v>0</v>
      </c>
      <c r="M199" t="s">
        <v>8266</v>
      </c>
      <c r="N199" t="s">
        <v>8270</v>
      </c>
      <c r="O199" s="6">
        <f t="shared" si="18"/>
        <v>10</v>
      </c>
      <c r="P199">
        <f t="shared" si="19"/>
        <v>32.75</v>
      </c>
      <c r="Q199" s="5">
        <f t="shared" si="21"/>
        <v>43107.228132387711</v>
      </c>
      <c r="R199" s="5">
        <f t="shared" si="20"/>
        <v>43150.148936170212</v>
      </c>
      <c r="S199">
        <f t="shared" si="22"/>
        <v>43</v>
      </c>
      <c r="T199">
        <f t="shared" si="23"/>
        <v>2018</v>
      </c>
    </row>
    <row r="200" spans="1:20" ht="42.75" hidden="1" x14ac:dyDescent="0.4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>
        <v>6</v>
      </c>
      <c r="L200" t="b">
        <v>0</v>
      </c>
      <c r="M200" t="s">
        <v>8266</v>
      </c>
      <c r="N200" t="s">
        <v>8270</v>
      </c>
      <c r="O200" s="6">
        <f t="shared" si="18"/>
        <v>1</v>
      </c>
      <c r="P200">
        <f t="shared" si="19"/>
        <v>46.5</v>
      </c>
      <c r="Q200" s="5">
        <f t="shared" si="21"/>
        <v>42234.583002364066</v>
      </c>
      <c r="R200" s="5">
        <f t="shared" si="20"/>
        <v>42265.221300236408</v>
      </c>
      <c r="S200">
        <f t="shared" si="22"/>
        <v>31</v>
      </c>
      <c r="T200">
        <f t="shared" si="23"/>
        <v>2015</v>
      </c>
    </row>
    <row r="201" spans="1:20" ht="42.75" hidden="1" x14ac:dyDescent="0.4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>
        <v>0</v>
      </c>
      <c r="L201" t="b">
        <v>0</v>
      </c>
      <c r="M201" t="s">
        <v>8266</v>
      </c>
      <c r="N201" t="s">
        <v>8270</v>
      </c>
      <c r="O201" s="6">
        <f t="shared" si="18"/>
        <v>0</v>
      </c>
      <c r="P201">
        <f t="shared" si="19"/>
        <v>0</v>
      </c>
      <c r="Q201" s="5">
        <f t="shared" si="21"/>
        <v>42946.147777777776</v>
      </c>
      <c r="R201" s="5">
        <f t="shared" si="20"/>
        <v>42976.786075650118</v>
      </c>
      <c r="S201">
        <f t="shared" si="22"/>
        <v>31</v>
      </c>
      <c r="T201">
        <f t="shared" si="23"/>
        <v>2017</v>
      </c>
    </row>
    <row r="202" spans="1:20" ht="28.5" hidden="1" x14ac:dyDescent="0.4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>
        <v>18</v>
      </c>
      <c r="L202" t="b">
        <v>0</v>
      </c>
      <c r="M202" t="s">
        <v>8266</v>
      </c>
      <c r="N202" t="s">
        <v>8270</v>
      </c>
      <c r="O202" s="6">
        <f t="shared" si="18"/>
        <v>26</v>
      </c>
      <c r="P202">
        <f t="shared" si="19"/>
        <v>87.31</v>
      </c>
      <c r="Q202" s="5">
        <f t="shared" si="21"/>
        <v>42213.851099290783</v>
      </c>
      <c r="R202" s="5">
        <f t="shared" si="20"/>
        <v>42244.489397163125</v>
      </c>
      <c r="S202">
        <f t="shared" si="22"/>
        <v>31</v>
      </c>
      <c r="T202">
        <f t="shared" si="23"/>
        <v>2015</v>
      </c>
    </row>
    <row r="203" spans="1:20" ht="42.75" hidden="1" x14ac:dyDescent="0.4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>
        <v>7</v>
      </c>
      <c r="L203" t="b">
        <v>0</v>
      </c>
      <c r="M203" t="s">
        <v>8266</v>
      </c>
      <c r="N203" t="s">
        <v>8270</v>
      </c>
      <c r="O203" s="6">
        <f t="shared" si="18"/>
        <v>58</v>
      </c>
      <c r="P203">
        <f t="shared" si="19"/>
        <v>54.29</v>
      </c>
      <c r="Q203" s="5">
        <f t="shared" si="21"/>
        <v>42373.921146572102</v>
      </c>
      <c r="R203" s="5">
        <f t="shared" si="20"/>
        <v>42394.346678486996</v>
      </c>
      <c r="S203">
        <f t="shared" si="22"/>
        <v>21</v>
      </c>
      <c r="T203">
        <f t="shared" si="23"/>
        <v>2016</v>
      </c>
    </row>
    <row r="204" spans="1:20" hidden="1" x14ac:dyDescent="0.4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>
        <v>0</v>
      </c>
      <c r="L204" t="b">
        <v>0</v>
      </c>
      <c r="M204" t="s">
        <v>8266</v>
      </c>
      <c r="N204" t="s">
        <v>8270</v>
      </c>
      <c r="O204" s="6">
        <f t="shared" si="18"/>
        <v>0</v>
      </c>
      <c r="P204">
        <f t="shared" si="19"/>
        <v>0</v>
      </c>
      <c r="Q204" s="5">
        <f t="shared" si="21"/>
        <v>42610.968841607566</v>
      </c>
      <c r="R204" s="5">
        <f t="shared" si="20"/>
        <v>42641.552482269501</v>
      </c>
      <c r="S204">
        <f t="shared" si="22"/>
        <v>31</v>
      </c>
      <c r="T204">
        <f t="shared" si="23"/>
        <v>2016</v>
      </c>
    </row>
    <row r="205" spans="1:20" ht="42.75" hidden="1" x14ac:dyDescent="0.4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>
        <v>8</v>
      </c>
      <c r="L205" t="b">
        <v>0</v>
      </c>
      <c r="M205" t="s">
        <v>8266</v>
      </c>
      <c r="N205" t="s">
        <v>8270</v>
      </c>
      <c r="O205" s="6">
        <f t="shared" si="18"/>
        <v>30</v>
      </c>
      <c r="P205">
        <f t="shared" si="19"/>
        <v>93.25</v>
      </c>
      <c r="Q205" s="5">
        <f t="shared" si="21"/>
        <v>42322.887281323878</v>
      </c>
      <c r="R205" s="5">
        <f t="shared" si="20"/>
        <v>42384.163877068553</v>
      </c>
      <c r="S205">
        <f t="shared" si="22"/>
        <v>61</v>
      </c>
      <c r="T205">
        <f t="shared" si="23"/>
        <v>2015</v>
      </c>
    </row>
    <row r="206" spans="1:20" ht="42.75" hidden="1" x14ac:dyDescent="0.4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>
        <v>1293</v>
      </c>
      <c r="L206" t="b">
        <v>0</v>
      </c>
      <c r="M206" t="s">
        <v>8266</v>
      </c>
      <c r="N206" t="s">
        <v>8270</v>
      </c>
      <c r="O206" s="6">
        <f t="shared" si="18"/>
        <v>51</v>
      </c>
      <c r="P206">
        <f t="shared" si="19"/>
        <v>117.68</v>
      </c>
      <c r="Q206" s="5">
        <f t="shared" si="21"/>
        <v>42918.021312056735</v>
      </c>
      <c r="R206" s="5">
        <f t="shared" si="20"/>
        <v>42948.659609929076</v>
      </c>
      <c r="S206">
        <f t="shared" si="22"/>
        <v>31</v>
      </c>
      <c r="T206">
        <f t="shared" si="23"/>
        <v>2017</v>
      </c>
    </row>
    <row r="207" spans="1:20" ht="42.75" hidden="1" x14ac:dyDescent="0.4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>
        <v>17</v>
      </c>
      <c r="L207" t="b">
        <v>0</v>
      </c>
      <c r="M207" t="s">
        <v>8266</v>
      </c>
      <c r="N207" t="s">
        <v>8270</v>
      </c>
      <c r="O207" s="6">
        <f t="shared" si="18"/>
        <v>16</v>
      </c>
      <c r="P207">
        <f t="shared" si="19"/>
        <v>76.47</v>
      </c>
      <c r="Q207" s="5">
        <f t="shared" si="21"/>
        <v>42603.51799054374</v>
      </c>
      <c r="R207" s="5">
        <f t="shared" si="20"/>
        <v>42639.262671394798</v>
      </c>
      <c r="S207">
        <f t="shared" si="22"/>
        <v>36</v>
      </c>
      <c r="T207">
        <f t="shared" si="23"/>
        <v>2016</v>
      </c>
    </row>
    <row r="208" spans="1:20" ht="42.75" hidden="1" x14ac:dyDescent="0.4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>
        <v>0</v>
      </c>
      <c r="L208" t="b">
        <v>0</v>
      </c>
      <c r="M208" t="s">
        <v>8266</v>
      </c>
      <c r="N208" t="s">
        <v>8270</v>
      </c>
      <c r="O208" s="6">
        <f t="shared" si="18"/>
        <v>0</v>
      </c>
      <c r="P208">
        <f t="shared" si="19"/>
        <v>0</v>
      </c>
      <c r="Q208" s="5">
        <f t="shared" si="21"/>
        <v>42928.664101654846</v>
      </c>
      <c r="R208" s="5">
        <f t="shared" si="20"/>
        <v>42950.110910165487</v>
      </c>
      <c r="S208">
        <f t="shared" si="22"/>
        <v>22</v>
      </c>
      <c r="T208">
        <f t="shared" si="23"/>
        <v>2017</v>
      </c>
    </row>
    <row r="209" spans="1:20" ht="42.75" hidden="1" x14ac:dyDescent="0.4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>
        <v>13</v>
      </c>
      <c r="L209" t="b">
        <v>0</v>
      </c>
      <c r="M209" t="s">
        <v>8266</v>
      </c>
      <c r="N209" t="s">
        <v>8270</v>
      </c>
      <c r="O209" s="6">
        <f t="shared" si="18"/>
        <v>15</v>
      </c>
      <c r="P209">
        <f t="shared" si="19"/>
        <v>163.85</v>
      </c>
      <c r="Q209" s="5">
        <f t="shared" si="21"/>
        <v>42327.32905437352</v>
      </c>
      <c r="R209" s="5">
        <f t="shared" si="20"/>
        <v>42357.967352245862</v>
      </c>
      <c r="S209">
        <f t="shared" si="22"/>
        <v>31</v>
      </c>
      <c r="T209">
        <f t="shared" si="23"/>
        <v>2015</v>
      </c>
    </row>
    <row r="210" spans="1:20" ht="42.75" hidden="1" x14ac:dyDescent="0.4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>
        <v>0</v>
      </c>
      <c r="L210" t="b">
        <v>0</v>
      </c>
      <c r="M210" t="s">
        <v>8266</v>
      </c>
      <c r="N210" t="s">
        <v>8270</v>
      </c>
      <c r="O210" s="6">
        <f t="shared" si="18"/>
        <v>0</v>
      </c>
      <c r="P210">
        <f t="shared" si="19"/>
        <v>0</v>
      </c>
      <c r="Q210" s="5">
        <f t="shared" si="21"/>
        <v>42308.101264775411</v>
      </c>
      <c r="R210" s="5">
        <f t="shared" si="20"/>
        <v>42338.739562647752</v>
      </c>
      <c r="S210">
        <f t="shared" si="22"/>
        <v>31</v>
      </c>
      <c r="T210">
        <f t="shared" si="23"/>
        <v>2015</v>
      </c>
    </row>
    <row r="211" spans="1:20" ht="42.75" hidden="1" x14ac:dyDescent="0.4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>
        <v>0</v>
      </c>
      <c r="L211" t="b">
        <v>0</v>
      </c>
      <c r="M211" t="s">
        <v>8266</v>
      </c>
      <c r="N211" t="s">
        <v>8270</v>
      </c>
      <c r="O211" s="6">
        <f t="shared" si="18"/>
        <v>0</v>
      </c>
      <c r="P211">
        <f t="shared" si="19"/>
        <v>0</v>
      </c>
      <c r="Q211" s="5">
        <f t="shared" si="21"/>
        <v>42519.048877068562</v>
      </c>
      <c r="R211" s="5">
        <f t="shared" si="20"/>
        <v>42549.687174940904</v>
      </c>
      <c r="S211">
        <f t="shared" si="22"/>
        <v>31</v>
      </c>
      <c r="T211">
        <f t="shared" si="23"/>
        <v>2016</v>
      </c>
    </row>
    <row r="212" spans="1:20" ht="42.75" hidden="1" x14ac:dyDescent="0.4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>
        <v>33</v>
      </c>
      <c r="L212" t="b">
        <v>0</v>
      </c>
      <c r="M212" t="s">
        <v>8266</v>
      </c>
      <c r="N212" t="s">
        <v>8270</v>
      </c>
      <c r="O212" s="6">
        <f t="shared" si="18"/>
        <v>25</v>
      </c>
      <c r="P212">
        <f t="shared" si="19"/>
        <v>91.82</v>
      </c>
      <c r="Q212" s="5">
        <f t="shared" si="21"/>
        <v>42603.959716312056</v>
      </c>
      <c r="R212" s="5">
        <f t="shared" si="20"/>
        <v>42633.723404255317</v>
      </c>
      <c r="S212">
        <f t="shared" si="22"/>
        <v>30</v>
      </c>
      <c r="T212">
        <f t="shared" si="23"/>
        <v>2016</v>
      </c>
    </row>
    <row r="213" spans="1:20" ht="42.75" hidden="1" x14ac:dyDescent="0.4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>
        <v>12</v>
      </c>
      <c r="L213" t="b">
        <v>0</v>
      </c>
      <c r="M213" t="s">
        <v>8266</v>
      </c>
      <c r="N213" t="s">
        <v>8270</v>
      </c>
      <c r="O213" s="6">
        <f t="shared" si="18"/>
        <v>45</v>
      </c>
      <c r="P213">
        <f t="shared" si="19"/>
        <v>185.83</v>
      </c>
      <c r="Q213" s="5">
        <f t="shared" si="21"/>
        <v>42590.7803427896</v>
      </c>
      <c r="R213" s="5">
        <f t="shared" si="20"/>
        <v>42621.418640661941</v>
      </c>
      <c r="S213">
        <f t="shared" si="22"/>
        <v>31</v>
      </c>
      <c r="T213">
        <f t="shared" si="23"/>
        <v>2016</v>
      </c>
    </row>
    <row r="214" spans="1:20" ht="28.5" hidden="1" x14ac:dyDescent="0.4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>
        <v>1</v>
      </c>
      <c r="L214" t="b">
        <v>0</v>
      </c>
      <c r="M214" t="s">
        <v>8266</v>
      </c>
      <c r="N214" t="s">
        <v>8270</v>
      </c>
      <c r="O214" s="6">
        <f t="shared" si="18"/>
        <v>0</v>
      </c>
      <c r="P214">
        <f t="shared" si="19"/>
        <v>1</v>
      </c>
      <c r="Q214" s="5">
        <f t="shared" si="21"/>
        <v>42775.346572104019</v>
      </c>
      <c r="R214" s="5">
        <f t="shared" si="20"/>
        <v>42836.580614657214</v>
      </c>
      <c r="S214">
        <f t="shared" si="22"/>
        <v>61</v>
      </c>
      <c r="T214">
        <f t="shared" si="23"/>
        <v>2017</v>
      </c>
    </row>
    <row r="215" spans="1:20" ht="42.75" hidden="1" x14ac:dyDescent="0.4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>
        <v>1</v>
      </c>
      <c r="L215" t="b">
        <v>0</v>
      </c>
      <c r="M215" t="s">
        <v>8266</v>
      </c>
      <c r="N215" t="s">
        <v>8270</v>
      </c>
      <c r="O215" s="6">
        <f t="shared" si="18"/>
        <v>0</v>
      </c>
      <c r="P215">
        <f t="shared" si="19"/>
        <v>20</v>
      </c>
      <c r="Q215" s="5">
        <f t="shared" si="21"/>
        <v>42556.500555555554</v>
      </c>
      <c r="R215" s="5">
        <f t="shared" si="20"/>
        <v>42587.132399527181</v>
      </c>
      <c r="S215">
        <f t="shared" si="22"/>
        <v>31</v>
      </c>
      <c r="T215">
        <f t="shared" si="23"/>
        <v>2016</v>
      </c>
    </row>
    <row r="216" spans="1:20" ht="42.75" hidden="1" x14ac:dyDescent="0.4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>
        <v>1</v>
      </c>
      <c r="L216" t="b">
        <v>0</v>
      </c>
      <c r="M216" t="s">
        <v>8266</v>
      </c>
      <c r="N216" t="s">
        <v>8270</v>
      </c>
      <c r="O216" s="6">
        <f t="shared" si="18"/>
        <v>0</v>
      </c>
      <c r="P216">
        <f t="shared" si="19"/>
        <v>1</v>
      </c>
      <c r="Q216" s="5">
        <f t="shared" si="21"/>
        <v>42359.441477541375</v>
      </c>
      <c r="R216" s="5">
        <f t="shared" si="20"/>
        <v>42420.718073286051</v>
      </c>
      <c r="S216">
        <f t="shared" si="22"/>
        <v>61</v>
      </c>
      <c r="T216">
        <f t="shared" si="23"/>
        <v>2015</v>
      </c>
    </row>
    <row r="217" spans="1:20" ht="42.75" hidden="1" x14ac:dyDescent="0.4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>
        <v>1</v>
      </c>
      <c r="L217" t="b">
        <v>0</v>
      </c>
      <c r="M217" t="s">
        <v>8266</v>
      </c>
      <c r="N217" t="s">
        <v>8270</v>
      </c>
      <c r="O217" s="6">
        <f t="shared" si="18"/>
        <v>0</v>
      </c>
      <c r="P217">
        <f t="shared" si="19"/>
        <v>10</v>
      </c>
      <c r="Q217" s="5">
        <f t="shared" si="21"/>
        <v>42732.809479905438</v>
      </c>
      <c r="R217" s="5">
        <f t="shared" si="20"/>
        <v>42776.488652482265</v>
      </c>
      <c r="S217">
        <f t="shared" si="22"/>
        <v>44</v>
      </c>
      <c r="T217">
        <f t="shared" si="23"/>
        <v>2016</v>
      </c>
    </row>
    <row r="218" spans="1:20" ht="42.75" hidden="1" x14ac:dyDescent="0.4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>
        <v>84</v>
      </c>
      <c r="L218" t="b">
        <v>0</v>
      </c>
      <c r="M218" t="s">
        <v>8266</v>
      </c>
      <c r="N218" t="s">
        <v>8270</v>
      </c>
      <c r="O218" s="6">
        <f t="shared" si="18"/>
        <v>56</v>
      </c>
      <c r="P218">
        <f t="shared" si="19"/>
        <v>331.54</v>
      </c>
      <c r="Q218" s="5">
        <f t="shared" si="21"/>
        <v>42417.979160756498</v>
      </c>
      <c r="R218" s="5">
        <f t="shared" si="20"/>
        <v>42469.000437352246</v>
      </c>
      <c r="S218">
        <f t="shared" si="22"/>
        <v>51</v>
      </c>
      <c r="T218">
        <f t="shared" si="23"/>
        <v>2016</v>
      </c>
    </row>
    <row r="219" spans="1:20" hidden="1" x14ac:dyDescent="0.4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>
        <v>38</v>
      </c>
      <c r="L219" t="b">
        <v>0</v>
      </c>
      <c r="M219" t="s">
        <v>8266</v>
      </c>
      <c r="N219" t="s">
        <v>8270</v>
      </c>
      <c r="O219" s="6">
        <f t="shared" si="18"/>
        <v>12</v>
      </c>
      <c r="P219">
        <f t="shared" si="19"/>
        <v>314.29000000000002</v>
      </c>
      <c r="Q219" s="5">
        <f t="shared" si="21"/>
        <v>42319.611690307327</v>
      </c>
      <c r="R219" s="5">
        <f t="shared" si="20"/>
        <v>42351.271264775409</v>
      </c>
      <c r="S219">
        <f t="shared" si="22"/>
        <v>32</v>
      </c>
      <c r="T219">
        <f t="shared" si="23"/>
        <v>2015</v>
      </c>
    </row>
    <row r="220" spans="1:20" ht="42.75" hidden="1" x14ac:dyDescent="0.4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>
        <v>1</v>
      </c>
      <c r="L220" t="b">
        <v>0</v>
      </c>
      <c r="M220" t="s">
        <v>8266</v>
      </c>
      <c r="N220" t="s">
        <v>8270</v>
      </c>
      <c r="O220" s="6">
        <f t="shared" si="18"/>
        <v>2</v>
      </c>
      <c r="P220">
        <f t="shared" si="19"/>
        <v>100</v>
      </c>
      <c r="Q220" s="5">
        <f t="shared" si="21"/>
        <v>42430.918309692672</v>
      </c>
      <c r="R220" s="5">
        <f t="shared" si="20"/>
        <v>42492.194905437354</v>
      </c>
      <c r="S220">
        <f t="shared" si="22"/>
        <v>61</v>
      </c>
      <c r="T220">
        <f t="shared" si="23"/>
        <v>2016</v>
      </c>
    </row>
    <row r="221" spans="1:20" ht="28.5" hidden="1" x14ac:dyDescent="0.4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>
        <v>76</v>
      </c>
      <c r="L221" t="b">
        <v>0</v>
      </c>
      <c r="M221" t="s">
        <v>8266</v>
      </c>
      <c r="N221" t="s">
        <v>8270</v>
      </c>
      <c r="O221" s="6">
        <f t="shared" si="18"/>
        <v>18</v>
      </c>
      <c r="P221">
        <f t="shared" si="19"/>
        <v>115.99</v>
      </c>
      <c r="Q221" s="5">
        <f t="shared" si="21"/>
        <v>42788.057033096928</v>
      </c>
      <c r="R221" s="5">
        <f t="shared" si="20"/>
        <v>42820.701418439712</v>
      </c>
      <c r="S221">
        <f t="shared" si="22"/>
        <v>33</v>
      </c>
      <c r="T221">
        <f t="shared" si="23"/>
        <v>2017</v>
      </c>
    </row>
    <row r="222" spans="1:20" ht="42.75" hidden="1" x14ac:dyDescent="0.4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>
        <v>3</v>
      </c>
      <c r="L222" t="b">
        <v>0</v>
      </c>
      <c r="M222" t="s">
        <v>8266</v>
      </c>
      <c r="N222" t="s">
        <v>8270</v>
      </c>
      <c r="O222" s="6">
        <f t="shared" si="18"/>
        <v>1</v>
      </c>
      <c r="P222">
        <f t="shared" si="19"/>
        <v>120</v>
      </c>
      <c r="Q222" s="5">
        <f t="shared" si="21"/>
        <v>42549.402245862882</v>
      </c>
      <c r="R222" s="5">
        <f t="shared" si="20"/>
        <v>42591.472340425535</v>
      </c>
      <c r="S222">
        <f t="shared" si="22"/>
        <v>42</v>
      </c>
      <c r="T222">
        <f t="shared" si="23"/>
        <v>2016</v>
      </c>
    </row>
    <row r="223" spans="1:20" hidden="1" x14ac:dyDescent="0.4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>
        <v>0</v>
      </c>
      <c r="L223" t="b">
        <v>0</v>
      </c>
      <c r="M223" t="s">
        <v>8266</v>
      </c>
      <c r="N223" t="s">
        <v>8270</v>
      </c>
      <c r="O223" s="6">
        <f t="shared" si="18"/>
        <v>0</v>
      </c>
      <c r="P223">
        <f t="shared" si="19"/>
        <v>0</v>
      </c>
      <c r="Q223" s="5">
        <f t="shared" si="21"/>
        <v>42382.110685579195</v>
      </c>
      <c r="R223" s="5">
        <f t="shared" si="20"/>
        <v>42443.34472813239</v>
      </c>
      <c r="S223">
        <f t="shared" si="22"/>
        <v>61</v>
      </c>
      <c r="T223">
        <f t="shared" si="23"/>
        <v>2016</v>
      </c>
    </row>
    <row r="224" spans="1:20" ht="42.75" hidden="1" x14ac:dyDescent="0.4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>
        <v>2</v>
      </c>
      <c r="L224" t="b">
        <v>0</v>
      </c>
      <c r="M224" t="s">
        <v>8266</v>
      </c>
      <c r="N224" t="s">
        <v>8270</v>
      </c>
      <c r="O224" s="6">
        <f t="shared" si="18"/>
        <v>13</v>
      </c>
      <c r="P224">
        <f t="shared" si="19"/>
        <v>65</v>
      </c>
      <c r="Q224" s="5">
        <f t="shared" si="21"/>
        <v>42382.041583924351</v>
      </c>
      <c r="R224" s="5">
        <f t="shared" si="20"/>
        <v>42441.623404255319</v>
      </c>
      <c r="S224">
        <f t="shared" si="22"/>
        <v>59</v>
      </c>
      <c r="T224">
        <f t="shared" si="23"/>
        <v>2016</v>
      </c>
    </row>
    <row r="225" spans="1:20" ht="42.75" hidden="1" x14ac:dyDescent="0.4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>
        <v>0</v>
      </c>
      <c r="L225" t="b">
        <v>0</v>
      </c>
      <c r="M225" t="s">
        <v>8266</v>
      </c>
      <c r="N225" t="s">
        <v>8270</v>
      </c>
      <c r="O225" s="6">
        <f t="shared" si="18"/>
        <v>0</v>
      </c>
      <c r="P225">
        <f t="shared" si="19"/>
        <v>0</v>
      </c>
      <c r="Q225" s="5">
        <f t="shared" si="21"/>
        <v>42841.90011820331</v>
      </c>
      <c r="R225" s="5">
        <f t="shared" si="20"/>
        <v>42872.535460992905</v>
      </c>
      <c r="S225">
        <f t="shared" si="22"/>
        <v>31</v>
      </c>
      <c r="T225">
        <f t="shared" si="23"/>
        <v>2017</v>
      </c>
    </row>
    <row r="226" spans="1:20" ht="42.75" hidden="1" x14ac:dyDescent="0.4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>
        <v>0</v>
      </c>
      <c r="L226" t="b">
        <v>0</v>
      </c>
      <c r="M226" t="s">
        <v>8266</v>
      </c>
      <c r="N226" t="s">
        <v>8270</v>
      </c>
      <c r="O226" s="6">
        <f t="shared" si="18"/>
        <v>0</v>
      </c>
      <c r="P226">
        <f t="shared" si="19"/>
        <v>0</v>
      </c>
      <c r="Q226" s="5">
        <f t="shared" si="21"/>
        <v>42487.70834515366</v>
      </c>
      <c r="R226" s="5">
        <f t="shared" si="20"/>
        <v>42548.984940898343</v>
      </c>
      <c r="S226">
        <f t="shared" si="22"/>
        <v>61</v>
      </c>
      <c r="T226">
        <f t="shared" si="23"/>
        <v>2016</v>
      </c>
    </row>
    <row r="227" spans="1:20" ht="42.75" hidden="1" x14ac:dyDescent="0.4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>
        <v>0</v>
      </c>
      <c r="L227" t="b">
        <v>0</v>
      </c>
      <c r="M227" t="s">
        <v>8266</v>
      </c>
      <c r="N227" t="s">
        <v>8270</v>
      </c>
      <c r="O227" s="6">
        <f t="shared" si="18"/>
        <v>0</v>
      </c>
      <c r="P227">
        <f t="shared" si="19"/>
        <v>0</v>
      </c>
      <c r="Q227" s="5">
        <f t="shared" si="21"/>
        <v>42797.896619385341</v>
      </c>
      <c r="R227" s="5">
        <f t="shared" si="20"/>
        <v>42828.492364066195</v>
      </c>
      <c r="S227">
        <f t="shared" si="22"/>
        <v>31</v>
      </c>
      <c r="T227">
        <f t="shared" si="23"/>
        <v>2017</v>
      </c>
    </row>
    <row r="228" spans="1:20" ht="42.75" hidden="1" x14ac:dyDescent="0.4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>
        <v>2</v>
      </c>
      <c r="L228" t="b">
        <v>0</v>
      </c>
      <c r="M228" t="s">
        <v>8266</v>
      </c>
      <c r="N228" t="s">
        <v>8270</v>
      </c>
      <c r="O228" s="6">
        <f t="shared" si="18"/>
        <v>1</v>
      </c>
      <c r="P228">
        <f t="shared" si="19"/>
        <v>125</v>
      </c>
      <c r="Q228" s="5">
        <f t="shared" si="21"/>
        <v>42458.531252955087</v>
      </c>
      <c r="R228" s="5">
        <f t="shared" si="20"/>
        <v>42508.297163120573</v>
      </c>
      <c r="S228">
        <f t="shared" si="22"/>
        <v>50</v>
      </c>
      <c r="T228">
        <f t="shared" si="23"/>
        <v>2016</v>
      </c>
    </row>
    <row r="229" spans="1:20" ht="42.75" hidden="1" x14ac:dyDescent="0.4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>
        <v>0</v>
      </c>
      <c r="L229" t="b">
        <v>0</v>
      </c>
      <c r="M229" t="s">
        <v>8266</v>
      </c>
      <c r="N229" t="s">
        <v>8270</v>
      </c>
      <c r="O229" s="6">
        <f t="shared" si="18"/>
        <v>0</v>
      </c>
      <c r="P229">
        <f t="shared" si="19"/>
        <v>0</v>
      </c>
      <c r="Q229" s="5">
        <f t="shared" si="21"/>
        <v>42517.998120567376</v>
      </c>
      <c r="R229" s="5">
        <f t="shared" si="20"/>
        <v>42548.636418439717</v>
      </c>
      <c r="S229">
        <f t="shared" si="22"/>
        <v>31</v>
      </c>
      <c r="T229">
        <f t="shared" si="23"/>
        <v>2016</v>
      </c>
    </row>
    <row r="230" spans="1:20" ht="28.5" hidden="1" x14ac:dyDescent="0.4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>
        <v>0</v>
      </c>
      <c r="L230" t="b">
        <v>0</v>
      </c>
      <c r="M230" t="s">
        <v>8266</v>
      </c>
      <c r="N230" t="s">
        <v>8270</v>
      </c>
      <c r="O230" s="6">
        <f t="shared" si="18"/>
        <v>0</v>
      </c>
      <c r="P230">
        <f t="shared" si="19"/>
        <v>0</v>
      </c>
      <c r="Q230" s="5">
        <f t="shared" si="21"/>
        <v>42448.339302600478</v>
      </c>
      <c r="R230" s="5">
        <f t="shared" si="20"/>
        <v>42509.615898345153</v>
      </c>
      <c r="S230">
        <f t="shared" si="22"/>
        <v>61</v>
      </c>
      <c r="T230">
        <f t="shared" si="23"/>
        <v>2016</v>
      </c>
    </row>
    <row r="231" spans="1:20" ht="42.75" hidden="1" x14ac:dyDescent="0.4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>
        <v>0</v>
      </c>
      <c r="L231" t="b">
        <v>0</v>
      </c>
      <c r="M231" t="s">
        <v>8266</v>
      </c>
      <c r="N231" t="s">
        <v>8270</v>
      </c>
      <c r="O231" s="6">
        <f t="shared" si="18"/>
        <v>0</v>
      </c>
      <c r="P231">
        <f t="shared" si="19"/>
        <v>0</v>
      </c>
      <c r="Q231" s="5">
        <f t="shared" si="21"/>
        <v>42741.698546099287</v>
      </c>
      <c r="R231" s="5">
        <f t="shared" si="20"/>
        <v>42772.336843971629</v>
      </c>
      <c r="S231">
        <f t="shared" si="22"/>
        <v>31</v>
      </c>
      <c r="T231">
        <f t="shared" si="23"/>
        <v>2017</v>
      </c>
    </row>
    <row r="232" spans="1:20" ht="42.75" hidden="1" x14ac:dyDescent="0.4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>
        <v>2</v>
      </c>
      <c r="L232" t="b">
        <v>0</v>
      </c>
      <c r="M232" t="s">
        <v>8266</v>
      </c>
      <c r="N232" t="s">
        <v>8270</v>
      </c>
      <c r="O232" s="6">
        <f t="shared" si="18"/>
        <v>0</v>
      </c>
      <c r="P232">
        <f t="shared" si="19"/>
        <v>30</v>
      </c>
      <c r="Q232" s="5">
        <f t="shared" si="21"/>
        <v>42482.134172576829</v>
      </c>
      <c r="R232" s="5">
        <f t="shared" si="20"/>
        <v>42512.77247044917</v>
      </c>
      <c r="S232">
        <f t="shared" si="22"/>
        <v>31</v>
      </c>
      <c r="T232">
        <f t="shared" si="23"/>
        <v>2016</v>
      </c>
    </row>
    <row r="233" spans="1:20" ht="42.75" hidden="1" x14ac:dyDescent="0.4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>
        <v>0</v>
      </c>
      <c r="L233" t="b">
        <v>0</v>
      </c>
      <c r="M233" t="s">
        <v>8266</v>
      </c>
      <c r="N233" t="s">
        <v>8270</v>
      </c>
      <c r="O233" s="6">
        <f t="shared" si="18"/>
        <v>0</v>
      </c>
      <c r="P233">
        <f t="shared" si="19"/>
        <v>0</v>
      </c>
      <c r="Q233" s="5">
        <f t="shared" si="21"/>
        <v>42698.830390070922</v>
      </c>
      <c r="R233" s="5">
        <f t="shared" si="20"/>
        <v>42729.468687943263</v>
      </c>
      <c r="S233">
        <f t="shared" si="22"/>
        <v>31</v>
      </c>
      <c r="T233">
        <f t="shared" si="23"/>
        <v>2016</v>
      </c>
    </row>
    <row r="234" spans="1:20" ht="42.75" hidden="1" x14ac:dyDescent="0.4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>
        <v>7</v>
      </c>
      <c r="L234" t="b">
        <v>0</v>
      </c>
      <c r="M234" t="s">
        <v>8266</v>
      </c>
      <c r="N234" t="s">
        <v>8270</v>
      </c>
      <c r="O234" s="6">
        <f t="shared" si="18"/>
        <v>3</v>
      </c>
      <c r="P234">
        <f t="shared" si="19"/>
        <v>15.71</v>
      </c>
      <c r="Q234" s="5">
        <f t="shared" si="21"/>
        <v>42383.119929078013</v>
      </c>
      <c r="R234" s="5">
        <f t="shared" si="20"/>
        <v>42413.758226950355</v>
      </c>
      <c r="S234">
        <f t="shared" si="22"/>
        <v>31</v>
      </c>
      <c r="T234">
        <f t="shared" si="23"/>
        <v>2016</v>
      </c>
    </row>
    <row r="235" spans="1:20" ht="42.75" hidden="1" x14ac:dyDescent="0.4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>
        <v>0</v>
      </c>
      <c r="L235" t="b">
        <v>0</v>
      </c>
      <c r="M235" t="s">
        <v>8266</v>
      </c>
      <c r="N235" t="s">
        <v>8270</v>
      </c>
      <c r="O235" s="6">
        <f t="shared" si="18"/>
        <v>0</v>
      </c>
      <c r="P235">
        <f t="shared" si="19"/>
        <v>0</v>
      </c>
      <c r="Q235" s="5">
        <f t="shared" si="21"/>
        <v>42975.548132387703</v>
      </c>
      <c r="R235" s="5">
        <f t="shared" si="20"/>
        <v>43006.186430260044</v>
      </c>
      <c r="S235">
        <f t="shared" si="22"/>
        <v>31</v>
      </c>
      <c r="T235">
        <f t="shared" si="23"/>
        <v>2017</v>
      </c>
    </row>
    <row r="236" spans="1:20" ht="42.75" hidden="1" x14ac:dyDescent="0.4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>
        <v>5</v>
      </c>
      <c r="L236" t="b">
        <v>0</v>
      </c>
      <c r="M236" t="s">
        <v>8266</v>
      </c>
      <c r="N236" t="s">
        <v>8270</v>
      </c>
      <c r="O236" s="6">
        <f t="shared" si="18"/>
        <v>40</v>
      </c>
      <c r="P236">
        <f t="shared" si="19"/>
        <v>80.2</v>
      </c>
      <c r="Q236" s="5">
        <f t="shared" si="21"/>
        <v>42488.525520094561</v>
      </c>
      <c r="R236" s="5">
        <f t="shared" si="20"/>
        <v>42529.37658392435</v>
      </c>
      <c r="S236">
        <f t="shared" si="22"/>
        <v>41</v>
      </c>
      <c r="T236">
        <f t="shared" si="23"/>
        <v>2016</v>
      </c>
    </row>
    <row r="237" spans="1:20" ht="42.75" hidden="1" x14ac:dyDescent="0.4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>
        <v>0</v>
      </c>
      <c r="L237" t="b">
        <v>0</v>
      </c>
      <c r="M237" t="s">
        <v>8266</v>
      </c>
      <c r="N237" t="s">
        <v>8270</v>
      </c>
      <c r="O237" s="6">
        <f t="shared" si="18"/>
        <v>0</v>
      </c>
      <c r="P237">
        <f t="shared" si="19"/>
        <v>0</v>
      </c>
      <c r="Q237" s="5">
        <f t="shared" si="21"/>
        <v>42518.012966903072</v>
      </c>
      <c r="R237" s="5">
        <f t="shared" si="20"/>
        <v>42548.651264775413</v>
      </c>
      <c r="S237">
        <f t="shared" si="22"/>
        <v>31</v>
      </c>
      <c r="T237">
        <f t="shared" si="23"/>
        <v>2016</v>
      </c>
    </row>
    <row r="238" spans="1:20" ht="42.75" hidden="1" x14ac:dyDescent="0.4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>
        <v>0</v>
      </c>
      <c r="L238" t="b">
        <v>0</v>
      </c>
      <c r="M238" t="s">
        <v>8266</v>
      </c>
      <c r="N238" t="s">
        <v>8270</v>
      </c>
      <c r="O238" s="6">
        <f t="shared" si="18"/>
        <v>0</v>
      </c>
      <c r="P238">
        <f t="shared" si="19"/>
        <v>0</v>
      </c>
      <c r="Q238" s="5">
        <f t="shared" si="21"/>
        <v>42677.511808510637</v>
      </c>
      <c r="R238" s="5">
        <f t="shared" si="20"/>
        <v>42731.553191489365</v>
      </c>
      <c r="S238">
        <f t="shared" si="22"/>
        <v>54</v>
      </c>
      <c r="T238">
        <f t="shared" si="23"/>
        <v>2016</v>
      </c>
    </row>
    <row r="239" spans="1:20" hidden="1" x14ac:dyDescent="0.4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>
        <v>1</v>
      </c>
      <c r="L239" t="b">
        <v>0</v>
      </c>
      <c r="M239" t="s">
        <v>8266</v>
      </c>
      <c r="N239" t="s">
        <v>8270</v>
      </c>
      <c r="O239" s="6">
        <f t="shared" si="18"/>
        <v>0</v>
      </c>
      <c r="P239">
        <f t="shared" si="19"/>
        <v>50</v>
      </c>
      <c r="Q239" s="5">
        <f t="shared" si="21"/>
        <v>42735.206489361706</v>
      </c>
      <c r="R239" s="5">
        <f t="shared" si="20"/>
        <v>42796.483085106382</v>
      </c>
      <c r="S239">
        <f t="shared" si="22"/>
        <v>61</v>
      </c>
      <c r="T239">
        <f t="shared" si="23"/>
        <v>2016</v>
      </c>
    </row>
    <row r="240" spans="1:20" ht="42.75" hidden="1" x14ac:dyDescent="0.4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>
        <v>0</v>
      </c>
      <c r="L240" t="b">
        <v>0</v>
      </c>
      <c r="M240" t="s">
        <v>8266</v>
      </c>
      <c r="N240" t="s">
        <v>8270</v>
      </c>
      <c r="O240" s="6">
        <f t="shared" si="18"/>
        <v>0</v>
      </c>
      <c r="P240">
        <f t="shared" si="19"/>
        <v>0</v>
      </c>
      <c r="Q240" s="5">
        <f t="shared" si="21"/>
        <v>43078.748936170217</v>
      </c>
      <c r="R240" s="5">
        <f t="shared" si="20"/>
        <v>43099.595744680846</v>
      </c>
      <c r="S240">
        <f t="shared" si="22"/>
        <v>21</v>
      </c>
      <c r="T240">
        <f t="shared" si="23"/>
        <v>2017</v>
      </c>
    </row>
    <row r="241" spans="1:20" ht="42.75" hidden="1" x14ac:dyDescent="0.4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>
        <v>5</v>
      </c>
      <c r="L241" t="b">
        <v>0</v>
      </c>
      <c r="M241" t="s">
        <v>8266</v>
      </c>
      <c r="N241" t="s">
        <v>8270</v>
      </c>
      <c r="O241" s="6">
        <f t="shared" si="18"/>
        <v>25</v>
      </c>
      <c r="P241">
        <f t="shared" si="19"/>
        <v>50</v>
      </c>
      <c r="Q241" s="5">
        <f t="shared" si="21"/>
        <v>42653.027541371157</v>
      </c>
      <c r="R241" s="5">
        <f t="shared" si="20"/>
        <v>42672.829787234041</v>
      </c>
      <c r="S241">
        <f t="shared" si="22"/>
        <v>20</v>
      </c>
      <c r="T241">
        <f t="shared" si="23"/>
        <v>2016</v>
      </c>
    </row>
    <row r="242" spans="1:20" ht="42.75" hidden="1" x14ac:dyDescent="0.4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>
        <v>137</v>
      </c>
      <c r="L242" t="b">
        <v>1</v>
      </c>
      <c r="M242" t="s">
        <v>8266</v>
      </c>
      <c r="N242" t="s">
        <v>8271</v>
      </c>
      <c r="O242" s="6">
        <f t="shared" si="18"/>
        <v>108</v>
      </c>
      <c r="P242">
        <f t="shared" si="19"/>
        <v>117.85</v>
      </c>
      <c r="Q242" s="5">
        <f t="shared" si="21"/>
        <v>41690.574598108746</v>
      </c>
      <c r="R242" s="5">
        <f t="shared" si="20"/>
        <v>41736.532044917258</v>
      </c>
      <c r="S242">
        <f t="shared" si="22"/>
        <v>46</v>
      </c>
      <c r="T242">
        <f t="shared" si="23"/>
        <v>2014</v>
      </c>
    </row>
    <row r="243" spans="1:20" ht="42.75" hidden="1" x14ac:dyDescent="0.4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>
        <v>376</v>
      </c>
      <c r="L243" t="b">
        <v>1</v>
      </c>
      <c r="M243" t="s">
        <v>8266</v>
      </c>
      <c r="N243" t="s">
        <v>8271</v>
      </c>
      <c r="O243" s="6">
        <f t="shared" si="18"/>
        <v>113</v>
      </c>
      <c r="P243">
        <f t="shared" si="19"/>
        <v>109.04</v>
      </c>
      <c r="Q243" s="5">
        <f t="shared" si="21"/>
        <v>42298.223451536644</v>
      </c>
      <c r="R243" s="5">
        <f t="shared" si="20"/>
        <v>42344.180898345148</v>
      </c>
      <c r="S243">
        <f t="shared" si="22"/>
        <v>46</v>
      </c>
      <c r="T243">
        <f t="shared" si="23"/>
        <v>2015</v>
      </c>
    </row>
    <row r="244" spans="1:20" ht="42.75" hidden="1" x14ac:dyDescent="0.4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>
        <v>202</v>
      </c>
      <c r="L244" t="b">
        <v>1</v>
      </c>
      <c r="M244" t="s">
        <v>8266</v>
      </c>
      <c r="N244" t="s">
        <v>8271</v>
      </c>
      <c r="O244" s="6">
        <f t="shared" si="18"/>
        <v>113</v>
      </c>
      <c r="P244">
        <f t="shared" si="19"/>
        <v>73.02</v>
      </c>
      <c r="Q244" s="5">
        <f t="shared" si="21"/>
        <v>41187.886406619386</v>
      </c>
      <c r="R244" s="5">
        <f t="shared" si="20"/>
        <v>41223.63108747045</v>
      </c>
      <c r="S244">
        <f t="shared" si="22"/>
        <v>36</v>
      </c>
      <c r="T244">
        <f t="shared" si="23"/>
        <v>2012</v>
      </c>
    </row>
    <row r="245" spans="1:20" ht="42.75" hidden="1" x14ac:dyDescent="0.4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>
        <v>328</v>
      </c>
      <c r="L245" t="b">
        <v>1</v>
      </c>
      <c r="M245" t="s">
        <v>8266</v>
      </c>
      <c r="N245" t="s">
        <v>8271</v>
      </c>
      <c r="O245" s="6">
        <f t="shared" si="18"/>
        <v>103</v>
      </c>
      <c r="P245">
        <f t="shared" si="19"/>
        <v>78.2</v>
      </c>
      <c r="Q245" s="5">
        <f t="shared" si="21"/>
        <v>42004.452765957445</v>
      </c>
      <c r="R245" s="5">
        <f t="shared" si="20"/>
        <v>42035.091063829786</v>
      </c>
      <c r="S245">
        <f t="shared" si="22"/>
        <v>31</v>
      </c>
      <c r="T245">
        <f t="shared" si="23"/>
        <v>2014</v>
      </c>
    </row>
    <row r="246" spans="1:20" ht="57" hidden="1" x14ac:dyDescent="0.4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>
        <v>84</v>
      </c>
      <c r="L246" t="b">
        <v>1</v>
      </c>
      <c r="M246" t="s">
        <v>8266</v>
      </c>
      <c r="N246" t="s">
        <v>8271</v>
      </c>
      <c r="O246" s="6">
        <f t="shared" si="18"/>
        <v>114</v>
      </c>
      <c r="P246">
        <f t="shared" si="19"/>
        <v>47.4</v>
      </c>
      <c r="Q246" s="5">
        <f t="shared" si="21"/>
        <v>40524.904952718673</v>
      </c>
      <c r="R246" s="5">
        <f t="shared" si="20"/>
        <v>40565.72765957447</v>
      </c>
      <c r="S246">
        <f t="shared" si="22"/>
        <v>41</v>
      </c>
      <c r="T246">
        <f t="shared" si="23"/>
        <v>2010</v>
      </c>
    </row>
    <row r="247" spans="1:20" ht="42.75" hidden="1" x14ac:dyDescent="0.4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>
        <v>96</v>
      </c>
      <c r="L247" t="b">
        <v>1</v>
      </c>
      <c r="M247" t="s">
        <v>8266</v>
      </c>
      <c r="N247" t="s">
        <v>8271</v>
      </c>
      <c r="O247" s="6">
        <f t="shared" si="18"/>
        <v>104</v>
      </c>
      <c r="P247">
        <f t="shared" si="19"/>
        <v>54.02</v>
      </c>
      <c r="Q247" s="5">
        <f t="shared" si="21"/>
        <v>41437.649940898344</v>
      </c>
      <c r="R247" s="5">
        <f t="shared" si="20"/>
        <v>41468.288238770685</v>
      </c>
      <c r="S247">
        <f t="shared" si="22"/>
        <v>31</v>
      </c>
      <c r="T247">
        <f t="shared" si="23"/>
        <v>2013</v>
      </c>
    </row>
    <row r="248" spans="1:20" ht="42.75" hidden="1" x14ac:dyDescent="0.4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>
        <v>223</v>
      </c>
      <c r="L248" t="b">
        <v>1</v>
      </c>
      <c r="M248" t="s">
        <v>8266</v>
      </c>
      <c r="N248" t="s">
        <v>8271</v>
      </c>
      <c r="O248" s="6">
        <f t="shared" si="18"/>
        <v>305</v>
      </c>
      <c r="P248">
        <f t="shared" si="19"/>
        <v>68.489999999999995</v>
      </c>
      <c r="Q248" s="5">
        <f t="shared" si="21"/>
        <v>40797.626536643023</v>
      </c>
      <c r="R248" s="5">
        <f t="shared" si="20"/>
        <v>40848.732919621747</v>
      </c>
      <c r="S248">
        <f t="shared" si="22"/>
        <v>51</v>
      </c>
      <c r="T248">
        <f t="shared" si="23"/>
        <v>2011</v>
      </c>
    </row>
    <row r="249" spans="1:20" ht="57" hidden="1" x14ac:dyDescent="0.4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>
        <v>62</v>
      </c>
      <c r="L249" t="b">
        <v>1</v>
      </c>
      <c r="M249" t="s">
        <v>8266</v>
      </c>
      <c r="N249" t="s">
        <v>8271</v>
      </c>
      <c r="O249" s="6">
        <f t="shared" si="18"/>
        <v>134</v>
      </c>
      <c r="P249">
        <f t="shared" si="19"/>
        <v>108.15</v>
      </c>
      <c r="Q249" s="5">
        <f t="shared" si="21"/>
        <v>40746.808676122935</v>
      </c>
      <c r="R249" s="5">
        <f t="shared" si="20"/>
        <v>40784.134042553189</v>
      </c>
      <c r="S249">
        <f t="shared" si="22"/>
        <v>38</v>
      </c>
      <c r="T249">
        <f t="shared" si="23"/>
        <v>2011</v>
      </c>
    </row>
    <row r="250" spans="1:20" ht="42.75" hidden="1" x14ac:dyDescent="0.4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>
        <v>146</v>
      </c>
      <c r="L250" t="b">
        <v>1</v>
      </c>
      <c r="M250" t="s">
        <v>8266</v>
      </c>
      <c r="N250" t="s">
        <v>8271</v>
      </c>
      <c r="O250" s="6">
        <f t="shared" si="18"/>
        <v>101</v>
      </c>
      <c r="P250">
        <f t="shared" si="19"/>
        <v>589.95000000000005</v>
      </c>
      <c r="Q250" s="5">
        <f t="shared" si="21"/>
        <v>41196.344078014183</v>
      </c>
      <c r="R250" s="5">
        <f t="shared" si="20"/>
        <v>41242.301524822695</v>
      </c>
      <c r="S250">
        <f t="shared" si="22"/>
        <v>46</v>
      </c>
      <c r="T250">
        <f t="shared" si="23"/>
        <v>2012</v>
      </c>
    </row>
    <row r="251" spans="1:20" ht="57" hidden="1" x14ac:dyDescent="0.4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>
        <v>235</v>
      </c>
      <c r="L251" t="b">
        <v>1</v>
      </c>
      <c r="M251" t="s">
        <v>8266</v>
      </c>
      <c r="N251" t="s">
        <v>8271</v>
      </c>
      <c r="O251" s="6">
        <f t="shared" si="18"/>
        <v>113</v>
      </c>
      <c r="P251">
        <f t="shared" si="19"/>
        <v>48.05</v>
      </c>
      <c r="Q251" s="5">
        <f t="shared" si="21"/>
        <v>40647.049881796687</v>
      </c>
      <c r="R251" s="5">
        <f t="shared" si="20"/>
        <v>40728.560283687941</v>
      </c>
      <c r="S251">
        <f t="shared" si="22"/>
        <v>81</v>
      </c>
      <c r="T251">
        <f t="shared" si="23"/>
        <v>2011</v>
      </c>
    </row>
    <row r="252" spans="1:20" ht="42.75" hidden="1" x14ac:dyDescent="0.4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>
        <v>437</v>
      </c>
      <c r="L252" t="b">
        <v>1</v>
      </c>
      <c r="M252" t="s">
        <v>8266</v>
      </c>
      <c r="N252" t="s">
        <v>8271</v>
      </c>
      <c r="O252" s="6">
        <f t="shared" si="18"/>
        <v>106</v>
      </c>
      <c r="P252">
        <f t="shared" si="19"/>
        <v>72.48</v>
      </c>
      <c r="Q252" s="5">
        <f t="shared" si="21"/>
        <v>41738.428971631205</v>
      </c>
      <c r="R252" s="5">
        <f t="shared" si="20"/>
        <v>41769.067269503546</v>
      </c>
      <c r="S252">
        <f t="shared" si="22"/>
        <v>31</v>
      </c>
      <c r="T252">
        <f t="shared" si="23"/>
        <v>2014</v>
      </c>
    </row>
    <row r="253" spans="1:20" ht="42.75" hidden="1" x14ac:dyDescent="0.4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>
        <v>77</v>
      </c>
      <c r="L253" t="b">
        <v>1</v>
      </c>
      <c r="M253" t="s">
        <v>8266</v>
      </c>
      <c r="N253" t="s">
        <v>8271</v>
      </c>
      <c r="O253" s="6">
        <f t="shared" si="18"/>
        <v>126</v>
      </c>
      <c r="P253">
        <f t="shared" si="19"/>
        <v>57.08</v>
      </c>
      <c r="Q253" s="5">
        <f t="shared" si="21"/>
        <v>41342.400070921984</v>
      </c>
      <c r="R253" s="5">
        <f t="shared" si="20"/>
        <v>41375.085106382976</v>
      </c>
      <c r="S253">
        <f t="shared" si="22"/>
        <v>33</v>
      </c>
      <c r="T253">
        <f t="shared" si="23"/>
        <v>2013</v>
      </c>
    </row>
    <row r="254" spans="1:20" ht="42.75" hidden="1" x14ac:dyDescent="0.4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>
        <v>108</v>
      </c>
      <c r="L254" t="b">
        <v>1</v>
      </c>
      <c r="M254" t="s">
        <v>8266</v>
      </c>
      <c r="N254" t="s">
        <v>8271</v>
      </c>
      <c r="O254" s="6">
        <f t="shared" si="18"/>
        <v>185</v>
      </c>
      <c r="P254">
        <f t="shared" si="19"/>
        <v>85.44</v>
      </c>
      <c r="Q254" s="5">
        <f t="shared" si="21"/>
        <v>40579.378936170215</v>
      </c>
      <c r="R254" s="5">
        <f t="shared" si="20"/>
        <v>40644.233333333337</v>
      </c>
      <c r="S254">
        <f t="shared" si="22"/>
        <v>65</v>
      </c>
      <c r="T254">
        <f t="shared" si="23"/>
        <v>2011</v>
      </c>
    </row>
    <row r="255" spans="1:20" ht="42.75" hidden="1" x14ac:dyDescent="0.4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>
        <v>7</v>
      </c>
      <c r="L255" t="b">
        <v>1</v>
      </c>
      <c r="M255" t="s">
        <v>8266</v>
      </c>
      <c r="N255" t="s">
        <v>8271</v>
      </c>
      <c r="O255" s="6">
        <f t="shared" si="18"/>
        <v>101</v>
      </c>
      <c r="P255">
        <f t="shared" si="19"/>
        <v>215.86</v>
      </c>
      <c r="Q255" s="5">
        <f t="shared" si="21"/>
        <v>41251.366843971628</v>
      </c>
      <c r="R255" s="5">
        <f t="shared" si="20"/>
        <v>41282.005141843969</v>
      </c>
      <c r="S255">
        <f t="shared" si="22"/>
        <v>31</v>
      </c>
      <c r="T255">
        <f t="shared" si="23"/>
        <v>2012</v>
      </c>
    </row>
    <row r="256" spans="1:20" ht="42.75" hidden="1" x14ac:dyDescent="0.4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>
        <v>314</v>
      </c>
      <c r="L256" t="b">
        <v>1</v>
      </c>
      <c r="M256" t="s">
        <v>8266</v>
      </c>
      <c r="N256" t="s">
        <v>8271</v>
      </c>
      <c r="O256" s="6">
        <f t="shared" si="18"/>
        <v>117</v>
      </c>
      <c r="P256">
        <f t="shared" si="19"/>
        <v>89.39</v>
      </c>
      <c r="Q256" s="5">
        <f t="shared" si="21"/>
        <v>42619.164420803783</v>
      </c>
      <c r="R256" s="5">
        <f t="shared" si="20"/>
        <v>42649.936170212764</v>
      </c>
      <c r="S256">
        <f t="shared" si="22"/>
        <v>31</v>
      </c>
      <c r="T256">
        <f t="shared" si="23"/>
        <v>2016</v>
      </c>
    </row>
    <row r="257" spans="1:20" ht="28.5" hidden="1" x14ac:dyDescent="0.4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>
        <v>188</v>
      </c>
      <c r="L257" t="b">
        <v>1</v>
      </c>
      <c r="M257" t="s">
        <v>8266</v>
      </c>
      <c r="N257" t="s">
        <v>8271</v>
      </c>
      <c r="O257" s="6">
        <f t="shared" si="18"/>
        <v>107</v>
      </c>
      <c r="P257">
        <f t="shared" si="19"/>
        <v>45.42</v>
      </c>
      <c r="Q257" s="5">
        <f t="shared" si="21"/>
        <v>40908.090803782507</v>
      </c>
      <c r="R257" s="5">
        <f t="shared" si="20"/>
        <v>40938.68654846336</v>
      </c>
      <c r="S257">
        <f t="shared" si="22"/>
        <v>31</v>
      </c>
      <c r="T257">
        <f t="shared" si="23"/>
        <v>2011</v>
      </c>
    </row>
    <row r="258" spans="1:20" ht="42.75" hidden="1" x14ac:dyDescent="0.4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>
        <v>275</v>
      </c>
      <c r="L258" t="b">
        <v>1</v>
      </c>
      <c r="M258" t="s">
        <v>8266</v>
      </c>
      <c r="N258" t="s">
        <v>8271</v>
      </c>
      <c r="O258" s="6">
        <f t="shared" ref="O258:O321" si="24">ROUND(E258/D258*100,0)</f>
        <v>139</v>
      </c>
      <c r="P258">
        <f t="shared" ref="P258:P321" si="25">IFERROR(ROUND(E258/K258,2),0)</f>
        <v>65.760000000000005</v>
      </c>
      <c r="Q258" s="5">
        <f t="shared" si="21"/>
        <v>41654.892044917258</v>
      </c>
      <c r="R258" s="5">
        <f t="shared" ref="R258:R321" si="26">(I258/84600)+DATE(1970,1,1)</f>
        <v>41685.5303427896</v>
      </c>
      <c r="S258">
        <f t="shared" si="22"/>
        <v>31</v>
      </c>
      <c r="T258">
        <f t="shared" si="23"/>
        <v>2014</v>
      </c>
    </row>
    <row r="259" spans="1:20" ht="42.75" hidden="1" x14ac:dyDescent="0.4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>
        <v>560</v>
      </c>
      <c r="L259" t="b">
        <v>1</v>
      </c>
      <c r="M259" t="s">
        <v>8266</v>
      </c>
      <c r="N259" t="s">
        <v>8271</v>
      </c>
      <c r="O259" s="6">
        <f t="shared" si="24"/>
        <v>107</v>
      </c>
      <c r="P259">
        <f t="shared" si="25"/>
        <v>66.7</v>
      </c>
      <c r="Q259" s="5">
        <f t="shared" ref="Q259:Q322" si="27">(J259/84600)+DATE(1970,1,1)</f>
        <v>42839.427446808506</v>
      </c>
      <c r="R259" s="5">
        <f t="shared" si="26"/>
        <v>42870.065744680847</v>
      </c>
      <c r="S259">
        <f t="shared" ref="S259:S322" si="28">ROUND((I259-J259)/86400,0)+1</f>
        <v>31</v>
      </c>
      <c r="T259">
        <f t="shared" ref="T259:T322" si="29">YEAR((Q259))</f>
        <v>2017</v>
      </c>
    </row>
    <row r="260" spans="1:20" ht="42.75" hidden="1" x14ac:dyDescent="0.4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>
        <v>688</v>
      </c>
      <c r="L260" t="b">
        <v>1</v>
      </c>
      <c r="M260" t="s">
        <v>8266</v>
      </c>
      <c r="N260" t="s">
        <v>8271</v>
      </c>
      <c r="O260" s="6">
        <f t="shared" si="24"/>
        <v>191</v>
      </c>
      <c r="P260">
        <f t="shared" si="25"/>
        <v>83.35</v>
      </c>
      <c r="Q260" s="5">
        <f t="shared" si="27"/>
        <v>41003.605981087472</v>
      </c>
      <c r="R260" s="5">
        <f t="shared" si="26"/>
        <v>41034.244278959814</v>
      </c>
      <c r="S260">
        <f t="shared" si="28"/>
        <v>31</v>
      </c>
      <c r="T260">
        <f t="shared" si="29"/>
        <v>2012</v>
      </c>
    </row>
    <row r="261" spans="1:20" ht="42.75" hidden="1" x14ac:dyDescent="0.4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>
        <v>942</v>
      </c>
      <c r="L261" t="b">
        <v>1</v>
      </c>
      <c r="M261" t="s">
        <v>8266</v>
      </c>
      <c r="N261" t="s">
        <v>8271</v>
      </c>
      <c r="O261" s="6">
        <f t="shared" si="24"/>
        <v>132</v>
      </c>
      <c r="P261">
        <f t="shared" si="25"/>
        <v>105.05</v>
      </c>
      <c r="Q261" s="5">
        <f t="shared" si="27"/>
        <v>42423.881430260051</v>
      </c>
      <c r="R261" s="5">
        <f t="shared" si="26"/>
        <v>42454.519728132393</v>
      </c>
      <c r="S261">
        <f t="shared" si="28"/>
        <v>31</v>
      </c>
      <c r="T261">
        <f t="shared" si="29"/>
        <v>2016</v>
      </c>
    </row>
    <row r="262" spans="1:20" ht="42.75" hidden="1" x14ac:dyDescent="0.4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>
        <v>88</v>
      </c>
      <c r="L262" t="b">
        <v>1</v>
      </c>
      <c r="M262" t="s">
        <v>8266</v>
      </c>
      <c r="N262" t="s">
        <v>8271</v>
      </c>
      <c r="O262" s="6">
        <f t="shared" si="24"/>
        <v>106</v>
      </c>
      <c r="P262">
        <f t="shared" si="25"/>
        <v>120.91</v>
      </c>
      <c r="Q262" s="5">
        <f t="shared" si="27"/>
        <v>40644.835449172577</v>
      </c>
      <c r="R262" s="5">
        <f t="shared" si="26"/>
        <v>40691.467375886525</v>
      </c>
      <c r="S262">
        <f t="shared" si="28"/>
        <v>47</v>
      </c>
      <c r="T262">
        <f t="shared" si="29"/>
        <v>2011</v>
      </c>
    </row>
    <row r="263" spans="1:20" ht="28.5" hidden="1" x14ac:dyDescent="0.4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>
        <v>220</v>
      </c>
      <c r="L263" t="b">
        <v>1</v>
      </c>
      <c r="M263" t="s">
        <v>8266</v>
      </c>
      <c r="N263" t="s">
        <v>8271</v>
      </c>
      <c r="O263" s="6">
        <f t="shared" si="24"/>
        <v>107</v>
      </c>
      <c r="P263">
        <f t="shared" si="25"/>
        <v>97.64</v>
      </c>
      <c r="Q263" s="5">
        <f t="shared" si="27"/>
        <v>41346.585153664302</v>
      </c>
      <c r="R263" s="5">
        <f t="shared" si="26"/>
        <v>41397.379432624111</v>
      </c>
      <c r="S263">
        <f t="shared" si="28"/>
        <v>51</v>
      </c>
      <c r="T263">
        <f t="shared" si="29"/>
        <v>2013</v>
      </c>
    </row>
    <row r="264" spans="1:20" ht="28.5" hidden="1" x14ac:dyDescent="0.4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>
        <v>145</v>
      </c>
      <c r="L264" t="b">
        <v>1</v>
      </c>
      <c r="M264" t="s">
        <v>8266</v>
      </c>
      <c r="N264" t="s">
        <v>8271</v>
      </c>
      <c r="O264" s="6">
        <f t="shared" si="24"/>
        <v>240</v>
      </c>
      <c r="P264">
        <f t="shared" si="25"/>
        <v>41.38</v>
      </c>
      <c r="Q264" s="5">
        <f t="shared" si="27"/>
        <v>40874.104349881796</v>
      </c>
      <c r="R264" s="5">
        <f t="shared" si="26"/>
        <v>40920.061796690308</v>
      </c>
      <c r="S264">
        <f t="shared" si="28"/>
        <v>46</v>
      </c>
      <c r="T264">
        <f t="shared" si="29"/>
        <v>2011</v>
      </c>
    </row>
    <row r="265" spans="1:20" ht="57" hidden="1" x14ac:dyDescent="0.4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>
        <v>963</v>
      </c>
      <c r="L265" t="b">
        <v>1</v>
      </c>
      <c r="M265" t="s">
        <v>8266</v>
      </c>
      <c r="N265" t="s">
        <v>8271</v>
      </c>
      <c r="O265" s="6">
        <f t="shared" si="24"/>
        <v>118</v>
      </c>
      <c r="P265">
        <f t="shared" si="25"/>
        <v>30.65</v>
      </c>
      <c r="Q265" s="5">
        <f t="shared" si="27"/>
        <v>41481.464468085105</v>
      </c>
      <c r="R265" s="5">
        <f t="shared" si="26"/>
        <v>41512.102765957447</v>
      </c>
      <c r="S265">
        <f t="shared" si="28"/>
        <v>31</v>
      </c>
      <c r="T265">
        <f t="shared" si="29"/>
        <v>2013</v>
      </c>
    </row>
    <row r="266" spans="1:20" ht="57" hidden="1" x14ac:dyDescent="0.4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>
        <v>91</v>
      </c>
      <c r="L266" t="b">
        <v>1</v>
      </c>
      <c r="M266" t="s">
        <v>8266</v>
      </c>
      <c r="N266" t="s">
        <v>8271</v>
      </c>
      <c r="O266" s="6">
        <f t="shared" si="24"/>
        <v>118</v>
      </c>
      <c r="P266">
        <f t="shared" si="25"/>
        <v>64.95</v>
      </c>
      <c r="Q266" s="5">
        <f t="shared" si="27"/>
        <v>41339.165425531915</v>
      </c>
      <c r="R266" s="5">
        <f t="shared" si="26"/>
        <v>41369.803723404257</v>
      </c>
      <c r="S266">
        <f t="shared" si="28"/>
        <v>31</v>
      </c>
      <c r="T266">
        <f t="shared" si="29"/>
        <v>2013</v>
      </c>
    </row>
    <row r="267" spans="1:20" ht="57" hidden="1" x14ac:dyDescent="0.4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>
        <v>58</v>
      </c>
      <c r="L267" t="b">
        <v>1</v>
      </c>
      <c r="M267" t="s">
        <v>8266</v>
      </c>
      <c r="N267" t="s">
        <v>8271</v>
      </c>
      <c r="O267" s="6">
        <f t="shared" si="24"/>
        <v>111</v>
      </c>
      <c r="P267">
        <f t="shared" si="25"/>
        <v>95.78</v>
      </c>
      <c r="Q267" s="5">
        <f t="shared" si="27"/>
        <v>40579.974349881799</v>
      </c>
      <c r="R267" s="5">
        <f t="shared" si="26"/>
        <v>40622.45815602837</v>
      </c>
      <c r="S267">
        <f t="shared" si="28"/>
        <v>43</v>
      </c>
      <c r="T267">
        <f t="shared" si="29"/>
        <v>2011</v>
      </c>
    </row>
    <row r="268" spans="1:20" ht="57" hidden="1" x14ac:dyDescent="0.4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>
        <v>36</v>
      </c>
      <c r="L268" t="b">
        <v>1</v>
      </c>
      <c r="M268" t="s">
        <v>8266</v>
      </c>
      <c r="N268" t="s">
        <v>8271</v>
      </c>
      <c r="O268" s="6">
        <f t="shared" si="24"/>
        <v>146</v>
      </c>
      <c r="P268">
        <f t="shared" si="25"/>
        <v>40.42</v>
      </c>
      <c r="Q268" s="5">
        <f t="shared" si="27"/>
        <v>40516.5828250591</v>
      </c>
      <c r="R268" s="5">
        <f t="shared" si="26"/>
        <v>40604.397872340429</v>
      </c>
      <c r="S268">
        <f t="shared" si="28"/>
        <v>87</v>
      </c>
      <c r="T268">
        <f t="shared" si="29"/>
        <v>2010</v>
      </c>
    </row>
    <row r="269" spans="1:20" ht="42.75" hidden="1" x14ac:dyDescent="0.4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>
        <v>165</v>
      </c>
      <c r="L269" t="b">
        <v>1</v>
      </c>
      <c r="M269" t="s">
        <v>8266</v>
      </c>
      <c r="N269" t="s">
        <v>8271</v>
      </c>
      <c r="O269" s="6">
        <f t="shared" si="24"/>
        <v>132</v>
      </c>
      <c r="P269">
        <f t="shared" si="25"/>
        <v>78.58</v>
      </c>
      <c r="Q269" s="5">
        <f t="shared" si="27"/>
        <v>42130.483439716307</v>
      </c>
      <c r="R269" s="5">
        <f t="shared" si="26"/>
        <v>42161.121737588648</v>
      </c>
      <c r="S269">
        <f t="shared" si="28"/>
        <v>31</v>
      </c>
      <c r="T269">
        <f t="shared" si="29"/>
        <v>2015</v>
      </c>
    </row>
    <row r="270" spans="1:20" ht="42.75" hidden="1" x14ac:dyDescent="0.4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>
        <v>111</v>
      </c>
      <c r="L270" t="b">
        <v>1</v>
      </c>
      <c r="M270" t="s">
        <v>8266</v>
      </c>
      <c r="N270" t="s">
        <v>8271</v>
      </c>
      <c r="O270" s="6">
        <f t="shared" si="24"/>
        <v>111</v>
      </c>
      <c r="P270">
        <f t="shared" si="25"/>
        <v>50.18</v>
      </c>
      <c r="Q270" s="5">
        <f t="shared" si="27"/>
        <v>41133.411087470449</v>
      </c>
      <c r="R270" s="5">
        <f t="shared" si="26"/>
        <v>41179.411087470449</v>
      </c>
      <c r="S270">
        <f t="shared" si="28"/>
        <v>46</v>
      </c>
      <c r="T270">
        <f t="shared" si="29"/>
        <v>2012</v>
      </c>
    </row>
    <row r="271" spans="1:20" ht="42.75" hidden="1" x14ac:dyDescent="0.4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>
        <v>1596</v>
      </c>
      <c r="L271" t="b">
        <v>1</v>
      </c>
      <c r="M271" t="s">
        <v>8266</v>
      </c>
      <c r="N271" t="s">
        <v>8271</v>
      </c>
      <c r="O271" s="6">
        <f t="shared" si="24"/>
        <v>147</v>
      </c>
      <c r="P271">
        <f t="shared" si="25"/>
        <v>92.25</v>
      </c>
      <c r="Q271" s="5">
        <f t="shared" si="27"/>
        <v>43123.924609929076</v>
      </c>
      <c r="R271" s="5">
        <f t="shared" si="26"/>
        <v>43154.562907801417</v>
      </c>
      <c r="S271">
        <f t="shared" si="28"/>
        <v>31</v>
      </c>
      <c r="T271">
        <f t="shared" si="29"/>
        <v>2018</v>
      </c>
    </row>
    <row r="272" spans="1:20" ht="42.75" hidden="1" x14ac:dyDescent="0.4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>
        <v>61</v>
      </c>
      <c r="L272" t="b">
        <v>1</v>
      </c>
      <c r="M272" t="s">
        <v>8266</v>
      </c>
      <c r="N272" t="s">
        <v>8271</v>
      </c>
      <c r="O272" s="6">
        <f t="shared" si="24"/>
        <v>153</v>
      </c>
      <c r="P272">
        <f t="shared" si="25"/>
        <v>57.54</v>
      </c>
      <c r="Q272" s="5">
        <f t="shared" si="27"/>
        <v>40958.480732860524</v>
      </c>
      <c r="R272" s="5">
        <f t="shared" si="26"/>
        <v>41009.851063829788</v>
      </c>
      <c r="S272">
        <f t="shared" si="28"/>
        <v>51</v>
      </c>
      <c r="T272">
        <f t="shared" si="29"/>
        <v>2012</v>
      </c>
    </row>
    <row r="273" spans="1:20" ht="42.75" hidden="1" x14ac:dyDescent="0.4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>
        <v>287</v>
      </c>
      <c r="L273" t="b">
        <v>1</v>
      </c>
      <c r="M273" t="s">
        <v>8266</v>
      </c>
      <c r="N273" t="s">
        <v>8271</v>
      </c>
      <c r="O273" s="6">
        <f t="shared" si="24"/>
        <v>105</v>
      </c>
      <c r="P273">
        <f t="shared" si="25"/>
        <v>109.42</v>
      </c>
      <c r="Q273" s="5">
        <f t="shared" si="27"/>
        <v>41953.442801418438</v>
      </c>
      <c r="R273" s="5">
        <f t="shared" si="26"/>
        <v>41983.297872340423</v>
      </c>
      <c r="S273">
        <f t="shared" si="28"/>
        <v>30</v>
      </c>
      <c r="T273">
        <f t="shared" si="29"/>
        <v>2014</v>
      </c>
    </row>
    <row r="274" spans="1:20" ht="42.75" hidden="1" x14ac:dyDescent="0.4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>
        <v>65</v>
      </c>
      <c r="L274" t="b">
        <v>1</v>
      </c>
      <c r="M274" t="s">
        <v>8266</v>
      </c>
      <c r="N274" t="s">
        <v>8271</v>
      </c>
      <c r="O274" s="6">
        <f t="shared" si="24"/>
        <v>177</v>
      </c>
      <c r="P274">
        <f t="shared" si="25"/>
        <v>81.89</v>
      </c>
      <c r="Q274" s="5">
        <f t="shared" si="27"/>
        <v>40547.962068557921</v>
      </c>
      <c r="R274" s="5">
        <f t="shared" si="26"/>
        <v>40610.141134751771</v>
      </c>
      <c r="S274">
        <f t="shared" si="28"/>
        <v>62</v>
      </c>
      <c r="T274">
        <f t="shared" si="29"/>
        <v>2011</v>
      </c>
    </row>
    <row r="275" spans="1:20" ht="42.75" hidden="1" x14ac:dyDescent="0.4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>
        <v>118</v>
      </c>
      <c r="L275" t="b">
        <v>1</v>
      </c>
      <c r="M275" t="s">
        <v>8266</v>
      </c>
      <c r="N275" t="s">
        <v>8271</v>
      </c>
      <c r="O275" s="6">
        <f t="shared" si="24"/>
        <v>108</v>
      </c>
      <c r="P275">
        <f t="shared" si="25"/>
        <v>45.67</v>
      </c>
      <c r="Q275" s="5">
        <f t="shared" si="27"/>
        <v>41019.381394799057</v>
      </c>
      <c r="R275" s="5">
        <f t="shared" si="26"/>
        <v>41050.019692671398</v>
      </c>
      <c r="S275">
        <f t="shared" si="28"/>
        <v>31</v>
      </c>
      <c r="T275">
        <f t="shared" si="29"/>
        <v>2012</v>
      </c>
    </row>
    <row r="276" spans="1:20" ht="42.75" hidden="1" x14ac:dyDescent="0.4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>
        <v>113</v>
      </c>
      <c r="L276" t="b">
        <v>1</v>
      </c>
      <c r="M276" t="s">
        <v>8266</v>
      </c>
      <c r="N276" t="s">
        <v>8271</v>
      </c>
      <c r="O276" s="6">
        <f t="shared" si="24"/>
        <v>156</v>
      </c>
      <c r="P276">
        <f t="shared" si="25"/>
        <v>55.22</v>
      </c>
      <c r="Q276" s="5">
        <f t="shared" si="27"/>
        <v>41297.591359338061</v>
      </c>
      <c r="R276" s="5">
        <f t="shared" si="26"/>
        <v>41332.701418439712</v>
      </c>
      <c r="S276">
        <f t="shared" si="28"/>
        <v>35</v>
      </c>
      <c r="T276">
        <f t="shared" si="29"/>
        <v>2013</v>
      </c>
    </row>
    <row r="277" spans="1:20" ht="42.75" hidden="1" x14ac:dyDescent="0.4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>
        <v>332</v>
      </c>
      <c r="L277" t="b">
        <v>1</v>
      </c>
      <c r="M277" t="s">
        <v>8266</v>
      </c>
      <c r="N277" t="s">
        <v>8271</v>
      </c>
      <c r="O277" s="6">
        <f t="shared" si="24"/>
        <v>108</v>
      </c>
      <c r="P277">
        <f t="shared" si="25"/>
        <v>65.3</v>
      </c>
      <c r="Q277" s="5">
        <f t="shared" si="27"/>
        <v>41525.458226950359</v>
      </c>
      <c r="R277" s="5">
        <f t="shared" si="26"/>
        <v>41556.139078014181</v>
      </c>
      <c r="S277">
        <f t="shared" si="28"/>
        <v>31</v>
      </c>
      <c r="T277">
        <f t="shared" si="29"/>
        <v>2013</v>
      </c>
    </row>
    <row r="278" spans="1:20" ht="42.75" hidden="1" x14ac:dyDescent="0.4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>
        <v>62</v>
      </c>
      <c r="L278" t="b">
        <v>1</v>
      </c>
      <c r="M278" t="s">
        <v>8266</v>
      </c>
      <c r="N278" t="s">
        <v>8271</v>
      </c>
      <c r="O278" s="6">
        <f t="shared" si="24"/>
        <v>148</v>
      </c>
      <c r="P278">
        <f t="shared" si="25"/>
        <v>95.23</v>
      </c>
      <c r="Q278" s="5">
        <f t="shared" si="27"/>
        <v>41294.700638297873</v>
      </c>
      <c r="R278" s="5">
        <f t="shared" si="26"/>
        <v>41355.93468085106</v>
      </c>
      <c r="S278">
        <f t="shared" si="28"/>
        <v>61</v>
      </c>
      <c r="T278">
        <f t="shared" si="29"/>
        <v>2013</v>
      </c>
    </row>
    <row r="279" spans="1:20" ht="42.75" hidden="1" x14ac:dyDescent="0.4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>
        <v>951</v>
      </c>
      <c r="L279" t="b">
        <v>1</v>
      </c>
      <c r="M279" t="s">
        <v>8266</v>
      </c>
      <c r="N279" t="s">
        <v>8271</v>
      </c>
      <c r="O279" s="6">
        <f t="shared" si="24"/>
        <v>110</v>
      </c>
      <c r="P279">
        <f t="shared" si="25"/>
        <v>75.44</v>
      </c>
      <c r="Q279" s="5">
        <f t="shared" si="27"/>
        <v>42469.995496453899</v>
      </c>
      <c r="R279" s="5">
        <f t="shared" si="26"/>
        <v>42500.633794326241</v>
      </c>
      <c r="S279">
        <f t="shared" si="28"/>
        <v>31</v>
      </c>
      <c r="T279">
        <f t="shared" si="29"/>
        <v>2016</v>
      </c>
    </row>
    <row r="280" spans="1:20" ht="28.5" hidden="1" x14ac:dyDescent="0.4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>
        <v>415</v>
      </c>
      <c r="L280" t="b">
        <v>1</v>
      </c>
      <c r="M280" t="s">
        <v>8266</v>
      </c>
      <c r="N280" t="s">
        <v>8271</v>
      </c>
      <c r="O280" s="6">
        <f t="shared" si="24"/>
        <v>150</v>
      </c>
      <c r="P280">
        <f t="shared" si="25"/>
        <v>97.82</v>
      </c>
      <c r="Q280" s="5">
        <f t="shared" si="27"/>
        <v>41495.850342789599</v>
      </c>
      <c r="R280" s="5">
        <f t="shared" si="26"/>
        <v>41526.488640661941</v>
      </c>
      <c r="S280">
        <f t="shared" si="28"/>
        <v>31</v>
      </c>
      <c r="T280">
        <f t="shared" si="29"/>
        <v>2013</v>
      </c>
    </row>
    <row r="281" spans="1:20" ht="42.75" hidden="1" x14ac:dyDescent="0.4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>
        <v>305</v>
      </c>
      <c r="L281" t="b">
        <v>1</v>
      </c>
      <c r="M281" t="s">
        <v>8266</v>
      </c>
      <c r="N281" t="s">
        <v>8271</v>
      </c>
      <c r="O281" s="6">
        <f t="shared" si="24"/>
        <v>157</v>
      </c>
      <c r="P281">
        <f t="shared" si="25"/>
        <v>87.69</v>
      </c>
      <c r="Q281" s="5">
        <f t="shared" si="27"/>
        <v>43124.994042553197</v>
      </c>
      <c r="R281" s="5">
        <f t="shared" si="26"/>
        <v>43159.553900709216</v>
      </c>
      <c r="S281">
        <f t="shared" si="28"/>
        <v>35</v>
      </c>
      <c r="T281">
        <f t="shared" si="29"/>
        <v>2018</v>
      </c>
    </row>
    <row r="282" spans="1:20" ht="42.75" hidden="1" x14ac:dyDescent="0.4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>
        <v>2139</v>
      </c>
      <c r="L282" t="b">
        <v>1</v>
      </c>
      <c r="M282" t="s">
        <v>8266</v>
      </c>
      <c r="N282" t="s">
        <v>8271</v>
      </c>
      <c r="O282" s="6">
        <f t="shared" si="24"/>
        <v>156</v>
      </c>
      <c r="P282">
        <f t="shared" si="25"/>
        <v>54.75</v>
      </c>
      <c r="Q282" s="5">
        <f t="shared" si="27"/>
        <v>42088.75218676123</v>
      </c>
      <c r="R282" s="5">
        <f t="shared" si="26"/>
        <v>42134.709633569742</v>
      </c>
      <c r="S282">
        <f t="shared" si="28"/>
        <v>46</v>
      </c>
      <c r="T282">
        <f t="shared" si="29"/>
        <v>2015</v>
      </c>
    </row>
    <row r="283" spans="1:20" ht="42.75" hidden="1" x14ac:dyDescent="0.4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>
        <v>79</v>
      </c>
      <c r="L283" t="b">
        <v>1</v>
      </c>
      <c r="M283" t="s">
        <v>8266</v>
      </c>
      <c r="N283" t="s">
        <v>8271</v>
      </c>
      <c r="O283" s="6">
        <f t="shared" si="24"/>
        <v>121</v>
      </c>
      <c r="P283">
        <f t="shared" si="25"/>
        <v>83.95</v>
      </c>
      <c r="Q283" s="5">
        <f t="shared" si="27"/>
        <v>40256.145543735227</v>
      </c>
      <c r="R283" s="5">
        <f t="shared" si="26"/>
        <v>40343.614184397164</v>
      </c>
      <c r="S283">
        <f t="shared" si="28"/>
        <v>87</v>
      </c>
      <c r="T283">
        <f t="shared" si="29"/>
        <v>2010</v>
      </c>
    </row>
    <row r="284" spans="1:20" ht="42.75" hidden="1" x14ac:dyDescent="0.4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>
        <v>179</v>
      </c>
      <c r="L284" t="b">
        <v>1</v>
      </c>
      <c r="M284" t="s">
        <v>8266</v>
      </c>
      <c r="N284" t="s">
        <v>8271</v>
      </c>
      <c r="O284" s="6">
        <f t="shared" si="24"/>
        <v>101</v>
      </c>
      <c r="P284">
        <f t="shared" si="25"/>
        <v>254.39</v>
      </c>
      <c r="Q284" s="5">
        <f t="shared" si="27"/>
        <v>40506.109834515366</v>
      </c>
      <c r="R284" s="5">
        <f t="shared" si="26"/>
        <v>40543.893617021276</v>
      </c>
      <c r="S284">
        <f t="shared" si="28"/>
        <v>38</v>
      </c>
      <c r="T284">
        <f t="shared" si="29"/>
        <v>2010</v>
      </c>
    </row>
    <row r="285" spans="1:20" ht="28.5" hidden="1" x14ac:dyDescent="0.4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>
        <v>202</v>
      </c>
      <c r="L285" t="b">
        <v>1</v>
      </c>
      <c r="M285" t="s">
        <v>8266</v>
      </c>
      <c r="N285" t="s">
        <v>8271</v>
      </c>
      <c r="O285" s="6">
        <f t="shared" si="24"/>
        <v>114</v>
      </c>
      <c r="P285">
        <f t="shared" si="25"/>
        <v>101.83</v>
      </c>
      <c r="Q285" s="5">
        <f t="shared" si="27"/>
        <v>40997.129361702129</v>
      </c>
      <c r="R285" s="5">
        <f t="shared" si="26"/>
        <v>41017.04184397163</v>
      </c>
      <c r="S285">
        <f t="shared" si="28"/>
        <v>20</v>
      </c>
      <c r="T285">
        <f t="shared" si="29"/>
        <v>2012</v>
      </c>
    </row>
    <row r="286" spans="1:20" ht="42.75" hidden="1" x14ac:dyDescent="0.4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>
        <v>760</v>
      </c>
      <c r="L286" t="b">
        <v>1</v>
      </c>
      <c r="M286" t="s">
        <v>8266</v>
      </c>
      <c r="N286" t="s">
        <v>8271</v>
      </c>
      <c r="O286" s="6">
        <f t="shared" si="24"/>
        <v>105</v>
      </c>
      <c r="P286">
        <f t="shared" si="25"/>
        <v>55.07</v>
      </c>
      <c r="Q286" s="5">
        <f t="shared" si="27"/>
        <v>41231.030496453903</v>
      </c>
      <c r="R286" s="5">
        <f t="shared" si="26"/>
        <v>41256.562411347521</v>
      </c>
      <c r="S286">
        <f t="shared" si="28"/>
        <v>26</v>
      </c>
      <c r="T286">
        <f t="shared" si="29"/>
        <v>2012</v>
      </c>
    </row>
    <row r="287" spans="1:20" ht="42.75" hidden="1" x14ac:dyDescent="0.4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>
        <v>563</v>
      </c>
      <c r="L287" t="b">
        <v>1</v>
      </c>
      <c r="M287" t="s">
        <v>8266</v>
      </c>
      <c r="N287" t="s">
        <v>8271</v>
      </c>
      <c r="O287" s="6">
        <f t="shared" si="24"/>
        <v>229</v>
      </c>
      <c r="P287">
        <f t="shared" si="25"/>
        <v>56.9</v>
      </c>
      <c r="Q287" s="5">
        <f t="shared" si="27"/>
        <v>41845.857304964535</v>
      </c>
      <c r="R287" s="5">
        <f t="shared" si="26"/>
        <v>41876.495602836876</v>
      </c>
      <c r="S287">
        <f t="shared" si="28"/>
        <v>31</v>
      </c>
      <c r="T287">
        <f t="shared" si="29"/>
        <v>2014</v>
      </c>
    </row>
    <row r="288" spans="1:20" ht="42.75" hidden="1" x14ac:dyDescent="0.4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>
        <v>135</v>
      </c>
      <c r="L288" t="b">
        <v>1</v>
      </c>
      <c r="M288" t="s">
        <v>8266</v>
      </c>
      <c r="N288" t="s">
        <v>8271</v>
      </c>
      <c r="O288" s="6">
        <f t="shared" si="24"/>
        <v>109</v>
      </c>
      <c r="P288">
        <f t="shared" si="25"/>
        <v>121.28</v>
      </c>
      <c r="Q288" s="5">
        <f t="shared" si="27"/>
        <v>41648.812340425531</v>
      </c>
      <c r="R288" s="5">
        <f t="shared" si="26"/>
        <v>41694.727234042555</v>
      </c>
      <c r="S288">
        <f t="shared" si="28"/>
        <v>46</v>
      </c>
      <c r="T288">
        <f t="shared" si="29"/>
        <v>2014</v>
      </c>
    </row>
    <row r="289" spans="1:20" ht="28.5" hidden="1" x14ac:dyDescent="0.4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>
        <v>290</v>
      </c>
      <c r="L289" t="b">
        <v>1</v>
      </c>
      <c r="M289" t="s">
        <v>8266</v>
      </c>
      <c r="N289" t="s">
        <v>8271</v>
      </c>
      <c r="O289" s="6">
        <f t="shared" si="24"/>
        <v>176</v>
      </c>
      <c r="P289">
        <f t="shared" si="25"/>
        <v>91.19</v>
      </c>
      <c r="Q289" s="5">
        <f t="shared" si="27"/>
        <v>41516.517943262414</v>
      </c>
      <c r="R289" s="5">
        <f t="shared" si="26"/>
        <v>41548.063829787236</v>
      </c>
      <c r="S289">
        <f t="shared" si="28"/>
        <v>32</v>
      </c>
      <c r="T289">
        <f t="shared" si="29"/>
        <v>2013</v>
      </c>
    </row>
    <row r="290" spans="1:20" ht="57" hidden="1" x14ac:dyDescent="0.4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>
        <v>447</v>
      </c>
      <c r="L290" t="b">
        <v>1</v>
      </c>
      <c r="M290" t="s">
        <v>8266</v>
      </c>
      <c r="N290" t="s">
        <v>8271</v>
      </c>
      <c r="O290" s="6">
        <f t="shared" si="24"/>
        <v>103</v>
      </c>
      <c r="P290">
        <f t="shared" si="25"/>
        <v>115.45</v>
      </c>
      <c r="Q290" s="5">
        <f t="shared" si="27"/>
        <v>41380.576749408981</v>
      </c>
      <c r="R290" s="5">
        <f t="shared" si="26"/>
        <v>41416.321430260046</v>
      </c>
      <c r="S290">
        <f t="shared" si="28"/>
        <v>36</v>
      </c>
      <c r="T290">
        <f t="shared" si="29"/>
        <v>2013</v>
      </c>
    </row>
    <row r="291" spans="1:20" ht="42.75" hidden="1" x14ac:dyDescent="0.4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>
        <v>232</v>
      </c>
      <c r="L291" t="b">
        <v>1</v>
      </c>
      <c r="M291" t="s">
        <v>8266</v>
      </c>
      <c r="N291" t="s">
        <v>8271</v>
      </c>
      <c r="O291" s="6">
        <f t="shared" si="24"/>
        <v>105</v>
      </c>
      <c r="P291">
        <f t="shared" si="25"/>
        <v>67.77</v>
      </c>
      <c r="Q291" s="5">
        <f t="shared" si="27"/>
        <v>41890.487399527185</v>
      </c>
      <c r="R291" s="5">
        <f t="shared" si="26"/>
        <v>41921.125697399526</v>
      </c>
      <c r="S291">
        <f t="shared" si="28"/>
        <v>31</v>
      </c>
      <c r="T291">
        <f t="shared" si="29"/>
        <v>2014</v>
      </c>
    </row>
    <row r="292" spans="1:20" ht="28.5" hidden="1" x14ac:dyDescent="0.4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>
        <v>168</v>
      </c>
      <c r="L292" t="b">
        <v>1</v>
      </c>
      <c r="M292" t="s">
        <v>8266</v>
      </c>
      <c r="N292" t="s">
        <v>8271</v>
      </c>
      <c r="O292" s="6">
        <f t="shared" si="24"/>
        <v>107</v>
      </c>
      <c r="P292">
        <f t="shared" si="25"/>
        <v>28.58</v>
      </c>
      <c r="Q292" s="5">
        <f t="shared" si="27"/>
        <v>40844.611075650115</v>
      </c>
      <c r="R292" s="5">
        <f t="shared" si="26"/>
        <v>40895.637588652484</v>
      </c>
      <c r="S292">
        <f t="shared" si="28"/>
        <v>51</v>
      </c>
      <c r="T292">
        <f t="shared" si="29"/>
        <v>2011</v>
      </c>
    </row>
    <row r="293" spans="1:20" ht="42.75" hidden="1" x14ac:dyDescent="0.4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>
        <v>128</v>
      </c>
      <c r="L293" t="b">
        <v>1</v>
      </c>
      <c r="M293" t="s">
        <v>8266</v>
      </c>
      <c r="N293" t="s">
        <v>8271</v>
      </c>
      <c r="O293" s="6">
        <f t="shared" si="24"/>
        <v>120</v>
      </c>
      <c r="P293">
        <f t="shared" si="25"/>
        <v>46.88</v>
      </c>
      <c r="Q293" s="5">
        <f t="shared" si="27"/>
        <v>41713.104562647757</v>
      </c>
      <c r="R293" s="5">
        <f t="shared" si="26"/>
        <v>41731.724113475175</v>
      </c>
      <c r="S293">
        <f t="shared" si="28"/>
        <v>19</v>
      </c>
      <c r="T293">
        <f t="shared" si="29"/>
        <v>2014</v>
      </c>
    </row>
    <row r="294" spans="1:20" ht="42.75" hidden="1" x14ac:dyDescent="0.4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>
        <v>493</v>
      </c>
      <c r="L294" t="b">
        <v>1</v>
      </c>
      <c r="M294" t="s">
        <v>8266</v>
      </c>
      <c r="N294" t="s">
        <v>8271</v>
      </c>
      <c r="O294" s="6">
        <f t="shared" si="24"/>
        <v>102</v>
      </c>
      <c r="P294">
        <f t="shared" si="25"/>
        <v>154.41999999999999</v>
      </c>
      <c r="Q294" s="5">
        <f t="shared" si="27"/>
        <v>41137.139468085108</v>
      </c>
      <c r="R294" s="5">
        <f t="shared" si="26"/>
        <v>41170.190780141842</v>
      </c>
      <c r="S294">
        <f t="shared" si="28"/>
        <v>33</v>
      </c>
      <c r="T294">
        <f t="shared" si="29"/>
        <v>2012</v>
      </c>
    </row>
    <row r="295" spans="1:20" ht="42.75" hidden="1" x14ac:dyDescent="0.4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>
        <v>131</v>
      </c>
      <c r="L295" t="b">
        <v>1</v>
      </c>
      <c r="M295" t="s">
        <v>8266</v>
      </c>
      <c r="N295" t="s">
        <v>8271</v>
      </c>
      <c r="O295" s="6">
        <f t="shared" si="24"/>
        <v>101</v>
      </c>
      <c r="P295">
        <f t="shared" si="25"/>
        <v>201.22</v>
      </c>
      <c r="Q295" s="5">
        <f t="shared" si="27"/>
        <v>42063.299219858156</v>
      </c>
      <c r="R295" s="5">
        <f t="shared" si="26"/>
        <v>42093.937517730497</v>
      </c>
      <c r="S295">
        <f t="shared" si="28"/>
        <v>31</v>
      </c>
      <c r="T295">
        <f t="shared" si="29"/>
        <v>2015</v>
      </c>
    </row>
    <row r="296" spans="1:20" ht="57" hidden="1" x14ac:dyDescent="0.4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>
        <v>50</v>
      </c>
      <c r="L296" t="b">
        <v>1</v>
      </c>
      <c r="M296" t="s">
        <v>8266</v>
      </c>
      <c r="N296" t="s">
        <v>8271</v>
      </c>
      <c r="O296" s="6">
        <f t="shared" si="24"/>
        <v>100</v>
      </c>
      <c r="P296">
        <f t="shared" si="25"/>
        <v>100</v>
      </c>
      <c r="Q296" s="5">
        <f t="shared" si="27"/>
        <v>40657.426643026003</v>
      </c>
      <c r="R296" s="5">
        <f t="shared" si="26"/>
        <v>40693.765957446813</v>
      </c>
      <c r="S296">
        <f t="shared" si="28"/>
        <v>37</v>
      </c>
      <c r="T296">
        <f t="shared" si="29"/>
        <v>2011</v>
      </c>
    </row>
    <row r="297" spans="1:20" ht="42.75" hidden="1" x14ac:dyDescent="0.4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>
        <v>665</v>
      </c>
      <c r="L297" t="b">
        <v>1</v>
      </c>
      <c r="M297" t="s">
        <v>8266</v>
      </c>
      <c r="N297" t="s">
        <v>8271</v>
      </c>
      <c r="O297" s="6">
        <f t="shared" si="24"/>
        <v>133</v>
      </c>
      <c r="P297">
        <f t="shared" si="25"/>
        <v>100.08</v>
      </c>
      <c r="Q297" s="5">
        <f t="shared" si="27"/>
        <v>41858.366536643029</v>
      </c>
      <c r="R297" s="5">
        <f t="shared" si="26"/>
        <v>41919.638297872341</v>
      </c>
      <c r="S297">
        <f t="shared" si="28"/>
        <v>61</v>
      </c>
      <c r="T297">
        <f t="shared" si="29"/>
        <v>2014</v>
      </c>
    </row>
    <row r="298" spans="1:20" ht="42.75" hidden="1" x14ac:dyDescent="0.4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>
        <v>129</v>
      </c>
      <c r="L298" t="b">
        <v>1</v>
      </c>
      <c r="M298" t="s">
        <v>8266</v>
      </c>
      <c r="N298" t="s">
        <v>8271</v>
      </c>
      <c r="O298" s="6">
        <f t="shared" si="24"/>
        <v>119</v>
      </c>
      <c r="P298">
        <f t="shared" si="25"/>
        <v>230.09</v>
      </c>
      <c r="Q298" s="5">
        <f t="shared" si="27"/>
        <v>41465.655827423165</v>
      </c>
      <c r="R298" s="5">
        <f t="shared" si="26"/>
        <v>41491.187742316783</v>
      </c>
      <c r="S298">
        <f t="shared" si="28"/>
        <v>26</v>
      </c>
      <c r="T298">
        <f t="shared" si="29"/>
        <v>2013</v>
      </c>
    </row>
    <row r="299" spans="1:20" ht="42.75" hidden="1" x14ac:dyDescent="0.4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>
        <v>142</v>
      </c>
      <c r="L299" t="b">
        <v>1</v>
      </c>
      <c r="M299" t="s">
        <v>8266</v>
      </c>
      <c r="N299" t="s">
        <v>8271</v>
      </c>
      <c r="O299" s="6">
        <f t="shared" si="24"/>
        <v>101</v>
      </c>
      <c r="P299">
        <f t="shared" si="25"/>
        <v>141.75</v>
      </c>
      <c r="Q299" s="5">
        <f t="shared" si="27"/>
        <v>42441.232872340421</v>
      </c>
      <c r="R299" s="5">
        <f t="shared" si="26"/>
        <v>42477.424822695037</v>
      </c>
      <c r="S299">
        <f t="shared" si="28"/>
        <v>36</v>
      </c>
      <c r="T299">
        <f t="shared" si="29"/>
        <v>2016</v>
      </c>
    </row>
    <row r="300" spans="1:20" ht="28.5" hidden="1" x14ac:dyDescent="0.4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>
        <v>2436</v>
      </c>
      <c r="L300" t="b">
        <v>1</v>
      </c>
      <c r="M300" t="s">
        <v>8266</v>
      </c>
      <c r="N300" t="s">
        <v>8271</v>
      </c>
      <c r="O300" s="6">
        <f t="shared" si="24"/>
        <v>109</v>
      </c>
      <c r="P300">
        <f t="shared" si="25"/>
        <v>56.34</v>
      </c>
      <c r="Q300" s="5">
        <f t="shared" si="27"/>
        <v>42052.877635933808</v>
      </c>
      <c r="R300" s="5">
        <f t="shared" si="26"/>
        <v>42113.553191489365</v>
      </c>
      <c r="S300">
        <f t="shared" si="28"/>
        <v>60</v>
      </c>
      <c r="T300">
        <f t="shared" si="29"/>
        <v>2015</v>
      </c>
    </row>
    <row r="301" spans="1:20" ht="42.75" hidden="1" x14ac:dyDescent="0.4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>
        <v>244</v>
      </c>
      <c r="L301" t="b">
        <v>1</v>
      </c>
      <c r="M301" t="s">
        <v>8266</v>
      </c>
      <c r="N301" t="s">
        <v>8271</v>
      </c>
      <c r="O301" s="6">
        <f t="shared" si="24"/>
        <v>179</v>
      </c>
      <c r="P301">
        <f t="shared" si="25"/>
        <v>73.34</v>
      </c>
      <c r="Q301" s="5">
        <f t="shared" si="27"/>
        <v>40786.251300236407</v>
      </c>
      <c r="R301" s="5">
        <f t="shared" si="26"/>
        <v>40816.932151300236</v>
      </c>
      <c r="S301">
        <f t="shared" si="28"/>
        <v>31</v>
      </c>
      <c r="T301">
        <f t="shared" si="29"/>
        <v>2011</v>
      </c>
    </row>
    <row r="302" spans="1:20" ht="42.75" hidden="1" x14ac:dyDescent="0.4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>
        <v>298</v>
      </c>
      <c r="L302" t="b">
        <v>1</v>
      </c>
      <c r="M302" t="s">
        <v>8266</v>
      </c>
      <c r="N302" t="s">
        <v>8271</v>
      </c>
      <c r="O302" s="6">
        <f t="shared" si="24"/>
        <v>102</v>
      </c>
      <c r="P302">
        <f t="shared" si="25"/>
        <v>85.34</v>
      </c>
      <c r="Q302" s="5">
        <f t="shared" si="27"/>
        <v>40947.342056737587</v>
      </c>
      <c r="R302" s="5">
        <f t="shared" si="26"/>
        <v>40979.001631205676</v>
      </c>
      <c r="S302">
        <f t="shared" si="28"/>
        <v>32</v>
      </c>
      <c r="T302">
        <f t="shared" si="29"/>
        <v>2012</v>
      </c>
    </row>
    <row r="303" spans="1:20" ht="42.75" hidden="1" x14ac:dyDescent="0.4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>
        <v>251</v>
      </c>
      <c r="L303" t="b">
        <v>1</v>
      </c>
      <c r="M303" t="s">
        <v>8266</v>
      </c>
      <c r="N303" t="s">
        <v>8271</v>
      </c>
      <c r="O303" s="6">
        <f t="shared" si="24"/>
        <v>119</v>
      </c>
      <c r="P303">
        <f t="shared" si="25"/>
        <v>61.5</v>
      </c>
      <c r="Q303" s="5">
        <f t="shared" si="27"/>
        <v>41647.710815602841</v>
      </c>
      <c r="R303" s="5">
        <f t="shared" si="26"/>
        <v>41688.519326241134</v>
      </c>
      <c r="S303">
        <f t="shared" si="28"/>
        <v>41</v>
      </c>
      <c r="T303">
        <f t="shared" si="29"/>
        <v>2014</v>
      </c>
    </row>
    <row r="304" spans="1:20" ht="57" hidden="1" x14ac:dyDescent="0.4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>
        <v>108</v>
      </c>
      <c r="L304" t="b">
        <v>1</v>
      </c>
      <c r="M304" t="s">
        <v>8266</v>
      </c>
      <c r="N304" t="s">
        <v>8271</v>
      </c>
      <c r="O304" s="6">
        <f t="shared" si="24"/>
        <v>100</v>
      </c>
      <c r="P304">
        <f t="shared" si="25"/>
        <v>93.02</v>
      </c>
      <c r="Q304" s="5">
        <f t="shared" si="27"/>
        <v>41260.76877068558</v>
      </c>
      <c r="R304" s="5">
        <f t="shared" si="26"/>
        <v>41291.407068557921</v>
      </c>
      <c r="S304">
        <f t="shared" si="28"/>
        <v>31</v>
      </c>
      <c r="T304">
        <f t="shared" si="29"/>
        <v>2012</v>
      </c>
    </row>
    <row r="305" spans="1:20" ht="42.75" hidden="1" x14ac:dyDescent="0.4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>
        <v>82</v>
      </c>
      <c r="L305" t="b">
        <v>1</v>
      </c>
      <c r="M305" t="s">
        <v>8266</v>
      </c>
      <c r="N305" t="s">
        <v>8271</v>
      </c>
      <c r="O305" s="6">
        <f t="shared" si="24"/>
        <v>137</v>
      </c>
      <c r="P305">
        <f t="shared" si="25"/>
        <v>50.29</v>
      </c>
      <c r="Q305" s="5">
        <f t="shared" si="27"/>
        <v>41361.072647754139</v>
      </c>
      <c r="R305" s="5">
        <f t="shared" si="26"/>
        <v>41391.710945626473</v>
      </c>
      <c r="S305">
        <f t="shared" si="28"/>
        <v>31</v>
      </c>
      <c r="T305">
        <f t="shared" si="29"/>
        <v>2013</v>
      </c>
    </row>
    <row r="306" spans="1:20" ht="28.5" hidden="1" x14ac:dyDescent="0.4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>
        <v>74</v>
      </c>
      <c r="L306" t="b">
        <v>1</v>
      </c>
      <c r="M306" t="s">
        <v>8266</v>
      </c>
      <c r="N306" t="s">
        <v>8271</v>
      </c>
      <c r="O306" s="6">
        <f t="shared" si="24"/>
        <v>232</v>
      </c>
      <c r="P306">
        <f t="shared" si="25"/>
        <v>106.43</v>
      </c>
      <c r="Q306" s="5">
        <f t="shared" si="27"/>
        <v>41444.841572104022</v>
      </c>
      <c r="R306" s="5">
        <f t="shared" si="26"/>
        <v>41484.659574468082</v>
      </c>
      <c r="S306">
        <f t="shared" si="28"/>
        <v>40</v>
      </c>
      <c r="T306">
        <f t="shared" si="29"/>
        <v>2013</v>
      </c>
    </row>
    <row r="307" spans="1:20" ht="42.75" hidden="1" x14ac:dyDescent="0.4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>
        <v>189</v>
      </c>
      <c r="L307" t="b">
        <v>1</v>
      </c>
      <c r="M307" t="s">
        <v>8266</v>
      </c>
      <c r="N307" t="s">
        <v>8271</v>
      </c>
      <c r="O307" s="6">
        <f t="shared" si="24"/>
        <v>130</v>
      </c>
      <c r="P307">
        <f t="shared" si="25"/>
        <v>51.72</v>
      </c>
      <c r="Q307" s="5">
        <f t="shared" si="27"/>
        <v>41275.856371158392</v>
      </c>
      <c r="R307" s="5">
        <f t="shared" si="26"/>
        <v>41306.494669030733</v>
      </c>
      <c r="S307">
        <f t="shared" si="28"/>
        <v>31</v>
      </c>
      <c r="T307">
        <f t="shared" si="29"/>
        <v>2013</v>
      </c>
    </row>
    <row r="308" spans="1:20" ht="28.5" hidden="1" x14ac:dyDescent="0.4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>
        <v>80</v>
      </c>
      <c r="L308" t="b">
        <v>1</v>
      </c>
      <c r="M308" t="s">
        <v>8266</v>
      </c>
      <c r="N308" t="s">
        <v>8271</v>
      </c>
      <c r="O308" s="6">
        <f t="shared" si="24"/>
        <v>293</v>
      </c>
      <c r="P308">
        <f t="shared" si="25"/>
        <v>36.61</v>
      </c>
      <c r="Q308" s="5">
        <f t="shared" si="27"/>
        <v>41669.25925531915</v>
      </c>
      <c r="R308" s="5">
        <f t="shared" si="26"/>
        <v>41689.642234042549</v>
      </c>
      <c r="S308">
        <f t="shared" si="28"/>
        <v>21</v>
      </c>
      <c r="T308">
        <f t="shared" si="29"/>
        <v>2014</v>
      </c>
    </row>
    <row r="309" spans="1:20" hidden="1" x14ac:dyDescent="0.4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>
        <v>576</v>
      </c>
      <c r="L309" t="b">
        <v>1</v>
      </c>
      <c r="M309" t="s">
        <v>8266</v>
      </c>
      <c r="N309" t="s">
        <v>8271</v>
      </c>
      <c r="O309" s="6">
        <f t="shared" si="24"/>
        <v>111</v>
      </c>
      <c r="P309">
        <f t="shared" si="25"/>
        <v>42.52</v>
      </c>
      <c r="Q309" s="5">
        <f t="shared" si="27"/>
        <v>41617.28369976359</v>
      </c>
      <c r="R309" s="5">
        <f t="shared" si="26"/>
        <v>41647.921997635931</v>
      </c>
      <c r="S309">
        <f t="shared" si="28"/>
        <v>31</v>
      </c>
      <c r="T309">
        <f t="shared" si="29"/>
        <v>2013</v>
      </c>
    </row>
    <row r="310" spans="1:20" ht="42.75" hidden="1" x14ac:dyDescent="0.4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>
        <v>202</v>
      </c>
      <c r="L310" t="b">
        <v>1</v>
      </c>
      <c r="M310" t="s">
        <v>8266</v>
      </c>
      <c r="N310" t="s">
        <v>8271</v>
      </c>
      <c r="O310" s="6">
        <f t="shared" si="24"/>
        <v>106</v>
      </c>
      <c r="P310">
        <f t="shared" si="25"/>
        <v>62.71</v>
      </c>
      <c r="Q310" s="5">
        <f t="shared" si="27"/>
        <v>40886.815721040191</v>
      </c>
      <c r="R310" s="5">
        <f t="shared" si="26"/>
        <v>40932.773167848703</v>
      </c>
      <c r="S310">
        <f t="shared" si="28"/>
        <v>46</v>
      </c>
      <c r="T310">
        <f t="shared" si="29"/>
        <v>2011</v>
      </c>
    </row>
    <row r="311" spans="1:20" ht="42.75" hidden="1" x14ac:dyDescent="0.4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>
        <v>238</v>
      </c>
      <c r="L311" t="b">
        <v>1</v>
      </c>
      <c r="M311" t="s">
        <v>8266</v>
      </c>
      <c r="N311" t="s">
        <v>8271</v>
      </c>
      <c r="O311" s="6">
        <f t="shared" si="24"/>
        <v>119</v>
      </c>
      <c r="P311">
        <f t="shared" si="25"/>
        <v>89.96</v>
      </c>
      <c r="Q311" s="5">
        <f t="shared" si="27"/>
        <v>41465.937754137114</v>
      </c>
      <c r="R311" s="5">
        <f t="shared" si="26"/>
        <v>41487.384562647756</v>
      </c>
      <c r="S311">
        <f t="shared" si="28"/>
        <v>22</v>
      </c>
      <c r="T311">
        <f t="shared" si="29"/>
        <v>2013</v>
      </c>
    </row>
    <row r="312" spans="1:20" ht="42.75" hidden="1" x14ac:dyDescent="0.4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>
        <v>36</v>
      </c>
      <c r="L312" t="b">
        <v>1</v>
      </c>
      <c r="M312" t="s">
        <v>8266</v>
      </c>
      <c r="N312" t="s">
        <v>8271</v>
      </c>
      <c r="O312" s="6">
        <f t="shared" si="24"/>
        <v>104</v>
      </c>
      <c r="P312">
        <f t="shared" si="25"/>
        <v>28.92</v>
      </c>
      <c r="Q312" s="5">
        <f t="shared" si="27"/>
        <v>41145.697671394795</v>
      </c>
      <c r="R312" s="5">
        <f t="shared" si="26"/>
        <v>41160.914893617024</v>
      </c>
      <c r="S312">
        <f t="shared" si="28"/>
        <v>16</v>
      </c>
      <c r="T312">
        <f t="shared" si="29"/>
        <v>2012</v>
      </c>
    </row>
    <row r="313" spans="1:20" ht="42.75" hidden="1" x14ac:dyDescent="0.4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>
        <v>150</v>
      </c>
      <c r="L313" t="b">
        <v>1</v>
      </c>
      <c r="M313" t="s">
        <v>8266</v>
      </c>
      <c r="N313" t="s">
        <v>8271</v>
      </c>
      <c r="O313" s="6">
        <f t="shared" si="24"/>
        <v>104</v>
      </c>
      <c r="P313">
        <f t="shared" si="25"/>
        <v>138.80000000000001</v>
      </c>
      <c r="Q313" s="5">
        <f t="shared" si="27"/>
        <v>41193.735130023641</v>
      </c>
      <c r="R313" s="5">
        <f t="shared" si="26"/>
        <v>41235.72269503546</v>
      </c>
      <c r="S313">
        <f t="shared" si="28"/>
        <v>42</v>
      </c>
      <c r="T313">
        <f t="shared" si="29"/>
        <v>2012</v>
      </c>
    </row>
    <row r="314" spans="1:20" ht="42.75" hidden="1" x14ac:dyDescent="0.4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>
        <v>146</v>
      </c>
      <c r="L314" t="b">
        <v>1</v>
      </c>
      <c r="M314" t="s">
        <v>8266</v>
      </c>
      <c r="N314" t="s">
        <v>8271</v>
      </c>
      <c r="O314" s="6">
        <f t="shared" si="24"/>
        <v>112</v>
      </c>
      <c r="P314">
        <f t="shared" si="25"/>
        <v>61.3</v>
      </c>
      <c r="Q314" s="5">
        <f t="shared" si="27"/>
        <v>41684.619763593379</v>
      </c>
      <c r="R314" s="5">
        <f t="shared" si="26"/>
        <v>41715.25806146572</v>
      </c>
      <c r="S314">
        <f t="shared" si="28"/>
        <v>31</v>
      </c>
      <c r="T314">
        <f t="shared" si="29"/>
        <v>2014</v>
      </c>
    </row>
    <row r="315" spans="1:20" ht="57" hidden="1" x14ac:dyDescent="0.4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>
        <v>222</v>
      </c>
      <c r="L315" t="b">
        <v>1</v>
      </c>
      <c r="M315" t="s">
        <v>8266</v>
      </c>
      <c r="N315" t="s">
        <v>8271</v>
      </c>
      <c r="O315" s="6">
        <f t="shared" si="24"/>
        <v>105</v>
      </c>
      <c r="P315">
        <f t="shared" si="25"/>
        <v>80.2</v>
      </c>
      <c r="Q315" s="5">
        <f t="shared" si="27"/>
        <v>40671.871087470448</v>
      </c>
      <c r="R315" s="5">
        <f t="shared" si="26"/>
        <v>40717.254609929078</v>
      </c>
      <c r="S315">
        <f t="shared" si="28"/>
        <v>45</v>
      </c>
      <c r="T315">
        <f t="shared" si="29"/>
        <v>2011</v>
      </c>
    </row>
    <row r="316" spans="1:20" ht="42.75" hidden="1" x14ac:dyDescent="0.4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>
        <v>120</v>
      </c>
      <c r="L316" t="b">
        <v>1</v>
      </c>
      <c r="M316" t="s">
        <v>8266</v>
      </c>
      <c r="N316" t="s">
        <v>8271</v>
      </c>
      <c r="O316" s="6">
        <f t="shared" si="24"/>
        <v>385</v>
      </c>
      <c r="P316">
        <f t="shared" si="25"/>
        <v>32.1</v>
      </c>
      <c r="Q316" s="5">
        <f t="shared" si="27"/>
        <v>41639.63815602837</v>
      </c>
      <c r="R316" s="5">
        <f t="shared" si="26"/>
        <v>41670.276453900711</v>
      </c>
      <c r="S316">
        <f t="shared" si="28"/>
        <v>31</v>
      </c>
      <c r="T316">
        <f t="shared" si="29"/>
        <v>2013</v>
      </c>
    </row>
    <row r="317" spans="1:20" ht="42.75" hidden="1" x14ac:dyDescent="0.4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>
        <v>126</v>
      </c>
      <c r="L317" t="b">
        <v>1</v>
      </c>
      <c r="M317" t="s">
        <v>8266</v>
      </c>
      <c r="N317" t="s">
        <v>8271</v>
      </c>
      <c r="O317" s="6">
        <f t="shared" si="24"/>
        <v>101</v>
      </c>
      <c r="P317">
        <f t="shared" si="25"/>
        <v>200.89</v>
      </c>
      <c r="Q317" s="5">
        <f t="shared" si="27"/>
        <v>41444.51222222222</v>
      </c>
      <c r="R317" s="5">
        <f t="shared" si="26"/>
        <v>41475.150520094561</v>
      </c>
      <c r="S317">
        <f t="shared" si="28"/>
        <v>31</v>
      </c>
      <c r="T317">
        <f t="shared" si="29"/>
        <v>2013</v>
      </c>
    </row>
    <row r="318" spans="1:20" ht="28.5" hidden="1" x14ac:dyDescent="0.4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>
        <v>158</v>
      </c>
      <c r="L318" t="b">
        <v>1</v>
      </c>
      <c r="M318" t="s">
        <v>8266</v>
      </c>
      <c r="N318" t="s">
        <v>8271</v>
      </c>
      <c r="O318" s="6">
        <f t="shared" si="24"/>
        <v>114</v>
      </c>
      <c r="P318">
        <f t="shared" si="25"/>
        <v>108.01</v>
      </c>
      <c r="Q318" s="5">
        <f t="shared" si="27"/>
        <v>42299.47514184397</v>
      </c>
      <c r="R318" s="5">
        <f t="shared" si="26"/>
        <v>42333.467375886525</v>
      </c>
      <c r="S318">
        <f t="shared" si="28"/>
        <v>34</v>
      </c>
      <c r="T318">
        <f t="shared" si="29"/>
        <v>2015</v>
      </c>
    </row>
    <row r="319" spans="1:20" ht="42.75" hidden="1" x14ac:dyDescent="0.4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>
        <v>316</v>
      </c>
      <c r="L319" t="b">
        <v>1</v>
      </c>
      <c r="M319" t="s">
        <v>8266</v>
      </c>
      <c r="N319" t="s">
        <v>8271</v>
      </c>
      <c r="O319" s="6">
        <f t="shared" si="24"/>
        <v>101</v>
      </c>
      <c r="P319">
        <f t="shared" si="25"/>
        <v>95.7</v>
      </c>
      <c r="Q319" s="5">
        <f t="shared" si="27"/>
        <v>41930.542352245859</v>
      </c>
      <c r="R319" s="5">
        <f t="shared" si="26"/>
        <v>41961.1806501182</v>
      </c>
      <c r="S319">
        <f t="shared" si="28"/>
        <v>31</v>
      </c>
      <c r="T319">
        <f t="shared" si="29"/>
        <v>2014</v>
      </c>
    </row>
    <row r="320" spans="1:20" ht="42.75" hidden="1" x14ac:dyDescent="0.4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>
        <v>284</v>
      </c>
      <c r="L320" t="b">
        <v>1</v>
      </c>
      <c r="M320" t="s">
        <v>8266</v>
      </c>
      <c r="N320" t="s">
        <v>8271</v>
      </c>
      <c r="O320" s="6">
        <f t="shared" si="24"/>
        <v>283</v>
      </c>
      <c r="P320">
        <f t="shared" si="25"/>
        <v>49.88</v>
      </c>
      <c r="Q320" s="5">
        <f t="shared" si="27"/>
        <v>41665.380035460992</v>
      </c>
      <c r="R320" s="5">
        <f t="shared" si="26"/>
        <v>41695.975780141845</v>
      </c>
      <c r="S320">
        <f t="shared" si="28"/>
        <v>31</v>
      </c>
      <c r="T320">
        <f t="shared" si="29"/>
        <v>2014</v>
      </c>
    </row>
    <row r="321" spans="1:20" ht="57" hidden="1" x14ac:dyDescent="0.4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>
        <v>51</v>
      </c>
      <c r="L321" t="b">
        <v>1</v>
      </c>
      <c r="M321" t="s">
        <v>8266</v>
      </c>
      <c r="N321" t="s">
        <v>8271</v>
      </c>
      <c r="O321" s="6">
        <f t="shared" si="24"/>
        <v>113</v>
      </c>
      <c r="P321">
        <f t="shared" si="25"/>
        <v>110.47</v>
      </c>
      <c r="Q321" s="5">
        <f t="shared" si="27"/>
        <v>40433.515709219857</v>
      </c>
      <c r="R321" s="5">
        <f t="shared" si="26"/>
        <v>40522.871631205671</v>
      </c>
      <c r="S321">
        <f t="shared" si="28"/>
        <v>88</v>
      </c>
      <c r="T321">
        <f t="shared" si="29"/>
        <v>2010</v>
      </c>
    </row>
    <row r="322" spans="1:20" ht="42.75" hidden="1" x14ac:dyDescent="0.4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>
        <v>158</v>
      </c>
      <c r="L322" t="b">
        <v>1</v>
      </c>
      <c r="M322" t="s">
        <v>8266</v>
      </c>
      <c r="N322" t="s">
        <v>8271</v>
      </c>
      <c r="O322" s="6">
        <f t="shared" ref="O322:O385" si="30">ROUND(E322/D322*100,0)</f>
        <v>107</v>
      </c>
      <c r="P322">
        <f t="shared" ref="P322:P385" si="31">IFERROR(ROUND(E322/K322,2),0)</f>
        <v>134.91</v>
      </c>
      <c r="Q322" s="5">
        <f t="shared" si="27"/>
        <v>42688.201335697398</v>
      </c>
      <c r="R322" s="5">
        <f t="shared" ref="R322:R385" si="32">(I322/84600)+DATE(1970,1,1)</f>
        <v>42718.234042553187</v>
      </c>
      <c r="S322">
        <f t="shared" si="28"/>
        <v>30</v>
      </c>
      <c r="T322">
        <f t="shared" si="29"/>
        <v>2016</v>
      </c>
    </row>
    <row r="323" spans="1:20" ht="42.75" hidden="1" x14ac:dyDescent="0.4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>
        <v>337</v>
      </c>
      <c r="L323" t="b">
        <v>1</v>
      </c>
      <c r="M323" t="s">
        <v>8266</v>
      </c>
      <c r="N323" t="s">
        <v>8271</v>
      </c>
      <c r="O323" s="6">
        <f t="shared" si="30"/>
        <v>103</v>
      </c>
      <c r="P323">
        <f t="shared" si="31"/>
        <v>106.62</v>
      </c>
      <c r="Q323" s="5">
        <f t="shared" ref="Q323:Q386" si="33">(J323/84600)+DATE(1970,1,1)</f>
        <v>43010.817801418438</v>
      </c>
      <c r="R323" s="5">
        <f t="shared" si="32"/>
        <v>43046.605035460991</v>
      </c>
      <c r="S323">
        <f t="shared" ref="S323:S386" si="34">ROUND((I323-J323)/86400,0)+1</f>
        <v>36</v>
      </c>
      <c r="T323">
        <f t="shared" ref="T323:T386" si="35">YEAR((Q323))</f>
        <v>2017</v>
      </c>
    </row>
    <row r="324" spans="1:20" ht="42.75" hidden="1" x14ac:dyDescent="0.4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>
        <v>186</v>
      </c>
      <c r="L324" t="b">
        <v>1</v>
      </c>
      <c r="M324" t="s">
        <v>8266</v>
      </c>
      <c r="N324" t="s">
        <v>8271</v>
      </c>
      <c r="O324" s="6">
        <f t="shared" si="30"/>
        <v>108</v>
      </c>
      <c r="P324">
        <f t="shared" si="31"/>
        <v>145.04</v>
      </c>
      <c r="Q324" s="5">
        <f t="shared" si="33"/>
        <v>42833.241702127663</v>
      </c>
      <c r="R324" s="5">
        <f t="shared" si="32"/>
        <v>42863.880000000005</v>
      </c>
      <c r="S324">
        <f t="shared" si="34"/>
        <v>31</v>
      </c>
      <c r="T324">
        <f t="shared" si="35"/>
        <v>2017</v>
      </c>
    </row>
    <row r="325" spans="1:20" ht="42.75" hidden="1" x14ac:dyDescent="0.4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>
        <v>58</v>
      </c>
      <c r="L325" t="b">
        <v>1</v>
      </c>
      <c r="M325" t="s">
        <v>8266</v>
      </c>
      <c r="N325" t="s">
        <v>8271</v>
      </c>
      <c r="O325" s="6">
        <f t="shared" si="30"/>
        <v>123</v>
      </c>
      <c r="P325">
        <f t="shared" si="31"/>
        <v>114.59</v>
      </c>
      <c r="Q325" s="5">
        <f t="shared" si="33"/>
        <v>43061.753735224585</v>
      </c>
      <c r="R325" s="5">
        <f t="shared" si="32"/>
        <v>43090.360992907801</v>
      </c>
      <c r="S325">
        <f t="shared" si="34"/>
        <v>29</v>
      </c>
      <c r="T325">
        <f t="shared" si="35"/>
        <v>2017</v>
      </c>
    </row>
    <row r="326" spans="1:20" ht="42.75" hidden="1" x14ac:dyDescent="0.4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>
        <v>82</v>
      </c>
      <c r="L326" t="b">
        <v>1</v>
      </c>
      <c r="M326" t="s">
        <v>8266</v>
      </c>
      <c r="N326" t="s">
        <v>8271</v>
      </c>
      <c r="O326" s="6">
        <f t="shared" si="30"/>
        <v>102</v>
      </c>
      <c r="P326">
        <f t="shared" si="31"/>
        <v>105.32</v>
      </c>
      <c r="Q326" s="5">
        <f t="shared" si="33"/>
        <v>42538.150212765962</v>
      </c>
      <c r="R326" s="5">
        <f t="shared" si="32"/>
        <v>42571.852340425532</v>
      </c>
      <c r="S326">
        <f t="shared" si="34"/>
        <v>34</v>
      </c>
      <c r="T326">
        <f t="shared" si="35"/>
        <v>2016</v>
      </c>
    </row>
    <row r="327" spans="1:20" ht="42.75" hidden="1" x14ac:dyDescent="0.4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>
        <v>736</v>
      </c>
      <c r="L327" t="b">
        <v>1</v>
      </c>
      <c r="M327" t="s">
        <v>8266</v>
      </c>
      <c r="N327" t="s">
        <v>8271</v>
      </c>
      <c r="O327" s="6">
        <f t="shared" si="30"/>
        <v>104</v>
      </c>
      <c r="P327">
        <f t="shared" si="31"/>
        <v>70.92</v>
      </c>
      <c r="Q327" s="5">
        <f t="shared" si="33"/>
        <v>43053.447198581562</v>
      </c>
      <c r="R327" s="5">
        <f t="shared" si="32"/>
        <v>43089.191879432619</v>
      </c>
      <c r="S327">
        <f t="shared" si="34"/>
        <v>36</v>
      </c>
      <c r="T327">
        <f t="shared" si="35"/>
        <v>2017</v>
      </c>
    </row>
    <row r="328" spans="1:20" ht="42.75" hidden="1" x14ac:dyDescent="0.4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>
        <v>1151</v>
      </c>
      <c r="L328" t="b">
        <v>1</v>
      </c>
      <c r="M328" t="s">
        <v>8266</v>
      </c>
      <c r="N328" t="s">
        <v>8271</v>
      </c>
      <c r="O328" s="6">
        <f t="shared" si="30"/>
        <v>113</v>
      </c>
      <c r="P328">
        <f t="shared" si="31"/>
        <v>147.16999999999999</v>
      </c>
      <c r="Q328" s="5">
        <f t="shared" si="33"/>
        <v>43141.406690307325</v>
      </c>
      <c r="R328" s="5">
        <f t="shared" si="32"/>
        <v>43175.763829787233</v>
      </c>
      <c r="S328">
        <f t="shared" si="34"/>
        <v>35</v>
      </c>
      <c r="T328">
        <f t="shared" si="35"/>
        <v>2018</v>
      </c>
    </row>
    <row r="329" spans="1:20" ht="42.75" hidden="1" x14ac:dyDescent="0.4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>
        <v>34</v>
      </c>
      <c r="L329" t="b">
        <v>1</v>
      </c>
      <c r="M329" t="s">
        <v>8266</v>
      </c>
      <c r="N329" t="s">
        <v>8271</v>
      </c>
      <c r="O329" s="6">
        <f t="shared" si="30"/>
        <v>136</v>
      </c>
      <c r="P329">
        <f t="shared" si="31"/>
        <v>160.47</v>
      </c>
      <c r="Q329" s="5">
        <f t="shared" si="33"/>
        <v>42409.070082742313</v>
      </c>
      <c r="R329" s="5">
        <f t="shared" si="32"/>
        <v>42436.744680851065</v>
      </c>
      <c r="S329">
        <f t="shared" si="34"/>
        <v>28</v>
      </c>
      <c r="T329">
        <f t="shared" si="35"/>
        <v>2016</v>
      </c>
    </row>
    <row r="330" spans="1:20" ht="42.75" hidden="1" x14ac:dyDescent="0.4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>
        <v>498</v>
      </c>
      <c r="L330" t="b">
        <v>1</v>
      </c>
      <c r="M330" t="s">
        <v>8266</v>
      </c>
      <c r="N330" t="s">
        <v>8271</v>
      </c>
      <c r="O330" s="6">
        <f t="shared" si="30"/>
        <v>104</v>
      </c>
      <c r="P330">
        <f t="shared" si="31"/>
        <v>156.05000000000001</v>
      </c>
      <c r="Q330" s="5">
        <f t="shared" si="33"/>
        <v>42634.477399527183</v>
      </c>
      <c r="R330" s="5">
        <f t="shared" si="32"/>
        <v>42665.340425531918</v>
      </c>
      <c r="S330">
        <f t="shared" si="34"/>
        <v>31</v>
      </c>
      <c r="T330">
        <f t="shared" si="35"/>
        <v>2016</v>
      </c>
    </row>
    <row r="331" spans="1:20" ht="42.75" hidden="1" x14ac:dyDescent="0.4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>
        <v>167</v>
      </c>
      <c r="L331" t="b">
        <v>1</v>
      </c>
      <c r="M331" t="s">
        <v>8266</v>
      </c>
      <c r="N331" t="s">
        <v>8271</v>
      </c>
      <c r="O331" s="6">
        <f t="shared" si="30"/>
        <v>106</v>
      </c>
      <c r="P331">
        <f t="shared" si="31"/>
        <v>63.17</v>
      </c>
      <c r="Q331" s="5">
        <f t="shared" si="33"/>
        <v>42647.263912529554</v>
      </c>
      <c r="R331" s="5">
        <f t="shared" si="32"/>
        <v>42671.468085106382</v>
      </c>
      <c r="S331">
        <f t="shared" si="34"/>
        <v>25</v>
      </c>
      <c r="T331">
        <f t="shared" si="35"/>
        <v>2016</v>
      </c>
    </row>
    <row r="332" spans="1:20" ht="42.75" hidden="1" x14ac:dyDescent="0.4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>
        <v>340</v>
      </c>
      <c r="L332" t="b">
        <v>1</v>
      </c>
      <c r="M332" t="s">
        <v>8266</v>
      </c>
      <c r="N332" t="s">
        <v>8271</v>
      </c>
      <c r="O332" s="6">
        <f t="shared" si="30"/>
        <v>102</v>
      </c>
      <c r="P332">
        <f t="shared" si="31"/>
        <v>104.82</v>
      </c>
      <c r="Q332" s="5">
        <f t="shared" si="33"/>
        <v>41715.909728132392</v>
      </c>
      <c r="R332" s="5">
        <f t="shared" si="32"/>
        <v>41748.233333333337</v>
      </c>
      <c r="S332">
        <f t="shared" si="34"/>
        <v>33</v>
      </c>
      <c r="T332">
        <f t="shared" si="35"/>
        <v>2014</v>
      </c>
    </row>
    <row r="333" spans="1:20" ht="42.75" hidden="1" x14ac:dyDescent="0.4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>
        <v>438</v>
      </c>
      <c r="L333" t="b">
        <v>1</v>
      </c>
      <c r="M333" t="s">
        <v>8266</v>
      </c>
      <c r="N333" t="s">
        <v>8271</v>
      </c>
      <c r="O333" s="6">
        <f t="shared" si="30"/>
        <v>107</v>
      </c>
      <c r="P333">
        <f t="shared" si="31"/>
        <v>97.36</v>
      </c>
      <c r="Q333" s="5">
        <f t="shared" si="33"/>
        <v>42867.976761229314</v>
      </c>
      <c r="R333" s="5">
        <f t="shared" si="32"/>
        <v>42899.636335697403</v>
      </c>
      <c r="S333">
        <f t="shared" si="34"/>
        <v>32</v>
      </c>
      <c r="T333">
        <f t="shared" si="35"/>
        <v>2017</v>
      </c>
    </row>
    <row r="334" spans="1:20" ht="42.75" hidden="1" x14ac:dyDescent="0.4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>
        <v>555</v>
      </c>
      <c r="L334" t="b">
        <v>1</v>
      </c>
      <c r="M334" t="s">
        <v>8266</v>
      </c>
      <c r="N334" t="s">
        <v>8271</v>
      </c>
      <c r="O334" s="6">
        <f t="shared" si="30"/>
        <v>113</v>
      </c>
      <c r="P334">
        <f t="shared" si="31"/>
        <v>203.63</v>
      </c>
      <c r="Q334" s="5">
        <f t="shared" si="33"/>
        <v>42618.886252955082</v>
      </c>
      <c r="R334" s="5">
        <f t="shared" si="32"/>
        <v>42661.425531914894</v>
      </c>
      <c r="S334">
        <f t="shared" si="34"/>
        <v>43</v>
      </c>
      <c r="T334">
        <f t="shared" si="35"/>
        <v>2016</v>
      </c>
    </row>
    <row r="335" spans="1:20" ht="42.75" hidden="1" x14ac:dyDescent="0.4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>
        <v>266</v>
      </c>
      <c r="L335" t="b">
        <v>1</v>
      </c>
      <c r="M335" t="s">
        <v>8266</v>
      </c>
      <c r="N335" t="s">
        <v>8271</v>
      </c>
      <c r="O335" s="6">
        <f t="shared" si="30"/>
        <v>125</v>
      </c>
      <c r="P335">
        <f t="shared" si="31"/>
        <v>188.31</v>
      </c>
      <c r="Q335" s="5">
        <f t="shared" si="33"/>
        <v>42796.543628841609</v>
      </c>
      <c r="R335" s="5">
        <f t="shared" si="32"/>
        <v>42827.139373522456</v>
      </c>
      <c r="S335">
        <f t="shared" si="34"/>
        <v>31</v>
      </c>
      <c r="T335">
        <f t="shared" si="35"/>
        <v>2017</v>
      </c>
    </row>
    <row r="336" spans="1:20" ht="42.75" hidden="1" x14ac:dyDescent="0.4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>
        <v>69</v>
      </c>
      <c r="L336" t="b">
        <v>1</v>
      </c>
      <c r="M336" t="s">
        <v>8266</v>
      </c>
      <c r="N336" t="s">
        <v>8271</v>
      </c>
      <c r="O336" s="6">
        <f t="shared" si="30"/>
        <v>101</v>
      </c>
      <c r="P336">
        <f t="shared" si="31"/>
        <v>146.65</v>
      </c>
      <c r="Q336" s="5">
        <f t="shared" si="33"/>
        <v>42453.44157210402</v>
      </c>
      <c r="R336" s="5">
        <f t="shared" si="32"/>
        <v>42492.361702127659</v>
      </c>
      <c r="S336">
        <f t="shared" si="34"/>
        <v>39</v>
      </c>
      <c r="T336">
        <f t="shared" si="35"/>
        <v>2016</v>
      </c>
    </row>
    <row r="337" spans="1:20" ht="42.75" hidden="1" x14ac:dyDescent="0.4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>
        <v>80</v>
      </c>
      <c r="L337" t="b">
        <v>1</v>
      </c>
      <c r="M337" t="s">
        <v>8266</v>
      </c>
      <c r="N337" t="s">
        <v>8271</v>
      </c>
      <c r="O337" s="6">
        <f t="shared" si="30"/>
        <v>103</v>
      </c>
      <c r="P337">
        <f t="shared" si="31"/>
        <v>109.19</v>
      </c>
      <c r="Q337" s="5">
        <f t="shared" si="33"/>
        <v>42453.49781323877</v>
      </c>
      <c r="R337" s="5">
        <f t="shared" si="32"/>
        <v>42485.340425531918</v>
      </c>
      <c r="S337">
        <f t="shared" si="34"/>
        <v>32</v>
      </c>
      <c r="T337">
        <f t="shared" si="35"/>
        <v>2016</v>
      </c>
    </row>
    <row r="338" spans="1:20" ht="42.75" hidden="1" x14ac:dyDescent="0.4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>
        <v>493</v>
      </c>
      <c r="L338" t="b">
        <v>1</v>
      </c>
      <c r="M338" t="s">
        <v>8266</v>
      </c>
      <c r="N338" t="s">
        <v>8271</v>
      </c>
      <c r="O338" s="6">
        <f t="shared" si="30"/>
        <v>117</v>
      </c>
      <c r="P338">
        <f t="shared" si="31"/>
        <v>59.25</v>
      </c>
      <c r="Q338" s="5">
        <f t="shared" si="33"/>
        <v>42647.396193853427</v>
      </c>
      <c r="R338" s="5">
        <f t="shared" si="32"/>
        <v>42678.077044917256</v>
      </c>
      <c r="S338">
        <f t="shared" si="34"/>
        <v>31</v>
      </c>
      <c r="T338">
        <f t="shared" si="35"/>
        <v>2016</v>
      </c>
    </row>
    <row r="339" spans="1:20" ht="42.75" hidden="1" x14ac:dyDescent="0.4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>
        <v>31</v>
      </c>
      <c r="L339" t="b">
        <v>1</v>
      </c>
      <c r="M339" t="s">
        <v>8266</v>
      </c>
      <c r="N339" t="s">
        <v>8271</v>
      </c>
      <c r="O339" s="6">
        <f t="shared" si="30"/>
        <v>101</v>
      </c>
      <c r="P339">
        <f t="shared" si="31"/>
        <v>97.9</v>
      </c>
      <c r="Q339" s="5">
        <f t="shared" si="33"/>
        <v>42397.727044917257</v>
      </c>
      <c r="R339" s="5">
        <f t="shared" si="32"/>
        <v>42428.322789598111</v>
      </c>
      <c r="S339">
        <f t="shared" si="34"/>
        <v>31</v>
      </c>
      <c r="T339">
        <f t="shared" si="35"/>
        <v>2016</v>
      </c>
    </row>
    <row r="340" spans="1:20" ht="42.75" hidden="1" x14ac:dyDescent="0.4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>
        <v>236</v>
      </c>
      <c r="L340" t="b">
        <v>1</v>
      </c>
      <c r="M340" t="s">
        <v>8266</v>
      </c>
      <c r="N340" t="s">
        <v>8271</v>
      </c>
      <c r="O340" s="6">
        <f t="shared" si="30"/>
        <v>110</v>
      </c>
      <c r="P340">
        <f t="shared" si="31"/>
        <v>70</v>
      </c>
      <c r="Q340" s="5">
        <f t="shared" si="33"/>
        <v>42921.261111111111</v>
      </c>
      <c r="R340" s="5">
        <f t="shared" si="32"/>
        <v>42978.744680851065</v>
      </c>
      <c r="S340">
        <f t="shared" si="34"/>
        <v>57</v>
      </c>
      <c r="T340">
        <f t="shared" si="35"/>
        <v>2017</v>
      </c>
    </row>
    <row r="341" spans="1:20" ht="42.75" hidden="1" x14ac:dyDescent="0.4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>
        <v>89</v>
      </c>
      <c r="L341" t="b">
        <v>1</v>
      </c>
      <c r="M341" t="s">
        <v>8266</v>
      </c>
      <c r="N341" t="s">
        <v>8271</v>
      </c>
      <c r="O341" s="6">
        <f t="shared" si="30"/>
        <v>108</v>
      </c>
      <c r="P341">
        <f t="shared" si="31"/>
        <v>72.87</v>
      </c>
      <c r="Q341" s="5">
        <f t="shared" si="33"/>
        <v>42445.350685579193</v>
      </c>
      <c r="R341" s="5">
        <f t="shared" si="32"/>
        <v>42475.988983451534</v>
      </c>
      <c r="S341">
        <f t="shared" si="34"/>
        <v>31</v>
      </c>
      <c r="T341">
        <f t="shared" si="35"/>
        <v>2016</v>
      </c>
    </row>
    <row r="342" spans="1:20" ht="42.75" hidden="1" x14ac:dyDescent="0.4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>
        <v>299</v>
      </c>
      <c r="L342" t="b">
        <v>1</v>
      </c>
      <c r="M342" t="s">
        <v>8266</v>
      </c>
      <c r="N342" t="s">
        <v>8271</v>
      </c>
      <c r="O342" s="6">
        <f t="shared" si="30"/>
        <v>125</v>
      </c>
      <c r="P342">
        <f t="shared" si="31"/>
        <v>146.35</v>
      </c>
      <c r="Q342" s="5">
        <f t="shared" si="33"/>
        <v>43138.70457446808</v>
      </c>
      <c r="R342" s="5">
        <f t="shared" si="32"/>
        <v>43169.553191489365</v>
      </c>
      <c r="S342">
        <f t="shared" si="34"/>
        <v>31</v>
      </c>
      <c r="T342">
        <f t="shared" si="35"/>
        <v>2018</v>
      </c>
    </row>
    <row r="343" spans="1:20" ht="42.75" hidden="1" x14ac:dyDescent="0.4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>
        <v>55</v>
      </c>
      <c r="L343" t="b">
        <v>1</v>
      </c>
      <c r="M343" t="s">
        <v>8266</v>
      </c>
      <c r="N343" t="s">
        <v>8271</v>
      </c>
      <c r="O343" s="6">
        <f t="shared" si="30"/>
        <v>107</v>
      </c>
      <c r="P343">
        <f t="shared" si="31"/>
        <v>67.91</v>
      </c>
      <c r="Q343" s="5">
        <f t="shared" si="33"/>
        <v>42242.238747044918</v>
      </c>
      <c r="R343" s="5">
        <f t="shared" si="32"/>
        <v>42260.914184397159</v>
      </c>
      <c r="S343">
        <f t="shared" si="34"/>
        <v>19</v>
      </c>
      <c r="T343">
        <f t="shared" si="35"/>
        <v>2015</v>
      </c>
    </row>
    <row r="344" spans="1:20" ht="28.5" hidden="1" x14ac:dyDescent="0.4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>
        <v>325</v>
      </c>
      <c r="L344" t="b">
        <v>1</v>
      </c>
      <c r="M344" t="s">
        <v>8266</v>
      </c>
      <c r="N344" t="s">
        <v>8271</v>
      </c>
      <c r="O344" s="6">
        <f t="shared" si="30"/>
        <v>100</v>
      </c>
      <c r="P344">
        <f t="shared" si="31"/>
        <v>169.85</v>
      </c>
      <c r="Q344" s="5">
        <f t="shared" si="33"/>
        <v>42819.159160756506</v>
      </c>
      <c r="R344" s="5">
        <f t="shared" si="32"/>
        <v>42849.79745862884</v>
      </c>
      <c r="S344">
        <f t="shared" si="34"/>
        <v>31</v>
      </c>
      <c r="T344">
        <f t="shared" si="35"/>
        <v>2017</v>
      </c>
    </row>
    <row r="345" spans="1:20" ht="42.75" hidden="1" x14ac:dyDescent="0.4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>
        <v>524</v>
      </c>
      <c r="L345" t="b">
        <v>1</v>
      </c>
      <c r="M345" t="s">
        <v>8266</v>
      </c>
      <c r="N345" t="s">
        <v>8271</v>
      </c>
      <c r="O345" s="6">
        <f t="shared" si="30"/>
        <v>102</v>
      </c>
      <c r="P345">
        <f t="shared" si="31"/>
        <v>58.41</v>
      </c>
      <c r="Q345" s="5">
        <f t="shared" si="33"/>
        <v>42274.774763593377</v>
      </c>
      <c r="R345" s="5">
        <f t="shared" si="32"/>
        <v>42305.808510638293</v>
      </c>
      <c r="S345">
        <f t="shared" si="34"/>
        <v>31</v>
      </c>
      <c r="T345">
        <f t="shared" si="35"/>
        <v>2015</v>
      </c>
    </row>
    <row r="346" spans="1:20" ht="42.75" hidden="1" x14ac:dyDescent="0.4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>
        <v>285</v>
      </c>
      <c r="L346" t="b">
        <v>1</v>
      </c>
      <c r="M346" t="s">
        <v>8266</v>
      </c>
      <c r="N346" t="s">
        <v>8271</v>
      </c>
      <c r="O346" s="6">
        <f t="shared" si="30"/>
        <v>102</v>
      </c>
      <c r="P346">
        <f t="shared" si="31"/>
        <v>119.99</v>
      </c>
      <c r="Q346" s="5">
        <f t="shared" si="33"/>
        <v>42463.949101654842</v>
      </c>
      <c r="R346" s="5">
        <f t="shared" si="32"/>
        <v>42509.014184397165</v>
      </c>
      <c r="S346">
        <f t="shared" si="34"/>
        <v>45</v>
      </c>
      <c r="T346">
        <f t="shared" si="35"/>
        <v>2016</v>
      </c>
    </row>
    <row r="347" spans="1:20" ht="42.75" hidden="1" x14ac:dyDescent="0.4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>
        <v>179</v>
      </c>
      <c r="L347" t="b">
        <v>1</v>
      </c>
      <c r="M347" t="s">
        <v>8266</v>
      </c>
      <c r="N347" t="s">
        <v>8271</v>
      </c>
      <c r="O347" s="6">
        <f t="shared" si="30"/>
        <v>123</v>
      </c>
      <c r="P347">
        <f t="shared" si="31"/>
        <v>99.86</v>
      </c>
      <c r="Q347" s="5">
        <f t="shared" si="33"/>
        <v>42466.985697399527</v>
      </c>
      <c r="R347" s="5">
        <f t="shared" si="32"/>
        <v>42497.623995271868</v>
      </c>
      <c r="S347">
        <f t="shared" si="34"/>
        <v>31</v>
      </c>
      <c r="T347">
        <f t="shared" si="35"/>
        <v>2016</v>
      </c>
    </row>
    <row r="348" spans="1:20" ht="42.75" hidden="1" x14ac:dyDescent="0.4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>
        <v>188</v>
      </c>
      <c r="L348" t="b">
        <v>1</v>
      </c>
      <c r="M348" t="s">
        <v>8266</v>
      </c>
      <c r="N348" t="s">
        <v>8271</v>
      </c>
      <c r="O348" s="6">
        <f t="shared" si="30"/>
        <v>170</v>
      </c>
      <c r="P348">
        <f t="shared" si="31"/>
        <v>90.58</v>
      </c>
      <c r="Q348" s="5">
        <f t="shared" si="33"/>
        <v>42616.65982269503</v>
      </c>
      <c r="R348" s="5">
        <f t="shared" si="32"/>
        <v>42647.298120567371</v>
      </c>
      <c r="S348">
        <f t="shared" si="34"/>
        <v>31</v>
      </c>
      <c r="T348">
        <f t="shared" si="35"/>
        <v>2016</v>
      </c>
    </row>
    <row r="349" spans="1:20" ht="42.75" hidden="1" x14ac:dyDescent="0.4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>
        <v>379</v>
      </c>
      <c r="L349" t="b">
        <v>1</v>
      </c>
      <c r="M349" t="s">
        <v>8266</v>
      </c>
      <c r="N349" t="s">
        <v>8271</v>
      </c>
      <c r="O349" s="6">
        <f t="shared" si="30"/>
        <v>112</v>
      </c>
      <c r="P349">
        <f t="shared" si="31"/>
        <v>117.77</v>
      </c>
      <c r="Q349" s="5">
        <f t="shared" si="33"/>
        <v>42648.314527186762</v>
      </c>
      <c r="R349" s="5">
        <f t="shared" si="32"/>
        <v>42678.995378250591</v>
      </c>
      <c r="S349">
        <f t="shared" si="34"/>
        <v>31</v>
      </c>
      <c r="T349">
        <f t="shared" si="35"/>
        <v>2016</v>
      </c>
    </row>
    <row r="350" spans="1:20" ht="42.75" hidden="1" x14ac:dyDescent="0.4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>
        <v>119</v>
      </c>
      <c r="L350" t="b">
        <v>1</v>
      </c>
      <c r="M350" t="s">
        <v>8266</v>
      </c>
      <c r="N350" t="s">
        <v>8271</v>
      </c>
      <c r="O350" s="6">
        <f t="shared" si="30"/>
        <v>103</v>
      </c>
      <c r="P350">
        <f t="shared" si="31"/>
        <v>86.55</v>
      </c>
      <c r="Q350" s="5">
        <f t="shared" si="33"/>
        <v>42561.599479905439</v>
      </c>
      <c r="R350" s="5">
        <f t="shared" si="32"/>
        <v>42592.237777777773</v>
      </c>
      <c r="S350">
        <f t="shared" si="34"/>
        <v>31</v>
      </c>
      <c r="T350">
        <f t="shared" si="35"/>
        <v>2016</v>
      </c>
    </row>
    <row r="351" spans="1:20" ht="42.75" hidden="1" x14ac:dyDescent="0.4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>
        <v>167</v>
      </c>
      <c r="L351" t="b">
        <v>1</v>
      </c>
      <c r="M351" t="s">
        <v>8266</v>
      </c>
      <c r="N351" t="s">
        <v>8271</v>
      </c>
      <c r="O351" s="6">
        <f t="shared" si="30"/>
        <v>107</v>
      </c>
      <c r="P351">
        <f t="shared" si="31"/>
        <v>71.900000000000006</v>
      </c>
      <c r="Q351" s="5">
        <f t="shared" si="33"/>
        <v>43126.275508274237</v>
      </c>
      <c r="R351" s="5">
        <f t="shared" si="32"/>
        <v>43156.913806146571</v>
      </c>
      <c r="S351">
        <f t="shared" si="34"/>
        <v>31</v>
      </c>
      <c r="T351">
        <f t="shared" si="35"/>
        <v>2018</v>
      </c>
    </row>
    <row r="352" spans="1:20" ht="42.75" hidden="1" x14ac:dyDescent="0.4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>
        <v>221</v>
      </c>
      <c r="L352" t="b">
        <v>1</v>
      </c>
      <c r="M352" t="s">
        <v>8266</v>
      </c>
      <c r="N352" t="s">
        <v>8271</v>
      </c>
      <c r="O352" s="6">
        <f t="shared" si="30"/>
        <v>115</v>
      </c>
      <c r="P352">
        <f t="shared" si="31"/>
        <v>129.82</v>
      </c>
      <c r="Q352" s="5">
        <f t="shared" si="33"/>
        <v>42948.131312056736</v>
      </c>
      <c r="R352" s="5">
        <f t="shared" si="32"/>
        <v>42987.04184397163</v>
      </c>
      <c r="S352">
        <f t="shared" si="34"/>
        <v>39</v>
      </c>
      <c r="T352">
        <f t="shared" si="35"/>
        <v>2017</v>
      </c>
    </row>
    <row r="353" spans="1:20" ht="42.75" hidden="1" x14ac:dyDescent="0.4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>
        <v>964</v>
      </c>
      <c r="L353" t="b">
        <v>1</v>
      </c>
      <c r="M353" t="s">
        <v>8266</v>
      </c>
      <c r="N353" t="s">
        <v>8271</v>
      </c>
      <c r="O353" s="6">
        <f t="shared" si="30"/>
        <v>127</v>
      </c>
      <c r="P353">
        <f t="shared" si="31"/>
        <v>44.91</v>
      </c>
      <c r="Q353" s="5">
        <f t="shared" si="33"/>
        <v>42786.666122931441</v>
      </c>
      <c r="R353" s="5">
        <f t="shared" si="32"/>
        <v>42827.474633569742</v>
      </c>
      <c r="S353">
        <f t="shared" si="34"/>
        <v>41</v>
      </c>
      <c r="T353">
        <f t="shared" si="35"/>
        <v>2017</v>
      </c>
    </row>
    <row r="354" spans="1:20" ht="42.75" hidden="1" x14ac:dyDescent="0.4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>
        <v>286</v>
      </c>
      <c r="L354" t="b">
        <v>1</v>
      </c>
      <c r="M354" t="s">
        <v>8266</v>
      </c>
      <c r="N354" t="s">
        <v>8271</v>
      </c>
      <c r="O354" s="6">
        <f t="shared" si="30"/>
        <v>117</v>
      </c>
      <c r="P354">
        <f t="shared" si="31"/>
        <v>40.76</v>
      </c>
      <c r="Q354" s="5">
        <f t="shared" si="33"/>
        <v>42237.426335697397</v>
      </c>
      <c r="R354" s="5">
        <f t="shared" si="32"/>
        <v>42268.064633569738</v>
      </c>
      <c r="S354">
        <f t="shared" si="34"/>
        <v>31</v>
      </c>
      <c r="T354">
        <f t="shared" si="35"/>
        <v>2015</v>
      </c>
    </row>
    <row r="355" spans="1:20" ht="42.75" hidden="1" x14ac:dyDescent="0.4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>
        <v>613</v>
      </c>
      <c r="L355" t="b">
        <v>1</v>
      </c>
      <c r="M355" t="s">
        <v>8266</v>
      </c>
      <c r="N355" t="s">
        <v>8271</v>
      </c>
      <c r="O355" s="6">
        <f t="shared" si="30"/>
        <v>109</v>
      </c>
      <c r="P355">
        <f t="shared" si="31"/>
        <v>103.52</v>
      </c>
      <c r="Q355" s="5">
        <f t="shared" si="33"/>
        <v>42653.723628841602</v>
      </c>
      <c r="R355" s="5">
        <f t="shared" si="32"/>
        <v>42684.404479905439</v>
      </c>
      <c r="S355">
        <f t="shared" si="34"/>
        <v>31</v>
      </c>
      <c r="T355">
        <f t="shared" si="35"/>
        <v>2016</v>
      </c>
    </row>
    <row r="356" spans="1:20" ht="42.75" hidden="1" x14ac:dyDescent="0.4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>
        <v>29</v>
      </c>
      <c r="L356" t="b">
        <v>1</v>
      </c>
      <c r="M356" t="s">
        <v>8266</v>
      </c>
      <c r="N356" t="s">
        <v>8271</v>
      </c>
      <c r="O356" s="6">
        <f t="shared" si="30"/>
        <v>104</v>
      </c>
      <c r="P356">
        <f t="shared" si="31"/>
        <v>125.45</v>
      </c>
      <c r="Q356" s="5">
        <f t="shared" si="33"/>
        <v>42797.760295508269</v>
      </c>
      <c r="R356" s="5">
        <f t="shared" si="32"/>
        <v>42828.35604018913</v>
      </c>
      <c r="S356">
        <f t="shared" si="34"/>
        <v>31</v>
      </c>
      <c r="T356">
        <f t="shared" si="35"/>
        <v>2017</v>
      </c>
    </row>
    <row r="357" spans="1:20" ht="28.5" hidden="1" x14ac:dyDescent="0.4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>
        <v>165</v>
      </c>
      <c r="L357" t="b">
        <v>1</v>
      </c>
      <c r="M357" t="s">
        <v>8266</v>
      </c>
      <c r="N357" t="s">
        <v>8271</v>
      </c>
      <c r="O357" s="6">
        <f t="shared" si="30"/>
        <v>116</v>
      </c>
      <c r="P357">
        <f t="shared" si="31"/>
        <v>246.61</v>
      </c>
      <c r="Q357" s="5">
        <f t="shared" si="33"/>
        <v>42291.683144208037</v>
      </c>
      <c r="R357" s="5">
        <f t="shared" si="32"/>
        <v>42323.385271867613</v>
      </c>
      <c r="S357">
        <f t="shared" si="34"/>
        <v>32</v>
      </c>
      <c r="T357">
        <f t="shared" si="35"/>
        <v>2015</v>
      </c>
    </row>
    <row r="358" spans="1:20" ht="28.5" hidden="1" x14ac:dyDescent="0.4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>
        <v>97</v>
      </c>
      <c r="L358" t="b">
        <v>1</v>
      </c>
      <c r="M358" t="s">
        <v>8266</v>
      </c>
      <c r="N358" t="s">
        <v>8271</v>
      </c>
      <c r="O358" s="6">
        <f t="shared" si="30"/>
        <v>103</v>
      </c>
      <c r="P358">
        <f t="shared" si="31"/>
        <v>79.400000000000006</v>
      </c>
      <c r="Q358" s="5">
        <f t="shared" si="33"/>
        <v>42774.245780141842</v>
      </c>
      <c r="R358" s="5">
        <f t="shared" si="32"/>
        <v>42804.841524822696</v>
      </c>
      <c r="S358">
        <f t="shared" si="34"/>
        <v>31</v>
      </c>
      <c r="T358">
        <f t="shared" si="35"/>
        <v>2017</v>
      </c>
    </row>
    <row r="359" spans="1:20" ht="42.75" hidden="1" x14ac:dyDescent="0.4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>
        <v>303</v>
      </c>
      <c r="L359" t="b">
        <v>1</v>
      </c>
      <c r="M359" t="s">
        <v>8266</v>
      </c>
      <c r="N359" t="s">
        <v>8271</v>
      </c>
      <c r="O359" s="6">
        <f t="shared" si="30"/>
        <v>174</v>
      </c>
      <c r="P359">
        <f t="shared" si="31"/>
        <v>86.14</v>
      </c>
      <c r="Q359" s="5">
        <f t="shared" si="33"/>
        <v>42429.482234042553</v>
      </c>
      <c r="R359" s="5">
        <f t="shared" si="32"/>
        <v>42470.333297872341</v>
      </c>
      <c r="S359">
        <f t="shared" si="34"/>
        <v>41</v>
      </c>
      <c r="T359">
        <f t="shared" si="35"/>
        <v>2016</v>
      </c>
    </row>
    <row r="360" spans="1:20" ht="42.75" hidden="1" x14ac:dyDescent="0.4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>
        <v>267</v>
      </c>
      <c r="L360" t="b">
        <v>1</v>
      </c>
      <c r="M360" t="s">
        <v>8266</v>
      </c>
      <c r="N360" t="s">
        <v>8271</v>
      </c>
      <c r="O360" s="6">
        <f t="shared" si="30"/>
        <v>103</v>
      </c>
      <c r="P360">
        <f t="shared" si="31"/>
        <v>193.05</v>
      </c>
      <c r="Q360" s="5">
        <f t="shared" si="33"/>
        <v>42868.261477541368</v>
      </c>
      <c r="R360" s="5">
        <f t="shared" si="32"/>
        <v>42897.638297872341</v>
      </c>
      <c r="S360">
        <f t="shared" si="34"/>
        <v>30</v>
      </c>
      <c r="T360">
        <f t="shared" si="35"/>
        <v>2017</v>
      </c>
    </row>
    <row r="361" spans="1:20" ht="42.75" hidden="1" x14ac:dyDescent="0.4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>
        <v>302</v>
      </c>
      <c r="L361" t="b">
        <v>1</v>
      </c>
      <c r="M361" t="s">
        <v>8266</v>
      </c>
      <c r="N361" t="s">
        <v>8271</v>
      </c>
      <c r="O361" s="6">
        <f t="shared" si="30"/>
        <v>105</v>
      </c>
      <c r="P361">
        <f t="shared" si="31"/>
        <v>84.02</v>
      </c>
      <c r="Q361" s="5">
        <f t="shared" si="33"/>
        <v>42283.284751773048</v>
      </c>
      <c r="R361" s="5">
        <f t="shared" si="32"/>
        <v>42305.902127659574</v>
      </c>
      <c r="S361">
        <f t="shared" si="34"/>
        <v>23</v>
      </c>
      <c r="T361">
        <f t="shared" si="35"/>
        <v>2015</v>
      </c>
    </row>
    <row r="362" spans="1:20" ht="42.75" hidden="1" x14ac:dyDescent="0.4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>
        <v>87</v>
      </c>
      <c r="L362" t="b">
        <v>1</v>
      </c>
      <c r="M362" t="s">
        <v>8266</v>
      </c>
      <c r="N362" t="s">
        <v>8271</v>
      </c>
      <c r="O362" s="6">
        <f t="shared" si="30"/>
        <v>101</v>
      </c>
      <c r="P362">
        <f t="shared" si="31"/>
        <v>139.83000000000001</v>
      </c>
      <c r="Q362" s="5">
        <f t="shared" si="33"/>
        <v>42516.980851063825</v>
      </c>
      <c r="R362" s="5">
        <f t="shared" si="32"/>
        <v>42562.156737588652</v>
      </c>
      <c r="S362">
        <f t="shared" si="34"/>
        <v>45</v>
      </c>
      <c r="T362">
        <f t="shared" si="35"/>
        <v>2016</v>
      </c>
    </row>
    <row r="363" spans="1:20" ht="42.75" hidden="1" x14ac:dyDescent="0.4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>
        <v>354</v>
      </c>
      <c r="L363" t="b">
        <v>1</v>
      </c>
      <c r="M363" t="s">
        <v>8266</v>
      </c>
      <c r="N363" t="s">
        <v>8271</v>
      </c>
      <c r="O363" s="6">
        <f t="shared" si="30"/>
        <v>111</v>
      </c>
      <c r="P363">
        <f t="shared" si="31"/>
        <v>109.82</v>
      </c>
      <c r="Q363" s="5">
        <f t="shared" si="33"/>
        <v>42284.235295508275</v>
      </c>
      <c r="R363" s="5">
        <f t="shared" si="32"/>
        <v>42314.916146572104</v>
      </c>
      <c r="S363">
        <f t="shared" si="34"/>
        <v>31</v>
      </c>
      <c r="T363">
        <f t="shared" si="35"/>
        <v>2015</v>
      </c>
    </row>
    <row r="364" spans="1:20" ht="42.75" hidden="1" x14ac:dyDescent="0.4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>
        <v>86</v>
      </c>
      <c r="L364" t="b">
        <v>1</v>
      </c>
      <c r="M364" t="s">
        <v>8266</v>
      </c>
      <c r="N364" t="s">
        <v>8271</v>
      </c>
      <c r="O364" s="6">
        <f t="shared" si="30"/>
        <v>124</v>
      </c>
      <c r="P364">
        <f t="shared" si="31"/>
        <v>139.53</v>
      </c>
      <c r="Q364" s="5">
        <f t="shared" si="33"/>
        <v>42183.342683215131</v>
      </c>
      <c r="R364" s="5">
        <f t="shared" si="32"/>
        <v>42205.595744680846</v>
      </c>
      <c r="S364">
        <f t="shared" si="34"/>
        <v>23</v>
      </c>
      <c r="T364">
        <f t="shared" si="35"/>
        <v>2015</v>
      </c>
    </row>
    <row r="365" spans="1:20" ht="42.75" hidden="1" x14ac:dyDescent="0.4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>
        <v>26</v>
      </c>
      <c r="L365" t="b">
        <v>1</v>
      </c>
      <c r="M365" t="s">
        <v>8266</v>
      </c>
      <c r="N365" t="s">
        <v>8271</v>
      </c>
      <c r="O365" s="6">
        <f t="shared" si="30"/>
        <v>101</v>
      </c>
      <c r="P365">
        <f t="shared" si="31"/>
        <v>347.85</v>
      </c>
      <c r="Q365" s="5">
        <f t="shared" si="33"/>
        <v>40568.228557919618</v>
      </c>
      <c r="R365" s="5">
        <f t="shared" si="32"/>
        <v>40614.249645390068</v>
      </c>
      <c r="S365">
        <f t="shared" si="34"/>
        <v>46</v>
      </c>
      <c r="T365">
        <f t="shared" si="35"/>
        <v>2011</v>
      </c>
    </row>
    <row r="366" spans="1:20" ht="42.75" hidden="1" x14ac:dyDescent="0.4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>
        <v>113</v>
      </c>
      <c r="L366" t="b">
        <v>1</v>
      </c>
      <c r="M366" t="s">
        <v>8266</v>
      </c>
      <c r="N366" t="s">
        <v>8271</v>
      </c>
      <c r="O366" s="6">
        <f t="shared" si="30"/>
        <v>110</v>
      </c>
      <c r="P366">
        <f t="shared" si="31"/>
        <v>68.239999999999995</v>
      </c>
      <c r="Q366" s="5">
        <f t="shared" si="33"/>
        <v>42125.792813238775</v>
      </c>
      <c r="R366" s="5">
        <f t="shared" si="32"/>
        <v>42156.743971631207</v>
      </c>
      <c r="S366">
        <f t="shared" si="34"/>
        <v>31</v>
      </c>
      <c r="T366">
        <f t="shared" si="35"/>
        <v>2015</v>
      </c>
    </row>
    <row r="367" spans="1:20" ht="42.75" hidden="1" x14ac:dyDescent="0.4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>
        <v>65</v>
      </c>
      <c r="L367" t="b">
        <v>1</v>
      </c>
      <c r="M367" t="s">
        <v>8266</v>
      </c>
      <c r="N367" t="s">
        <v>8271</v>
      </c>
      <c r="O367" s="6">
        <f t="shared" si="30"/>
        <v>104</v>
      </c>
      <c r="P367">
        <f t="shared" si="31"/>
        <v>239.94</v>
      </c>
      <c r="Q367" s="5">
        <f t="shared" si="33"/>
        <v>42011.151288416077</v>
      </c>
      <c r="R367" s="5">
        <f t="shared" si="32"/>
        <v>42041.789586288418</v>
      </c>
      <c r="S367">
        <f t="shared" si="34"/>
        <v>31</v>
      </c>
      <c r="T367">
        <f t="shared" si="35"/>
        <v>2015</v>
      </c>
    </row>
    <row r="368" spans="1:20" ht="42.75" hidden="1" x14ac:dyDescent="0.4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>
        <v>134</v>
      </c>
      <c r="L368" t="b">
        <v>1</v>
      </c>
      <c r="M368" t="s">
        <v>8266</v>
      </c>
      <c r="N368" t="s">
        <v>8271</v>
      </c>
      <c r="O368" s="6">
        <f t="shared" si="30"/>
        <v>101</v>
      </c>
      <c r="P368">
        <f t="shared" si="31"/>
        <v>287.31</v>
      </c>
      <c r="Q368" s="5">
        <f t="shared" si="33"/>
        <v>41348.53330969267</v>
      </c>
      <c r="R368" s="5">
        <f t="shared" si="32"/>
        <v>41379.171607565011</v>
      </c>
      <c r="S368">
        <f t="shared" si="34"/>
        <v>31</v>
      </c>
      <c r="T368">
        <f t="shared" si="35"/>
        <v>2013</v>
      </c>
    </row>
    <row r="369" spans="1:20" ht="42.75" hidden="1" x14ac:dyDescent="0.4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>
        <v>119</v>
      </c>
      <c r="L369" t="b">
        <v>1</v>
      </c>
      <c r="M369" t="s">
        <v>8266</v>
      </c>
      <c r="N369" t="s">
        <v>8271</v>
      </c>
      <c r="O369" s="6">
        <f t="shared" si="30"/>
        <v>103</v>
      </c>
      <c r="P369">
        <f t="shared" si="31"/>
        <v>86.85</v>
      </c>
      <c r="Q369" s="5">
        <f t="shared" si="33"/>
        <v>41691.461914893618</v>
      </c>
      <c r="R369" s="5">
        <f t="shared" si="32"/>
        <v>41731.935460992907</v>
      </c>
      <c r="S369">
        <f t="shared" si="34"/>
        <v>41</v>
      </c>
      <c r="T369">
        <f t="shared" si="35"/>
        <v>2014</v>
      </c>
    </row>
    <row r="370" spans="1:20" ht="42.75" hidden="1" x14ac:dyDescent="0.4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>
        <v>159</v>
      </c>
      <c r="L370" t="b">
        <v>1</v>
      </c>
      <c r="M370" t="s">
        <v>8266</v>
      </c>
      <c r="N370" t="s">
        <v>8271</v>
      </c>
      <c r="O370" s="6">
        <f t="shared" si="30"/>
        <v>104</v>
      </c>
      <c r="P370">
        <f t="shared" si="31"/>
        <v>81.849999999999994</v>
      </c>
      <c r="Q370" s="5">
        <f t="shared" si="33"/>
        <v>42394.129101654849</v>
      </c>
      <c r="R370" s="5">
        <f t="shared" si="32"/>
        <v>42429.831229314419</v>
      </c>
      <c r="S370">
        <f t="shared" si="34"/>
        <v>36</v>
      </c>
      <c r="T370">
        <f t="shared" si="35"/>
        <v>2016</v>
      </c>
    </row>
    <row r="371" spans="1:20" ht="42.75" hidden="1" x14ac:dyDescent="0.4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>
        <v>167</v>
      </c>
      <c r="L371" t="b">
        <v>1</v>
      </c>
      <c r="M371" t="s">
        <v>8266</v>
      </c>
      <c r="N371" t="s">
        <v>8271</v>
      </c>
      <c r="O371" s="6">
        <f t="shared" si="30"/>
        <v>110</v>
      </c>
      <c r="P371">
        <f t="shared" si="31"/>
        <v>42.87</v>
      </c>
      <c r="Q371" s="5">
        <f t="shared" si="33"/>
        <v>41219.606016548467</v>
      </c>
      <c r="R371" s="5">
        <f t="shared" si="32"/>
        <v>41250.244314420808</v>
      </c>
      <c r="S371">
        <f t="shared" si="34"/>
        <v>31</v>
      </c>
      <c r="T371">
        <f t="shared" si="35"/>
        <v>2012</v>
      </c>
    </row>
    <row r="372" spans="1:20" ht="42.75" hidden="1" x14ac:dyDescent="0.4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>
        <v>43</v>
      </c>
      <c r="L372" t="b">
        <v>1</v>
      </c>
      <c r="M372" t="s">
        <v>8266</v>
      </c>
      <c r="N372" t="s">
        <v>8271</v>
      </c>
      <c r="O372" s="6">
        <f t="shared" si="30"/>
        <v>122</v>
      </c>
      <c r="P372">
        <f t="shared" si="31"/>
        <v>709.42</v>
      </c>
      <c r="Q372" s="5">
        <f t="shared" si="33"/>
        <v>43076.535460992905</v>
      </c>
      <c r="R372" s="5">
        <f t="shared" si="32"/>
        <v>43107.173758865247</v>
      </c>
      <c r="S372">
        <f t="shared" si="34"/>
        <v>31</v>
      </c>
      <c r="T372">
        <f t="shared" si="35"/>
        <v>2017</v>
      </c>
    </row>
    <row r="373" spans="1:20" ht="42.75" hidden="1" x14ac:dyDescent="0.4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>
        <v>1062</v>
      </c>
      <c r="L373" t="b">
        <v>1</v>
      </c>
      <c r="M373" t="s">
        <v>8266</v>
      </c>
      <c r="N373" t="s">
        <v>8271</v>
      </c>
      <c r="O373" s="6">
        <f t="shared" si="30"/>
        <v>114</v>
      </c>
      <c r="P373">
        <f t="shared" si="31"/>
        <v>161.26</v>
      </c>
      <c r="Q373" s="5">
        <f t="shared" si="33"/>
        <v>41595.656489361703</v>
      </c>
      <c r="R373" s="5">
        <f t="shared" si="32"/>
        <v>41641.613936170215</v>
      </c>
      <c r="S373">
        <f t="shared" si="34"/>
        <v>46</v>
      </c>
      <c r="T373">
        <f t="shared" si="35"/>
        <v>2013</v>
      </c>
    </row>
    <row r="374" spans="1:20" ht="28.5" hidden="1" x14ac:dyDescent="0.4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>
        <v>9</v>
      </c>
      <c r="L374" t="b">
        <v>1</v>
      </c>
      <c r="M374" t="s">
        <v>8266</v>
      </c>
      <c r="N374" t="s">
        <v>8271</v>
      </c>
      <c r="O374" s="6">
        <f t="shared" si="30"/>
        <v>125</v>
      </c>
      <c r="P374">
        <f t="shared" si="31"/>
        <v>41.78</v>
      </c>
      <c r="Q374" s="5">
        <f t="shared" si="33"/>
        <v>42784.227470449172</v>
      </c>
      <c r="R374" s="5">
        <f t="shared" si="32"/>
        <v>42825.170212765959</v>
      </c>
      <c r="S374">
        <f t="shared" si="34"/>
        <v>41</v>
      </c>
      <c r="T374">
        <f t="shared" si="35"/>
        <v>2017</v>
      </c>
    </row>
    <row r="375" spans="1:20" ht="42.75" hidden="1" x14ac:dyDescent="0.4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>
        <v>89</v>
      </c>
      <c r="L375" t="b">
        <v>1</v>
      </c>
      <c r="M375" t="s">
        <v>8266</v>
      </c>
      <c r="N375" t="s">
        <v>8271</v>
      </c>
      <c r="O375" s="6">
        <f t="shared" si="30"/>
        <v>107</v>
      </c>
      <c r="P375">
        <f t="shared" si="31"/>
        <v>89.89</v>
      </c>
      <c r="Q375" s="5">
        <f t="shared" si="33"/>
        <v>41408.910141843968</v>
      </c>
      <c r="R375" s="5">
        <f t="shared" si="32"/>
        <v>41439.548439716309</v>
      </c>
      <c r="S375">
        <f t="shared" si="34"/>
        <v>31</v>
      </c>
      <c r="T375">
        <f t="shared" si="35"/>
        <v>2013</v>
      </c>
    </row>
    <row r="376" spans="1:20" ht="42.75" hidden="1" x14ac:dyDescent="0.4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>
        <v>174</v>
      </c>
      <c r="L376" t="b">
        <v>1</v>
      </c>
      <c r="M376" t="s">
        <v>8266</v>
      </c>
      <c r="N376" t="s">
        <v>8271</v>
      </c>
      <c r="O376" s="6">
        <f t="shared" si="30"/>
        <v>131</v>
      </c>
      <c r="P376">
        <f t="shared" si="31"/>
        <v>45.05</v>
      </c>
      <c r="Q376" s="5">
        <f t="shared" si="33"/>
        <v>41081.05710401891</v>
      </c>
      <c r="R376" s="5">
        <f t="shared" si="32"/>
        <v>41127.014550827422</v>
      </c>
      <c r="S376">
        <f t="shared" si="34"/>
        <v>46</v>
      </c>
      <c r="T376">
        <f t="shared" si="35"/>
        <v>2012</v>
      </c>
    </row>
    <row r="377" spans="1:20" ht="42.75" hidden="1" x14ac:dyDescent="0.4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>
        <v>14</v>
      </c>
      <c r="L377" t="b">
        <v>1</v>
      </c>
      <c r="M377" t="s">
        <v>8266</v>
      </c>
      <c r="N377" t="s">
        <v>8271</v>
      </c>
      <c r="O377" s="6">
        <f t="shared" si="30"/>
        <v>120</v>
      </c>
      <c r="P377">
        <f t="shared" si="31"/>
        <v>42.86</v>
      </c>
      <c r="Q377" s="5">
        <f t="shared" si="33"/>
        <v>42000.303912529547</v>
      </c>
      <c r="R377" s="5">
        <f t="shared" si="32"/>
        <v>42042.927659574467</v>
      </c>
      <c r="S377">
        <f t="shared" si="34"/>
        <v>43</v>
      </c>
      <c r="T377">
        <f t="shared" si="35"/>
        <v>2014</v>
      </c>
    </row>
    <row r="378" spans="1:20" ht="42.75" hidden="1" x14ac:dyDescent="0.4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>
        <v>48</v>
      </c>
      <c r="L378" t="b">
        <v>1</v>
      </c>
      <c r="M378" t="s">
        <v>8266</v>
      </c>
      <c r="N378" t="s">
        <v>8271</v>
      </c>
      <c r="O378" s="6">
        <f t="shared" si="30"/>
        <v>106</v>
      </c>
      <c r="P378">
        <f t="shared" si="31"/>
        <v>54.08</v>
      </c>
      <c r="Q378" s="5">
        <f t="shared" si="33"/>
        <v>42938.313427895977</v>
      </c>
      <c r="R378" s="5">
        <f t="shared" si="32"/>
        <v>42969.973002364066</v>
      </c>
      <c r="S378">
        <f t="shared" si="34"/>
        <v>32</v>
      </c>
      <c r="T378">
        <f t="shared" si="35"/>
        <v>2017</v>
      </c>
    </row>
    <row r="379" spans="1:20" ht="42.75" hidden="1" x14ac:dyDescent="0.4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>
        <v>133</v>
      </c>
      <c r="L379" t="b">
        <v>1</v>
      </c>
      <c r="M379" t="s">
        <v>8266</v>
      </c>
      <c r="N379" t="s">
        <v>8271</v>
      </c>
      <c r="O379" s="6">
        <f t="shared" si="30"/>
        <v>114</v>
      </c>
      <c r="P379">
        <f t="shared" si="31"/>
        <v>103.22</v>
      </c>
      <c r="Q379" s="5">
        <f t="shared" si="33"/>
        <v>42648.064633569738</v>
      </c>
      <c r="R379" s="5">
        <f t="shared" si="32"/>
        <v>42678.745390070922</v>
      </c>
      <c r="S379">
        <f t="shared" si="34"/>
        <v>31</v>
      </c>
      <c r="T379">
        <f t="shared" si="35"/>
        <v>2016</v>
      </c>
    </row>
    <row r="380" spans="1:20" ht="57" hidden="1" x14ac:dyDescent="0.4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>
        <v>83</v>
      </c>
      <c r="L380" t="b">
        <v>1</v>
      </c>
      <c r="M380" t="s">
        <v>8266</v>
      </c>
      <c r="N380" t="s">
        <v>8271</v>
      </c>
      <c r="O380" s="6">
        <f t="shared" si="30"/>
        <v>112</v>
      </c>
      <c r="P380">
        <f t="shared" si="31"/>
        <v>40.4</v>
      </c>
      <c r="Q380" s="5">
        <f t="shared" si="33"/>
        <v>42728.052104018912</v>
      </c>
      <c r="R380" s="5">
        <f t="shared" si="32"/>
        <v>42752.99432624114</v>
      </c>
      <c r="S380">
        <f t="shared" si="34"/>
        <v>25</v>
      </c>
      <c r="T380">
        <f t="shared" si="35"/>
        <v>2016</v>
      </c>
    </row>
    <row r="381" spans="1:20" ht="42.75" hidden="1" x14ac:dyDescent="0.4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>
        <v>149</v>
      </c>
      <c r="L381" t="b">
        <v>1</v>
      </c>
      <c r="M381" t="s">
        <v>8266</v>
      </c>
      <c r="N381" t="s">
        <v>8271</v>
      </c>
      <c r="O381" s="6">
        <f t="shared" si="30"/>
        <v>116</v>
      </c>
      <c r="P381">
        <f t="shared" si="31"/>
        <v>116.86</v>
      </c>
      <c r="Q381" s="5">
        <f t="shared" si="33"/>
        <v>41315.745531914894</v>
      </c>
      <c r="R381" s="5">
        <f t="shared" si="32"/>
        <v>41361.702978723406</v>
      </c>
      <c r="S381">
        <f t="shared" si="34"/>
        <v>46</v>
      </c>
      <c r="T381">
        <f t="shared" si="35"/>
        <v>2013</v>
      </c>
    </row>
    <row r="382" spans="1:20" ht="42.75" hidden="1" x14ac:dyDescent="0.4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>
        <v>49</v>
      </c>
      <c r="L382" t="b">
        <v>1</v>
      </c>
      <c r="M382" t="s">
        <v>8266</v>
      </c>
      <c r="N382" t="s">
        <v>8271</v>
      </c>
      <c r="O382" s="6">
        <f t="shared" si="30"/>
        <v>142</v>
      </c>
      <c r="P382">
        <f t="shared" si="31"/>
        <v>115.51</v>
      </c>
      <c r="Q382" s="5">
        <f t="shared" si="33"/>
        <v>42725.139385342787</v>
      </c>
      <c r="R382" s="5">
        <f t="shared" si="32"/>
        <v>42750.671300236405</v>
      </c>
      <c r="S382">
        <f t="shared" si="34"/>
        <v>26</v>
      </c>
      <c r="T382">
        <f t="shared" si="35"/>
        <v>2016</v>
      </c>
    </row>
    <row r="383" spans="1:20" ht="42.75" hidden="1" x14ac:dyDescent="0.4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>
        <v>251</v>
      </c>
      <c r="L383" t="b">
        <v>1</v>
      </c>
      <c r="M383" t="s">
        <v>8266</v>
      </c>
      <c r="N383" t="s">
        <v>8271</v>
      </c>
      <c r="O383" s="6">
        <f t="shared" si="30"/>
        <v>105</v>
      </c>
      <c r="P383">
        <f t="shared" si="31"/>
        <v>104.31</v>
      </c>
      <c r="Q383" s="5">
        <f t="shared" si="33"/>
        <v>41415.84062647754</v>
      </c>
      <c r="R383" s="5">
        <f t="shared" si="32"/>
        <v>41451.085106382976</v>
      </c>
      <c r="S383">
        <f t="shared" si="34"/>
        <v>36</v>
      </c>
      <c r="T383">
        <f t="shared" si="35"/>
        <v>2013</v>
      </c>
    </row>
    <row r="384" spans="1:20" ht="42.75" hidden="1" x14ac:dyDescent="0.4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>
        <v>22</v>
      </c>
      <c r="L384" t="b">
        <v>1</v>
      </c>
      <c r="M384" t="s">
        <v>8266</v>
      </c>
      <c r="N384" t="s">
        <v>8271</v>
      </c>
      <c r="O384" s="6">
        <f t="shared" si="30"/>
        <v>256</v>
      </c>
      <c r="P384">
        <f t="shared" si="31"/>
        <v>69.77</v>
      </c>
      <c r="Q384" s="5">
        <f t="shared" si="33"/>
        <v>41476.107565011822</v>
      </c>
      <c r="R384" s="5">
        <f t="shared" si="32"/>
        <v>41490.405437352245</v>
      </c>
      <c r="S384">
        <f t="shared" si="34"/>
        <v>15</v>
      </c>
      <c r="T384">
        <f t="shared" si="35"/>
        <v>2013</v>
      </c>
    </row>
    <row r="385" spans="1:20" ht="42.75" hidden="1" x14ac:dyDescent="0.4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>
        <v>48</v>
      </c>
      <c r="L385" t="b">
        <v>1</v>
      </c>
      <c r="M385" t="s">
        <v>8266</v>
      </c>
      <c r="N385" t="s">
        <v>8271</v>
      </c>
      <c r="O385" s="6">
        <f t="shared" si="30"/>
        <v>207</v>
      </c>
      <c r="P385">
        <f t="shared" si="31"/>
        <v>43.02</v>
      </c>
      <c r="Q385" s="5">
        <f t="shared" si="33"/>
        <v>42099.503061465723</v>
      </c>
      <c r="R385" s="5">
        <f t="shared" si="32"/>
        <v>42122.992423167845</v>
      </c>
      <c r="S385">
        <f t="shared" si="34"/>
        <v>24</v>
      </c>
      <c r="T385">
        <f t="shared" si="35"/>
        <v>2015</v>
      </c>
    </row>
    <row r="386" spans="1:20" ht="42.75" hidden="1" x14ac:dyDescent="0.4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>
        <v>383</v>
      </c>
      <c r="L386" t="b">
        <v>1</v>
      </c>
      <c r="M386" t="s">
        <v>8266</v>
      </c>
      <c r="N386" t="s">
        <v>8271</v>
      </c>
      <c r="O386" s="6">
        <f t="shared" ref="O386:O449" si="36">ROUND(E386/D386*100,0)</f>
        <v>112</v>
      </c>
      <c r="P386">
        <f t="shared" ref="P386:P449" si="37">IFERROR(ROUND(E386/K386,2),0)</f>
        <v>58.54</v>
      </c>
      <c r="Q386" s="5">
        <f t="shared" si="33"/>
        <v>42329.968640661944</v>
      </c>
      <c r="R386" s="5">
        <f t="shared" ref="R386:R449" si="38">(I386/84600)+DATE(1970,1,1)</f>
        <v>42360.606938534278</v>
      </c>
      <c r="S386">
        <f t="shared" si="34"/>
        <v>31</v>
      </c>
      <c r="T386">
        <f t="shared" si="35"/>
        <v>2015</v>
      </c>
    </row>
    <row r="387" spans="1:20" ht="42.75" hidden="1" x14ac:dyDescent="0.4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>
        <v>237</v>
      </c>
      <c r="L387" t="b">
        <v>1</v>
      </c>
      <c r="M387" t="s">
        <v>8266</v>
      </c>
      <c r="N387" t="s">
        <v>8271</v>
      </c>
      <c r="O387" s="6">
        <f t="shared" si="36"/>
        <v>106</v>
      </c>
      <c r="P387">
        <f t="shared" si="37"/>
        <v>111.8</v>
      </c>
      <c r="Q387" s="5">
        <f t="shared" ref="Q387:Q450" si="39">(J387/84600)+DATE(1970,1,1)</f>
        <v>42282.788427895983</v>
      </c>
      <c r="R387" s="5">
        <f t="shared" si="38"/>
        <v>42313.469278959812</v>
      </c>
      <c r="S387">
        <f t="shared" ref="S387:S450" si="40">ROUND((I387-J387)/86400,0)+1</f>
        <v>31</v>
      </c>
      <c r="T387">
        <f t="shared" ref="T387:T450" si="41">YEAR((Q387))</f>
        <v>2015</v>
      </c>
    </row>
    <row r="388" spans="1:20" ht="42.75" hidden="1" x14ac:dyDescent="0.4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>
        <v>13</v>
      </c>
      <c r="L388" t="b">
        <v>1</v>
      </c>
      <c r="M388" t="s">
        <v>8266</v>
      </c>
      <c r="N388" t="s">
        <v>8271</v>
      </c>
      <c r="O388" s="6">
        <f t="shared" si="36"/>
        <v>100</v>
      </c>
      <c r="P388">
        <f t="shared" si="37"/>
        <v>46.23</v>
      </c>
      <c r="Q388" s="5">
        <f t="shared" si="39"/>
        <v>42566.056631205676</v>
      </c>
      <c r="R388" s="5">
        <f t="shared" si="38"/>
        <v>42581.37578014184</v>
      </c>
      <c r="S388">
        <f t="shared" si="40"/>
        <v>16</v>
      </c>
      <c r="T388">
        <f t="shared" si="41"/>
        <v>2016</v>
      </c>
    </row>
    <row r="389" spans="1:20" ht="42.75" hidden="1" x14ac:dyDescent="0.4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>
        <v>562</v>
      </c>
      <c r="L389" t="b">
        <v>1</v>
      </c>
      <c r="M389" t="s">
        <v>8266</v>
      </c>
      <c r="N389" t="s">
        <v>8271</v>
      </c>
      <c r="O389" s="6">
        <f t="shared" si="36"/>
        <v>214</v>
      </c>
      <c r="P389">
        <f t="shared" si="37"/>
        <v>144.69</v>
      </c>
      <c r="Q389" s="5">
        <f t="shared" si="39"/>
        <v>42554.542056737584</v>
      </c>
      <c r="R389" s="5">
        <f t="shared" si="38"/>
        <v>42585.765957446813</v>
      </c>
      <c r="S389">
        <f t="shared" si="40"/>
        <v>32</v>
      </c>
      <c r="T389">
        <f t="shared" si="41"/>
        <v>2016</v>
      </c>
    </row>
    <row r="390" spans="1:20" ht="42.75" hidden="1" x14ac:dyDescent="0.4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>
        <v>71</v>
      </c>
      <c r="L390" t="b">
        <v>1</v>
      </c>
      <c r="M390" t="s">
        <v>8266</v>
      </c>
      <c r="N390" t="s">
        <v>8271</v>
      </c>
      <c r="O390" s="6">
        <f t="shared" si="36"/>
        <v>126</v>
      </c>
      <c r="P390">
        <f t="shared" si="37"/>
        <v>88.85</v>
      </c>
      <c r="Q390" s="5">
        <f t="shared" si="39"/>
        <v>42910.354373522459</v>
      </c>
      <c r="R390" s="5">
        <f t="shared" si="38"/>
        <v>42940.992671394801</v>
      </c>
      <c r="S390">
        <f t="shared" si="40"/>
        <v>31</v>
      </c>
      <c r="T390">
        <f t="shared" si="41"/>
        <v>2017</v>
      </c>
    </row>
    <row r="391" spans="1:20" ht="42.75" hidden="1" x14ac:dyDescent="0.4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>
        <v>1510</v>
      </c>
      <c r="L391" t="b">
        <v>1</v>
      </c>
      <c r="M391" t="s">
        <v>8266</v>
      </c>
      <c r="N391" t="s">
        <v>8271</v>
      </c>
      <c r="O391" s="6">
        <f t="shared" si="36"/>
        <v>182</v>
      </c>
      <c r="P391">
        <f t="shared" si="37"/>
        <v>81.75</v>
      </c>
      <c r="Q391" s="5">
        <f t="shared" si="39"/>
        <v>42016.723995271866</v>
      </c>
      <c r="R391" s="5">
        <f t="shared" si="38"/>
        <v>42049.297163120573</v>
      </c>
      <c r="S391">
        <f t="shared" si="40"/>
        <v>33</v>
      </c>
      <c r="T391">
        <f t="shared" si="41"/>
        <v>2015</v>
      </c>
    </row>
    <row r="392" spans="1:20" ht="42.75" hidden="1" x14ac:dyDescent="0.4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>
        <v>14</v>
      </c>
      <c r="L392" t="b">
        <v>1</v>
      </c>
      <c r="M392" t="s">
        <v>8266</v>
      </c>
      <c r="N392" t="s">
        <v>8271</v>
      </c>
      <c r="O392" s="6">
        <f t="shared" si="36"/>
        <v>100</v>
      </c>
      <c r="P392">
        <f t="shared" si="37"/>
        <v>71.430000000000007</v>
      </c>
      <c r="Q392" s="5">
        <f t="shared" si="39"/>
        <v>42464.016217494092</v>
      </c>
      <c r="R392" s="5">
        <f t="shared" si="38"/>
        <v>42484.441749408987</v>
      </c>
      <c r="S392">
        <f t="shared" si="40"/>
        <v>21</v>
      </c>
      <c r="T392">
        <f t="shared" si="41"/>
        <v>2016</v>
      </c>
    </row>
    <row r="393" spans="1:20" ht="42.75" hidden="1" x14ac:dyDescent="0.4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>
        <v>193</v>
      </c>
      <c r="L393" t="b">
        <v>1</v>
      </c>
      <c r="M393" t="s">
        <v>8266</v>
      </c>
      <c r="N393" t="s">
        <v>8271</v>
      </c>
      <c r="O393" s="6">
        <f t="shared" si="36"/>
        <v>101</v>
      </c>
      <c r="P393">
        <f t="shared" si="37"/>
        <v>104.26</v>
      </c>
      <c r="Q393" s="5">
        <f t="shared" si="39"/>
        <v>41190.489964539011</v>
      </c>
      <c r="R393" s="5">
        <f t="shared" si="38"/>
        <v>41221.126950354606</v>
      </c>
      <c r="S393">
        <f t="shared" si="40"/>
        <v>31</v>
      </c>
      <c r="T393">
        <f t="shared" si="41"/>
        <v>2012</v>
      </c>
    </row>
    <row r="394" spans="1:20" ht="42.75" hidden="1" x14ac:dyDescent="0.4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>
        <v>206</v>
      </c>
      <c r="L394" t="b">
        <v>1</v>
      </c>
      <c r="M394" t="s">
        <v>8266</v>
      </c>
      <c r="N394" t="s">
        <v>8271</v>
      </c>
      <c r="O394" s="6">
        <f t="shared" si="36"/>
        <v>101</v>
      </c>
      <c r="P394">
        <f t="shared" si="37"/>
        <v>90.62</v>
      </c>
      <c r="Q394" s="5">
        <f t="shared" si="39"/>
        <v>41087.009113475178</v>
      </c>
      <c r="R394" s="5">
        <f t="shared" si="38"/>
        <v>41118.063829787236</v>
      </c>
      <c r="S394">
        <f t="shared" si="40"/>
        <v>31</v>
      </c>
      <c r="T394">
        <f t="shared" si="41"/>
        <v>2012</v>
      </c>
    </row>
    <row r="395" spans="1:20" ht="28.5" hidden="1" x14ac:dyDescent="0.4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>
        <v>351</v>
      </c>
      <c r="L395" t="b">
        <v>1</v>
      </c>
      <c r="M395" t="s">
        <v>8266</v>
      </c>
      <c r="N395" t="s">
        <v>8271</v>
      </c>
      <c r="O395" s="6">
        <f t="shared" si="36"/>
        <v>110</v>
      </c>
      <c r="P395">
        <f t="shared" si="37"/>
        <v>157.33000000000001</v>
      </c>
      <c r="Q395" s="5">
        <f t="shared" si="39"/>
        <v>41866.2346572104</v>
      </c>
      <c r="R395" s="5">
        <f t="shared" si="38"/>
        <v>41897.894231678489</v>
      </c>
      <c r="S395">
        <f t="shared" si="40"/>
        <v>32</v>
      </c>
      <c r="T395">
        <f t="shared" si="41"/>
        <v>2014</v>
      </c>
    </row>
    <row r="396" spans="1:20" ht="42.75" hidden="1" x14ac:dyDescent="0.4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>
        <v>50</v>
      </c>
      <c r="L396" t="b">
        <v>1</v>
      </c>
      <c r="M396" t="s">
        <v>8266</v>
      </c>
      <c r="N396" t="s">
        <v>8271</v>
      </c>
      <c r="O396" s="6">
        <f t="shared" si="36"/>
        <v>112</v>
      </c>
      <c r="P396">
        <f t="shared" si="37"/>
        <v>105.18</v>
      </c>
      <c r="Q396" s="5">
        <f t="shared" si="39"/>
        <v>42776.303569739954</v>
      </c>
      <c r="R396" s="5">
        <f t="shared" si="38"/>
        <v>42837.537612293148</v>
      </c>
      <c r="S396">
        <f t="shared" si="40"/>
        <v>61</v>
      </c>
      <c r="T396">
        <f t="shared" si="41"/>
        <v>2017</v>
      </c>
    </row>
    <row r="397" spans="1:20" ht="42.75" hidden="1" x14ac:dyDescent="0.4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>
        <v>184</v>
      </c>
      <c r="L397" t="b">
        <v>1</v>
      </c>
      <c r="M397" t="s">
        <v>8266</v>
      </c>
      <c r="N397" t="s">
        <v>8271</v>
      </c>
      <c r="O397" s="6">
        <f t="shared" si="36"/>
        <v>108</v>
      </c>
      <c r="P397">
        <f t="shared" si="37"/>
        <v>58.72</v>
      </c>
      <c r="Q397" s="5">
        <f t="shared" si="39"/>
        <v>41319.034988179672</v>
      </c>
      <c r="R397" s="5">
        <f t="shared" si="38"/>
        <v>41355.788652482268</v>
      </c>
      <c r="S397">
        <f t="shared" si="40"/>
        <v>37</v>
      </c>
      <c r="T397">
        <f t="shared" si="41"/>
        <v>2013</v>
      </c>
    </row>
    <row r="398" spans="1:20" ht="42.75" hidden="1" x14ac:dyDescent="0.4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>
        <v>196</v>
      </c>
      <c r="L398" t="b">
        <v>1</v>
      </c>
      <c r="M398" t="s">
        <v>8266</v>
      </c>
      <c r="N398" t="s">
        <v>8271</v>
      </c>
      <c r="O398" s="6">
        <f t="shared" si="36"/>
        <v>107</v>
      </c>
      <c r="P398">
        <f t="shared" si="37"/>
        <v>81.63</v>
      </c>
      <c r="Q398" s="5">
        <f t="shared" si="39"/>
        <v>41412.64073286052</v>
      </c>
      <c r="R398" s="5">
        <f t="shared" si="38"/>
        <v>41427.959881796691</v>
      </c>
      <c r="S398">
        <f t="shared" si="40"/>
        <v>16</v>
      </c>
      <c r="T398">
        <f t="shared" si="41"/>
        <v>2013</v>
      </c>
    </row>
    <row r="399" spans="1:20" ht="57" hidden="1" x14ac:dyDescent="0.4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>
        <v>229</v>
      </c>
      <c r="L399" t="b">
        <v>1</v>
      </c>
      <c r="M399" t="s">
        <v>8266</v>
      </c>
      <c r="N399" t="s">
        <v>8271</v>
      </c>
      <c r="O399" s="6">
        <f t="shared" si="36"/>
        <v>104</v>
      </c>
      <c r="P399">
        <f t="shared" si="37"/>
        <v>56.46</v>
      </c>
      <c r="Q399" s="5">
        <f t="shared" si="39"/>
        <v>40694.89933806147</v>
      </c>
      <c r="R399" s="5">
        <f t="shared" si="38"/>
        <v>40738.180141843972</v>
      </c>
      <c r="S399">
        <f t="shared" si="40"/>
        <v>43</v>
      </c>
      <c r="T399">
        <f t="shared" si="41"/>
        <v>2011</v>
      </c>
    </row>
    <row r="400" spans="1:20" ht="42.75" hidden="1" x14ac:dyDescent="0.4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>
        <v>67</v>
      </c>
      <c r="L400" t="b">
        <v>1</v>
      </c>
      <c r="M400" t="s">
        <v>8266</v>
      </c>
      <c r="N400" t="s">
        <v>8271</v>
      </c>
      <c r="O400" s="6">
        <f t="shared" si="36"/>
        <v>125</v>
      </c>
      <c r="P400">
        <f t="shared" si="37"/>
        <v>140.1</v>
      </c>
      <c r="Q400" s="5">
        <f t="shared" si="39"/>
        <v>42430.06531914894</v>
      </c>
      <c r="R400" s="5">
        <f t="shared" si="38"/>
        <v>42476.022765957445</v>
      </c>
      <c r="S400">
        <f t="shared" si="40"/>
        <v>46</v>
      </c>
      <c r="T400">
        <f t="shared" si="41"/>
        <v>2016</v>
      </c>
    </row>
    <row r="401" spans="1:20" ht="42.75" hidden="1" x14ac:dyDescent="0.4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>
        <v>95</v>
      </c>
      <c r="L401" t="b">
        <v>1</v>
      </c>
      <c r="M401" t="s">
        <v>8266</v>
      </c>
      <c r="N401" t="s">
        <v>8271</v>
      </c>
      <c r="O401" s="6">
        <f t="shared" si="36"/>
        <v>107</v>
      </c>
      <c r="P401">
        <f t="shared" si="37"/>
        <v>224.85</v>
      </c>
      <c r="Q401" s="5">
        <f t="shared" si="39"/>
        <v>43052.107174940902</v>
      </c>
      <c r="R401" s="5">
        <f t="shared" si="38"/>
        <v>43083.382978723399</v>
      </c>
      <c r="S401">
        <f t="shared" si="40"/>
        <v>32</v>
      </c>
      <c r="T401">
        <f t="shared" si="41"/>
        <v>2017</v>
      </c>
    </row>
    <row r="402" spans="1:20" ht="42.75" hidden="1" x14ac:dyDescent="0.4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>
        <v>62</v>
      </c>
      <c r="L402" t="b">
        <v>1</v>
      </c>
      <c r="M402" t="s">
        <v>8266</v>
      </c>
      <c r="N402" t="s">
        <v>8271</v>
      </c>
      <c r="O402" s="6">
        <f t="shared" si="36"/>
        <v>112</v>
      </c>
      <c r="P402">
        <f t="shared" si="37"/>
        <v>181.13</v>
      </c>
      <c r="Q402" s="5">
        <f t="shared" si="39"/>
        <v>42089.819704491725</v>
      </c>
      <c r="R402" s="5">
        <f t="shared" si="38"/>
        <v>42120.97872340426</v>
      </c>
      <c r="S402">
        <f t="shared" si="40"/>
        <v>32</v>
      </c>
      <c r="T402">
        <f t="shared" si="41"/>
        <v>2015</v>
      </c>
    </row>
    <row r="403" spans="1:20" ht="42.75" hidden="1" x14ac:dyDescent="0.4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>
        <v>73</v>
      </c>
      <c r="L403" t="b">
        <v>1</v>
      </c>
      <c r="M403" t="s">
        <v>8266</v>
      </c>
      <c r="N403" t="s">
        <v>8271</v>
      </c>
      <c r="O403" s="6">
        <f t="shared" si="36"/>
        <v>104</v>
      </c>
      <c r="P403">
        <f t="shared" si="37"/>
        <v>711.04</v>
      </c>
      <c r="Q403" s="5">
        <f t="shared" si="39"/>
        <v>41055.477186761229</v>
      </c>
      <c r="R403" s="5">
        <f t="shared" si="38"/>
        <v>41086.11548463357</v>
      </c>
      <c r="S403">
        <f t="shared" si="40"/>
        <v>31</v>
      </c>
      <c r="T403">
        <f t="shared" si="41"/>
        <v>2012</v>
      </c>
    </row>
    <row r="404" spans="1:20" ht="42.75" hidden="1" x14ac:dyDescent="0.4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>
        <v>43</v>
      </c>
      <c r="L404" t="b">
        <v>1</v>
      </c>
      <c r="M404" t="s">
        <v>8266</v>
      </c>
      <c r="N404" t="s">
        <v>8271</v>
      </c>
      <c r="O404" s="6">
        <f t="shared" si="36"/>
        <v>142</v>
      </c>
      <c r="P404">
        <f t="shared" si="37"/>
        <v>65.88</v>
      </c>
      <c r="Q404" s="5">
        <f t="shared" si="39"/>
        <v>42648.359539007091</v>
      </c>
      <c r="R404" s="5">
        <f t="shared" si="38"/>
        <v>42669.848900709221</v>
      </c>
      <c r="S404">
        <f t="shared" si="40"/>
        <v>22</v>
      </c>
      <c r="T404">
        <f t="shared" si="41"/>
        <v>2016</v>
      </c>
    </row>
    <row r="405" spans="1:20" ht="42.75" hidden="1" x14ac:dyDescent="0.4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>
        <v>70</v>
      </c>
      <c r="L405" t="b">
        <v>1</v>
      </c>
      <c r="M405" t="s">
        <v>8266</v>
      </c>
      <c r="N405" t="s">
        <v>8271</v>
      </c>
      <c r="O405" s="6">
        <f t="shared" si="36"/>
        <v>105</v>
      </c>
      <c r="P405">
        <f t="shared" si="37"/>
        <v>75.19</v>
      </c>
      <c r="Q405" s="5">
        <f t="shared" si="39"/>
        <v>41040.636418439717</v>
      </c>
      <c r="R405" s="5">
        <f t="shared" si="38"/>
        <v>41088.622695035461</v>
      </c>
      <c r="S405">
        <f t="shared" si="40"/>
        <v>48</v>
      </c>
      <c r="T405">
        <f t="shared" si="41"/>
        <v>2012</v>
      </c>
    </row>
    <row r="406" spans="1:20" ht="42.75" hidden="1" x14ac:dyDescent="0.4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>
        <v>271</v>
      </c>
      <c r="L406" t="b">
        <v>1</v>
      </c>
      <c r="M406" t="s">
        <v>8266</v>
      </c>
      <c r="N406" t="s">
        <v>8271</v>
      </c>
      <c r="O406" s="6">
        <f t="shared" si="36"/>
        <v>103</v>
      </c>
      <c r="P406">
        <f t="shared" si="37"/>
        <v>133.13999999999999</v>
      </c>
      <c r="Q406" s="5">
        <f t="shared" si="39"/>
        <v>41988.705224586287</v>
      </c>
      <c r="R406" s="5">
        <f t="shared" si="38"/>
        <v>42018.662411347519</v>
      </c>
      <c r="S406">
        <f t="shared" si="40"/>
        <v>30</v>
      </c>
      <c r="T406">
        <f t="shared" si="41"/>
        <v>2014</v>
      </c>
    </row>
    <row r="407" spans="1:20" ht="28.5" hidden="1" x14ac:dyDescent="0.4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>
        <v>55</v>
      </c>
      <c r="L407" t="b">
        <v>1</v>
      </c>
      <c r="M407" t="s">
        <v>8266</v>
      </c>
      <c r="N407" t="s">
        <v>8271</v>
      </c>
      <c r="O407" s="6">
        <f t="shared" si="36"/>
        <v>108</v>
      </c>
      <c r="P407">
        <f t="shared" si="37"/>
        <v>55.2</v>
      </c>
      <c r="Q407" s="5">
        <f t="shared" si="39"/>
        <v>42016.746323877072</v>
      </c>
      <c r="R407" s="5">
        <f t="shared" si="38"/>
        <v>42047.384621749414</v>
      </c>
      <c r="S407">
        <f t="shared" si="40"/>
        <v>31</v>
      </c>
      <c r="T407">
        <f t="shared" si="41"/>
        <v>2015</v>
      </c>
    </row>
    <row r="408" spans="1:20" ht="42.75" hidden="1" x14ac:dyDescent="0.4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>
        <v>35</v>
      </c>
      <c r="L408" t="b">
        <v>1</v>
      </c>
      <c r="M408" t="s">
        <v>8266</v>
      </c>
      <c r="N408" t="s">
        <v>8271</v>
      </c>
      <c r="O408" s="6">
        <f t="shared" si="36"/>
        <v>108</v>
      </c>
      <c r="P408">
        <f t="shared" si="37"/>
        <v>86.16</v>
      </c>
      <c r="Q408" s="5">
        <f t="shared" si="39"/>
        <v>40958.782943262413</v>
      </c>
      <c r="R408" s="5">
        <f t="shared" si="38"/>
        <v>40993.595035460996</v>
      </c>
      <c r="S408">
        <f t="shared" si="40"/>
        <v>35</v>
      </c>
      <c r="T408">
        <f t="shared" si="41"/>
        <v>2012</v>
      </c>
    </row>
    <row r="409" spans="1:20" ht="42.75" hidden="1" x14ac:dyDescent="0.4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>
        <v>22</v>
      </c>
      <c r="L409" t="b">
        <v>1</v>
      </c>
      <c r="M409" t="s">
        <v>8266</v>
      </c>
      <c r="N409" t="s">
        <v>8271</v>
      </c>
      <c r="O409" s="6">
        <f t="shared" si="36"/>
        <v>102</v>
      </c>
      <c r="P409">
        <f t="shared" si="37"/>
        <v>92.32</v>
      </c>
      <c r="Q409" s="5">
        <f t="shared" si="39"/>
        <v>41131.080969267139</v>
      </c>
      <c r="R409" s="5">
        <f t="shared" si="38"/>
        <v>41192.40011820331</v>
      </c>
      <c r="S409">
        <f t="shared" si="40"/>
        <v>61</v>
      </c>
      <c r="T409">
        <f t="shared" si="41"/>
        <v>2012</v>
      </c>
    </row>
    <row r="410" spans="1:20" ht="42.75" hidden="1" x14ac:dyDescent="0.4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>
        <v>38</v>
      </c>
      <c r="L410" t="b">
        <v>1</v>
      </c>
      <c r="M410" t="s">
        <v>8266</v>
      </c>
      <c r="N410" t="s">
        <v>8271</v>
      </c>
      <c r="O410" s="6">
        <f t="shared" si="36"/>
        <v>101</v>
      </c>
      <c r="P410">
        <f t="shared" si="37"/>
        <v>160.16</v>
      </c>
      <c r="Q410" s="5">
        <f t="shared" si="39"/>
        <v>41883.623995271868</v>
      </c>
      <c r="R410" s="5">
        <f t="shared" si="38"/>
        <v>41924.517612293144</v>
      </c>
      <c r="S410">
        <f t="shared" si="40"/>
        <v>41</v>
      </c>
      <c r="T410">
        <f t="shared" si="41"/>
        <v>2014</v>
      </c>
    </row>
    <row r="411" spans="1:20" ht="42.75" hidden="1" x14ac:dyDescent="0.4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>
        <v>15</v>
      </c>
      <c r="L411" t="b">
        <v>1</v>
      </c>
      <c r="M411" t="s">
        <v>8266</v>
      </c>
      <c r="N411" t="s">
        <v>8271</v>
      </c>
      <c r="O411" s="6">
        <f t="shared" si="36"/>
        <v>137</v>
      </c>
      <c r="P411">
        <f t="shared" si="37"/>
        <v>45.6</v>
      </c>
      <c r="Q411" s="5">
        <f t="shared" si="39"/>
        <v>42905.030070921988</v>
      </c>
      <c r="R411" s="5">
        <f t="shared" si="38"/>
        <v>42935.66836879433</v>
      </c>
      <c r="S411">
        <f t="shared" si="40"/>
        <v>31</v>
      </c>
      <c r="T411">
        <f t="shared" si="41"/>
        <v>2017</v>
      </c>
    </row>
    <row r="412" spans="1:20" ht="42.75" hidden="1" x14ac:dyDescent="0.4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>
        <v>7</v>
      </c>
      <c r="L412" t="b">
        <v>1</v>
      </c>
      <c r="M412" t="s">
        <v>8266</v>
      </c>
      <c r="N412" t="s">
        <v>8271</v>
      </c>
      <c r="O412" s="6">
        <f t="shared" si="36"/>
        <v>128</v>
      </c>
      <c r="P412">
        <f t="shared" si="37"/>
        <v>183.29</v>
      </c>
      <c r="Q412" s="5">
        <f t="shared" si="39"/>
        <v>42466.002328605202</v>
      </c>
      <c r="R412" s="5">
        <f t="shared" si="38"/>
        <v>42527.278924349885</v>
      </c>
      <c r="S412">
        <f t="shared" si="40"/>
        <v>61</v>
      </c>
      <c r="T412">
        <f t="shared" si="41"/>
        <v>2016</v>
      </c>
    </row>
    <row r="413" spans="1:20" ht="42.75" hidden="1" x14ac:dyDescent="0.4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>
        <v>241</v>
      </c>
      <c r="L413" t="b">
        <v>1</v>
      </c>
      <c r="M413" t="s">
        <v>8266</v>
      </c>
      <c r="N413" t="s">
        <v>8271</v>
      </c>
      <c r="O413" s="6">
        <f t="shared" si="36"/>
        <v>101</v>
      </c>
      <c r="P413">
        <f t="shared" si="37"/>
        <v>125.79</v>
      </c>
      <c r="Q413" s="5">
        <f t="shared" si="39"/>
        <v>41939.222269503545</v>
      </c>
      <c r="R413" s="5">
        <f t="shared" si="38"/>
        <v>41971.936170212764</v>
      </c>
      <c r="S413">
        <f t="shared" si="40"/>
        <v>33</v>
      </c>
      <c r="T413">
        <f t="shared" si="41"/>
        <v>2014</v>
      </c>
    </row>
    <row r="414" spans="1:20" ht="42.75" hidden="1" x14ac:dyDescent="0.4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>
        <v>55</v>
      </c>
      <c r="L414" t="b">
        <v>1</v>
      </c>
      <c r="M414" t="s">
        <v>8266</v>
      </c>
      <c r="N414" t="s">
        <v>8271</v>
      </c>
      <c r="O414" s="6">
        <f t="shared" si="36"/>
        <v>127</v>
      </c>
      <c r="P414">
        <f t="shared" si="37"/>
        <v>57.65</v>
      </c>
      <c r="Q414" s="5">
        <f t="shared" si="39"/>
        <v>41430.184137115837</v>
      </c>
      <c r="R414" s="5">
        <f t="shared" si="38"/>
        <v>41446.524562647755</v>
      </c>
      <c r="S414">
        <f t="shared" si="40"/>
        <v>17</v>
      </c>
      <c r="T414">
        <f t="shared" si="41"/>
        <v>2013</v>
      </c>
    </row>
    <row r="415" spans="1:20" ht="42.75" hidden="1" x14ac:dyDescent="0.4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>
        <v>171</v>
      </c>
      <c r="L415" t="b">
        <v>1</v>
      </c>
      <c r="M415" t="s">
        <v>8266</v>
      </c>
      <c r="N415" t="s">
        <v>8271</v>
      </c>
      <c r="O415" s="6">
        <f t="shared" si="36"/>
        <v>105</v>
      </c>
      <c r="P415">
        <f t="shared" si="37"/>
        <v>78.66</v>
      </c>
      <c r="Q415" s="5">
        <f t="shared" si="39"/>
        <v>41409.896111111113</v>
      </c>
      <c r="R415" s="5">
        <f t="shared" si="38"/>
        <v>41440.534408983454</v>
      </c>
      <c r="S415">
        <f t="shared" si="40"/>
        <v>31</v>
      </c>
      <c r="T415">
        <f t="shared" si="41"/>
        <v>2013</v>
      </c>
    </row>
    <row r="416" spans="1:20" ht="42.75" hidden="1" x14ac:dyDescent="0.4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>
        <v>208</v>
      </c>
      <c r="L416" t="b">
        <v>1</v>
      </c>
      <c r="M416" t="s">
        <v>8266</v>
      </c>
      <c r="N416" t="s">
        <v>8271</v>
      </c>
      <c r="O416" s="6">
        <f t="shared" si="36"/>
        <v>103</v>
      </c>
      <c r="P416">
        <f t="shared" si="37"/>
        <v>91.48</v>
      </c>
      <c r="Q416" s="5">
        <f t="shared" si="39"/>
        <v>41868.639066193849</v>
      </c>
      <c r="R416" s="5">
        <f t="shared" si="38"/>
        <v>41899.277364066191</v>
      </c>
      <c r="S416">
        <f t="shared" si="40"/>
        <v>31</v>
      </c>
      <c r="T416">
        <f t="shared" si="41"/>
        <v>2014</v>
      </c>
    </row>
    <row r="417" spans="1:20" ht="57" hidden="1" x14ac:dyDescent="0.4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>
        <v>21</v>
      </c>
      <c r="L417" t="b">
        <v>1</v>
      </c>
      <c r="M417" t="s">
        <v>8266</v>
      </c>
      <c r="N417" t="s">
        <v>8271</v>
      </c>
      <c r="O417" s="6">
        <f t="shared" si="36"/>
        <v>102</v>
      </c>
      <c r="P417">
        <f t="shared" si="37"/>
        <v>68.099999999999994</v>
      </c>
      <c r="Q417" s="5">
        <f t="shared" si="39"/>
        <v>42252.423191489361</v>
      </c>
      <c r="R417" s="5">
        <f t="shared" si="38"/>
        <v>42277.595744680846</v>
      </c>
      <c r="S417">
        <f t="shared" si="40"/>
        <v>26</v>
      </c>
      <c r="T417">
        <f t="shared" si="41"/>
        <v>2015</v>
      </c>
    </row>
    <row r="418" spans="1:20" ht="42.75" hidden="1" x14ac:dyDescent="0.4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>
        <v>25</v>
      </c>
      <c r="L418" t="b">
        <v>1</v>
      </c>
      <c r="M418" t="s">
        <v>8266</v>
      </c>
      <c r="N418" t="s">
        <v>8271</v>
      </c>
      <c r="O418" s="6">
        <f t="shared" si="36"/>
        <v>120</v>
      </c>
      <c r="P418">
        <f t="shared" si="37"/>
        <v>48.09</v>
      </c>
      <c r="Q418" s="5">
        <f t="shared" si="39"/>
        <v>41990.511004728134</v>
      </c>
      <c r="R418" s="5">
        <f t="shared" si="38"/>
        <v>42021.149302600475</v>
      </c>
      <c r="S418">
        <f t="shared" si="40"/>
        <v>31</v>
      </c>
      <c r="T418">
        <f t="shared" si="41"/>
        <v>2014</v>
      </c>
    </row>
    <row r="419" spans="1:20" ht="42.75" hidden="1" x14ac:dyDescent="0.4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>
        <v>52</v>
      </c>
      <c r="L419" t="b">
        <v>1</v>
      </c>
      <c r="M419" t="s">
        <v>8266</v>
      </c>
      <c r="N419" t="s">
        <v>8271</v>
      </c>
      <c r="O419" s="6">
        <f t="shared" si="36"/>
        <v>100</v>
      </c>
      <c r="P419">
        <f t="shared" si="37"/>
        <v>202.42</v>
      </c>
      <c r="Q419" s="5">
        <f t="shared" si="39"/>
        <v>41696.969976359338</v>
      </c>
      <c r="R419" s="5">
        <f t="shared" si="38"/>
        <v>41708.427659574467</v>
      </c>
      <c r="S419">
        <f t="shared" si="40"/>
        <v>12</v>
      </c>
      <c r="T419">
        <f t="shared" si="41"/>
        <v>2014</v>
      </c>
    </row>
    <row r="420" spans="1:20" ht="42.75" hidden="1" x14ac:dyDescent="0.4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>
        <v>104</v>
      </c>
      <c r="L420" t="b">
        <v>1</v>
      </c>
      <c r="M420" t="s">
        <v>8266</v>
      </c>
      <c r="N420" t="s">
        <v>8271</v>
      </c>
      <c r="O420" s="6">
        <f t="shared" si="36"/>
        <v>101</v>
      </c>
      <c r="P420">
        <f t="shared" si="37"/>
        <v>216.75</v>
      </c>
      <c r="Q420" s="5">
        <f t="shared" si="39"/>
        <v>42531.671359338063</v>
      </c>
      <c r="R420" s="5">
        <f t="shared" si="38"/>
        <v>42562.309657210397</v>
      </c>
      <c r="S420">
        <f t="shared" si="40"/>
        <v>31</v>
      </c>
      <c r="T420">
        <f t="shared" si="41"/>
        <v>2016</v>
      </c>
    </row>
    <row r="421" spans="1:20" ht="42.75" hidden="1" x14ac:dyDescent="0.4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>
        <v>73</v>
      </c>
      <c r="L421" t="b">
        <v>1</v>
      </c>
      <c r="M421" t="s">
        <v>8266</v>
      </c>
      <c r="N421" t="s">
        <v>8271</v>
      </c>
      <c r="O421" s="6">
        <f t="shared" si="36"/>
        <v>100</v>
      </c>
      <c r="P421">
        <f t="shared" si="37"/>
        <v>110.07</v>
      </c>
      <c r="Q421" s="5">
        <f t="shared" si="39"/>
        <v>41731.562494089834</v>
      </c>
      <c r="R421" s="5">
        <f t="shared" si="38"/>
        <v>41792.839089834517</v>
      </c>
      <c r="S421">
        <f t="shared" si="40"/>
        <v>61</v>
      </c>
      <c r="T421">
        <f t="shared" si="41"/>
        <v>2014</v>
      </c>
    </row>
    <row r="422" spans="1:20" ht="42.75" hidden="1" x14ac:dyDescent="0.4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>
        <v>3</v>
      </c>
      <c r="L422" t="b">
        <v>0</v>
      </c>
      <c r="M422" t="s">
        <v>8266</v>
      </c>
      <c r="N422" t="s">
        <v>8272</v>
      </c>
      <c r="O422" s="6">
        <f t="shared" si="36"/>
        <v>0</v>
      </c>
      <c r="P422">
        <f t="shared" si="37"/>
        <v>4.83</v>
      </c>
      <c r="Q422" s="5">
        <f t="shared" si="39"/>
        <v>42025.071288416075</v>
      </c>
      <c r="R422" s="5">
        <f t="shared" si="38"/>
        <v>42055.667033096928</v>
      </c>
      <c r="S422">
        <f t="shared" si="40"/>
        <v>31</v>
      </c>
      <c r="T422">
        <f t="shared" si="41"/>
        <v>2015</v>
      </c>
    </row>
    <row r="423" spans="1:20" ht="42.75" hidden="1" x14ac:dyDescent="0.4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>
        <v>6</v>
      </c>
      <c r="L423" t="b">
        <v>0</v>
      </c>
      <c r="M423" t="s">
        <v>8266</v>
      </c>
      <c r="N423" t="s">
        <v>8272</v>
      </c>
      <c r="O423" s="6">
        <f t="shared" si="36"/>
        <v>2</v>
      </c>
      <c r="P423">
        <f t="shared" si="37"/>
        <v>50.17</v>
      </c>
      <c r="Q423" s="5">
        <f t="shared" si="39"/>
        <v>42530.863546099295</v>
      </c>
      <c r="R423" s="5">
        <f t="shared" si="38"/>
        <v>42592.140141843971</v>
      </c>
      <c r="S423">
        <f t="shared" si="40"/>
        <v>61</v>
      </c>
      <c r="T423">
        <f t="shared" si="41"/>
        <v>2016</v>
      </c>
    </row>
    <row r="424" spans="1:20" ht="42.75" hidden="1" x14ac:dyDescent="0.4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>
        <v>12</v>
      </c>
      <c r="L424" t="b">
        <v>0</v>
      </c>
      <c r="M424" t="s">
        <v>8266</v>
      </c>
      <c r="N424" t="s">
        <v>8272</v>
      </c>
      <c r="O424" s="6">
        <f t="shared" si="36"/>
        <v>1</v>
      </c>
      <c r="P424">
        <f t="shared" si="37"/>
        <v>35.83</v>
      </c>
      <c r="Q424" s="5">
        <f t="shared" si="39"/>
        <v>42209.946773049647</v>
      </c>
      <c r="R424" s="5">
        <f t="shared" si="38"/>
        <v>42240.585070921981</v>
      </c>
      <c r="S424">
        <f t="shared" si="40"/>
        <v>31</v>
      </c>
      <c r="T424">
        <f t="shared" si="41"/>
        <v>2015</v>
      </c>
    </row>
    <row r="425" spans="1:20" ht="42.75" hidden="1" x14ac:dyDescent="0.4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>
        <v>13</v>
      </c>
      <c r="L425" t="b">
        <v>0</v>
      </c>
      <c r="M425" t="s">
        <v>8266</v>
      </c>
      <c r="N425" t="s">
        <v>8272</v>
      </c>
      <c r="O425" s="6">
        <f t="shared" si="36"/>
        <v>1</v>
      </c>
      <c r="P425">
        <f t="shared" si="37"/>
        <v>11.77</v>
      </c>
      <c r="Q425" s="5">
        <f t="shared" si="39"/>
        <v>41737.775768321517</v>
      </c>
      <c r="R425" s="5">
        <f t="shared" si="38"/>
        <v>41768.414066193851</v>
      </c>
      <c r="S425">
        <f t="shared" si="40"/>
        <v>31</v>
      </c>
      <c r="T425">
        <f t="shared" si="41"/>
        <v>2014</v>
      </c>
    </row>
    <row r="426" spans="1:20" ht="42.75" hidden="1" x14ac:dyDescent="0.4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>
        <v>5</v>
      </c>
      <c r="L426" t="b">
        <v>0</v>
      </c>
      <c r="M426" t="s">
        <v>8266</v>
      </c>
      <c r="N426" t="s">
        <v>8272</v>
      </c>
      <c r="O426" s="6">
        <f t="shared" si="36"/>
        <v>7</v>
      </c>
      <c r="P426">
        <f t="shared" si="37"/>
        <v>40.78</v>
      </c>
      <c r="Q426" s="5">
        <f t="shared" si="39"/>
        <v>41261.29904255319</v>
      </c>
      <c r="R426" s="5">
        <f t="shared" si="38"/>
        <v>41322.533085106385</v>
      </c>
      <c r="S426">
        <f t="shared" si="40"/>
        <v>61</v>
      </c>
      <c r="T426">
        <f t="shared" si="41"/>
        <v>2012</v>
      </c>
    </row>
    <row r="427" spans="1:20" ht="42.75" hidden="1" x14ac:dyDescent="0.4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>
        <v>2</v>
      </c>
      <c r="L427" t="b">
        <v>0</v>
      </c>
      <c r="M427" t="s">
        <v>8266</v>
      </c>
      <c r="N427" t="s">
        <v>8272</v>
      </c>
      <c r="O427" s="6">
        <f t="shared" si="36"/>
        <v>0</v>
      </c>
      <c r="P427">
        <f t="shared" si="37"/>
        <v>3</v>
      </c>
      <c r="Q427" s="5">
        <f t="shared" si="39"/>
        <v>42631.326288416079</v>
      </c>
      <c r="R427" s="5">
        <f t="shared" si="38"/>
        <v>42692.645437352243</v>
      </c>
      <c r="S427">
        <f t="shared" si="40"/>
        <v>61</v>
      </c>
      <c r="T427">
        <f t="shared" si="41"/>
        <v>2016</v>
      </c>
    </row>
    <row r="428" spans="1:20" ht="42.75" hidden="1" x14ac:dyDescent="0.4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>
        <v>8</v>
      </c>
      <c r="L428" t="b">
        <v>0</v>
      </c>
      <c r="M428" t="s">
        <v>8266</v>
      </c>
      <c r="N428" t="s">
        <v>8272</v>
      </c>
      <c r="O428" s="6">
        <f t="shared" si="36"/>
        <v>1</v>
      </c>
      <c r="P428">
        <f t="shared" si="37"/>
        <v>16.63</v>
      </c>
      <c r="Q428" s="5">
        <f t="shared" si="39"/>
        <v>42758.83349881797</v>
      </c>
      <c r="R428" s="5">
        <f t="shared" si="38"/>
        <v>42789.471796690312</v>
      </c>
      <c r="S428">
        <f t="shared" si="40"/>
        <v>31</v>
      </c>
      <c r="T428">
        <f t="shared" si="41"/>
        <v>2017</v>
      </c>
    </row>
    <row r="429" spans="1:20" ht="42.75" hidden="1" x14ac:dyDescent="0.4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>
        <v>0</v>
      </c>
      <c r="L429" t="b">
        <v>0</v>
      </c>
      <c r="M429" t="s">
        <v>8266</v>
      </c>
      <c r="N429" t="s">
        <v>8272</v>
      </c>
      <c r="O429" s="6">
        <f t="shared" si="36"/>
        <v>0</v>
      </c>
      <c r="P429">
        <f t="shared" si="37"/>
        <v>0</v>
      </c>
      <c r="Q429" s="5">
        <f t="shared" si="39"/>
        <v>42641.587943262406</v>
      </c>
      <c r="R429" s="5">
        <f t="shared" si="38"/>
        <v>42655.765248226948</v>
      </c>
      <c r="S429">
        <f t="shared" si="40"/>
        <v>15</v>
      </c>
      <c r="T429">
        <f t="shared" si="41"/>
        <v>2016</v>
      </c>
    </row>
    <row r="430" spans="1:20" ht="28.5" hidden="1" x14ac:dyDescent="0.4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>
        <v>13</v>
      </c>
      <c r="L430" t="b">
        <v>0</v>
      </c>
      <c r="M430" t="s">
        <v>8266</v>
      </c>
      <c r="N430" t="s">
        <v>8272</v>
      </c>
      <c r="O430" s="6">
        <f t="shared" si="36"/>
        <v>6</v>
      </c>
      <c r="P430">
        <f t="shared" si="37"/>
        <v>52</v>
      </c>
      <c r="Q430" s="5">
        <f t="shared" si="39"/>
        <v>42123.655378250594</v>
      </c>
      <c r="R430" s="5">
        <f t="shared" si="38"/>
        <v>42152.404255319154</v>
      </c>
      <c r="S430">
        <f t="shared" si="40"/>
        <v>29</v>
      </c>
      <c r="T430">
        <f t="shared" si="41"/>
        <v>2015</v>
      </c>
    </row>
    <row r="431" spans="1:20" ht="57" hidden="1" x14ac:dyDescent="0.4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>
        <v>0</v>
      </c>
      <c r="L431" t="b">
        <v>0</v>
      </c>
      <c r="M431" t="s">
        <v>8266</v>
      </c>
      <c r="N431" t="s">
        <v>8272</v>
      </c>
      <c r="O431" s="6">
        <f t="shared" si="36"/>
        <v>0</v>
      </c>
      <c r="P431">
        <f t="shared" si="37"/>
        <v>0</v>
      </c>
      <c r="Q431" s="5">
        <f t="shared" si="39"/>
        <v>40379.452505910165</v>
      </c>
      <c r="R431" s="5">
        <f t="shared" si="38"/>
        <v>40454.318439716313</v>
      </c>
      <c r="S431">
        <f t="shared" si="40"/>
        <v>74</v>
      </c>
      <c r="T431">
        <f t="shared" si="41"/>
        <v>2010</v>
      </c>
    </row>
    <row r="432" spans="1:20" ht="42.75" hidden="1" x14ac:dyDescent="0.4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>
        <v>5</v>
      </c>
      <c r="L432" t="b">
        <v>0</v>
      </c>
      <c r="M432" t="s">
        <v>8266</v>
      </c>
      <c r="N432" t="s">
        <v>8272</v>
      </c>
      <c r="O432" s="6">
        <f t="shared" si="36"/>
        <v>2</v>
      </c>
      <c r="P432">
        <f t="shared" si="37"/>
        <v>4.8</v>
      </c>
      <c r="Q432" s="5">
        <f t="shared" si="39"/>
        <v>41852.343581560286</v>
      </c>
      <c r="R432" s="5">
        <f t="shared" si="38"/>
        <v>41867.66273049645</v>
      </c>
      <c r="S432">
        <f t="shared" si="40"/>
        <v>16</v>
      </c>
      <c r="T432">
        <f t="shared" si="41"/>
        <v>2014</v>
      </c>
    </row>
    <row r="433" spans="1:20" ht="42.75" hidden="1" x14ac:dyDescent="0.4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>
        <v>8</v>
      </c>
      <c r="L433" t="b">
        <v>0</v>
      </c>
      <c r="M433" t="s">
        <v>8266</v>
      </c>
      <c r="N433" t="s">
        <v>8272</v>
      </c>
      <c r="O433" s="6">
        <f t="shared" si="36"/>
        <v>14</v>
      </c>
      <c r="P433">
        <f t="shared" si="37"/>
        <v>51.88</v>
      </c>
      <c r="Q433" s="5">
        <f t="shared" si="39"/>
        <v>42887.677104018912</v>
      </c>
      <c r="R433" s="5">
        <f t="shared" si="38"/>
        <v>42918.315401891254</v>
      </c>
      <c r="S433">
        <f t="shared" si="40"/>
        <v>31</v>
      </c>
      <c r="T433">
        <f t="shared" si="41"/>
        <v>2017</v>
      </c>
    </row>
    <row r="434" spans="1:20" ht="42.75" hidden="1" x14ac:dyDescent="0.4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>
        <v>8</v>
      </c>
      <c r="L434" t="b">
        <v>0</v>
      </c>
      <c r="M434" t="s">
        <v>8266</v>
      </c>
      <c r="N434" t="s">
        <v>8272</v>
      </c>
      <c r="O434" s="6">
        <f t="shared" si="36"/>
        <v>10</v>
      </c>
      <c r="P434">
        <f t="shared" si="37"/>
        <v>71.25</v>
      </c>
      <c r="Q434" s="5">
        <f t="shared" si="39"/>
        <v>42593.401666666672</v>
      </c>
      <c r="R434" s="5">
        <f t="shared" si="38"/>
        <v>42654.678262411348</v>
      </c>
      <c r="S434">
        <f t="shared" si="40"/>
        <v>61</v>
      </c>
      <c r="T434">
        <f t="shared" si="41"/>
        <v>2016</v>
      </c>
    </row>
    <row r="435" spans="1:20" ht="57" hidden="1" x14ac:dyDescent="0.4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>
        <v>0</v>
      </c>
      <c r="L435" t="b">
        <v>0</v>
      </c>
      <c r="M435" t="s">
        <v>8266</v>
      </c>
      <c r="N435" t="s">
        <v>8272</v>
      </c>
      <c r="O435" s="6">
        <f t="shared" si="36"/>
        <v>0</v>
      </c>
      <c r="P435">
        <f t="shared" si="37"/>
        <v>0</v>
      </c>
      <c r="Q435" s="5">
        <f t="shared" si="39"/>
        <v>42583.090094562649</v>
      </c>
      <c r="R435" s="5">
        <f t="shared" si="38"/>
        <v>42644.366690307332</v>
      </c>
      <c r="S435">
        <f t="shared" si="40"/>
        <v>61</v>
      </c>
      <c r="T435">
        <f t="shared" si="41"/>
        <v>2016</v>
      </c>
    </row>
    <row r="436" spans="1:20" ht="42.75" hidden="1" x14ac:dyDescent="0.4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>
        <v>2</v>
      </c>
      <c r="L436" t="b">
        <v>0</v>
      </c>
      <c r="M436" t="s">
        <v>8266</v>
      </c>
      <c r="N436" t="s">
        <v>8272</v>
      </c>
      <c r="O436" s="6">
        <f t="shared" si="36"/>
        <v>5</v>
      </c>
      <c r="P436">
        <f t="shared" si="37"/>
        <v>62.5</v>
      </c>
      <c r="Q436" s="5">
        <f t="shared" si="39"/>
        <v>41917.426737588656</v>
      </c>
      <c r="R436" s="5">
        <f t="shared" si="38"/>
        <v>41951.171418439713</v>
      </c>
      <c r="S436">
        <f t="shared" si="40"/>
        <v>34</v>
      </c>
      <c r="T436">
        <f t="shared" si="41"/>
        <v>2014</v>
      </c>
    </row>
    <row r="437" spans="1:20" ht="42.75" hidden="1" x14ac:dyDescent="0.4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>
        <v>3</v>
      </c>
      <c r="L437" t="b">
        <v>0</v>
      </c>
      <c r="M437" t="s">
        <v>8266</v>
      </c>
      <c r="N437" t="s">
        <v>8272</v>
      </c>
      <c r="O437" s="6">
        <f t="shared" si="36"/>
        <v>0</v>
      </c>
      <c r="P437">
        <f t="shared" si="37"/>
        <v>1</v>
      </c>
      <c r="Q437" s="5">
        <f t="shared" si="39"/>
        <v>41839.720803782504</v>
      </c>
      <c r="R437" s="5">
        <f t="shared" si="38"/>
        <v>41870.359101654845</v>
      </c>
      <c r="S437">
        <f t="shared" si="40"/>
        <v>31</v>
      </c>
      <c r="T437">
        <f t="shared" si="41"/>
        <v>2014</v>
      </c>
    </row>
    <row r="438" spans="1:20" ht="42.75" hidden="1" x14ac:dyDescent="0.4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>
        <v>0</v>
      </c>
      <c r="L438" t="b">
        <v>0</v>
      </c>
      <c r="M438" t="s">
        <v>8266</v>
      </c>
      <c r="N438" t="s">
        <v>8272</v>
      </c>
      <c r="O438" s="6">
        <f t="shared" si="36"/>
        <v>0</v>
      </c>
      <c r="P438">
        <f t="shared" si="37"/>
        <v>0</v>
      </c>
      <c r="Q438" s="5">
        <f t="shared" si="39"/>
        <v>41794.391406619383</v>
      </c>
      <c r="R438" s="5">
        <f t="shared" si="38"/>
        <v>41825.029704491724</v>
      </c>
      <c r="S438">
        <f t="shared" si="40"/>
        <v>31</v>
      </c>
      <c r="T438">
        <f t="shared" si="41"/>
        <v>2014</v>
      </c>
    </row>
    <row r="439" spans="1:20" ht="42.75" hidden="1" x14ac:dyDescent="0.4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>
        <v>0</v>
      </c>
      <c r="L439" t="b">
        <v>0</v>
      </c>
      <c r="M439" t="s">
        <v>8266</v>
      </c>
      <c r="N439" t="s">
        <v>8272</v>
      </c>
      <c r="O439" s="6">
        <f t="shared" si="36"/>
        <v>0</v>
      </c>
      <c r="P439">
        <f t="shared" si="37"/>
        <v>0</v>
      </c>
      <c r="Q439" s="5">
        <f t="shared" si="39"/>
        <v>42953.495579196213</v>
      </c>
      <c r="R439" s="5">
        <f t="shared" si="38"/>
        <v>43014.772174940896</v>
      </c>
      <c r="S439">
        <f t="shared" si="40"/>
        <v>61</v>
      </c>
      <c r="T439">
        <f t="shared" si="41"/>
        <v>2017</v>
      </c>
    </row>
    <row r="440" spans="1:20" ht="42.75" hidden="1" x14ac:dyDescent="0.4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>
        <v>11</v>
      </c>
      <c r="L440" t="b">
        <v>0</v>
      </c>
      <c r="M440" t="s">
        <v>8266</v>
      </c>
      <c r="N440" t="s">
        <v>8272</v>
      </c>
      <c r="O440" s="6">
        <f t="shared" si="36"/>
        <v>9</v>
      </c>
      <c r="P440">
        <f t="shared" si="37"/>
        <v>170.55</v>
      </c>
      <c r="Q440" s="5">
        <f t="shared" si="39"/>
        <v>42652.160260047283</v>
      </c>
      <c r="R440" s="5">
        <f t="shared" si="38"/>
        <v>42682.841111111113</v>
      </c>
      <c r="S440">
        <f t="shared" si="40"/>
        <v>31</v>
      </c>
      <c r="T440">
        <f t="shared" si="41"/>
        <v>2016</v>
      </c>
    </row>
    <row r="441" spans="1:20" ht="42.75" hidden="1" x14ac:dyDescent="0.4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>
        <v>0</v>
      </c>
      <c r="L441" t="b">
        <v>0</v>
      </c>
      <c r="M441" t="s">
        <v>8266</v>
      </c>
      <c r="N441" t="s">
        <v>8272</v>
      </c>
      <c r="O441" s="6">
        <f t="shared" si="36"/>
        <v>0</v>
      </c>
      <c r="P441">
        <f t="shared" si="37"/>
        <v>0</v>
      </c>
      <c r="Q441" s="5">
        <f t="shared" si="39"/>
        <v>42267.650330969263</v>
      </c>
      <c r="R441" s="5">
        <f t="shared" si="38"/>
        <v>42277.863096926711</v>
      </c>
      <c r="S441">
        <f t="shared" si="40"/>
        <v>11</v>
      </c>
      <c r="T441">
        <f t="shared" si="41"/>
        <v>2015</v>
      </c>
    </row>
    <row r="442" spans="1:20" ht="42.75" hidden="1" x14ac:dyDescent="0.4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>
        <v>1</v>
      </c>
      <c r="L442" t="b">
        <v>0</v>
      </c>
      <c r="M442" t="s">
        <v>8266</v>
      </c>
      <c r="N442" t="s">
        <v>8272</v>
      </c>
      <c r="O442" s="6">
        <f t="shared" si="36"/>
        <v>0</v>
      </c>
      <c r="P442">
        <f t="shared" si="37"/>
        <v>5</v>
      </c>
      <c r="Q442" s="5">
        <f t="shared" si="39"/>
        <v>42782.602281323881</v>
      </c>
      <c r="R442" s="5">
        <f t="shared" si="38"/>
        <v>42813.198026004728</v>
      </c>
      <c r="S442">
        <f t="shared" si="40"/>
        <v>31</v>
      </c>
      <c r="T442">
        <f t="shared" si="41"/>
        <v>2017</v>
      </c>
    </row>
    <row r="443" spans="1:20" ht="42.75" hidden="1" x14ac:dyDescent="0.4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>
        <v>0</v>
      </c>
      <c r="L443" t="b">
        <v>0</v>
      </c>
      <c r="M443" t="s">
        <v>8266</v>
      </c>
      <c r="N443" t="s">
        <v>8272</v>
      </c>
      <c r="O443" s="6">
        <f t="shared" si="36"/>
        <v>0</v>
      </c>
      <c r="P443">
        <f t="shared" si="37"/>
        <v>0</v>
      </c>
      <c r="Q443" s="5">
        <f t="shared" si="39"/>
        <v>41890.832104018911</v>
      </c>
      <c r="R443" s="5">
        <f t="shared" si="38"/>
        <v>41921.470401891253</v>
      </c>
      <c r="S443">
        <f t="shared" si="40"/>
        <v>31</v>
      </c>
      <c r="T443">
        <f t="shared" si="41"/>
        <v>2014</v>
      </c>
    </row>
    <row r="444" spans="1:20" hidden="1" x14ac:dyDescent="0.4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>
        <v>17</v>
      </c>
      <c r="L444" t="b">
        <v>0</v>
      </c>
      <c r="M444" t="s">
        <v>8266</v>
      </c>
      <c r="N444" t="s">
        <v>8272</v>
      </c>
      <c r="O444" s="6">
        <f t="shared" si="36"/>
        <v>39</v>
      </c>
      <c r="P444">
        <f t="shared" si="37"/>
        <v>393.59</v>
      </c>
      <c r="Q444" s="5">
        <f t="shared" si="39"/>
        <v>42375.013983451536</v>
      </c>
      <c r="R444" s="5">
        <f t="shared" si="38"/>
        <v>42405.652281323877</v>
      </c>
      <c r="S444">
        <f t="shared" si="40"/>
        <v>31</v>
      </c>
      <c r="T444">
        <f t="shared" si="41"/>
        <v>2016</v>
      </c>
    </row>
    <row r="445" spans="1:20" ht="42.75" hidden="1" x14ac:dyDescent="0.4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>
        <v>2</v>
      </c>
      <c r="L445" t="b">
        <v>0</v>
      </c>
      <c r="M445" t="s">
        <v>8266</v>
      </c>
      <c r="N445" t="s">
        <v>8272</v>
      </c>
      <c r="O445" s="6">
        <f t="shared" si="36"/>
        <v>0</v>
      </c>
      <c r="P445">
        <f t="shared" si="37"/>
        <v>5</v>
      </c>
      <c r="Q445" s="5">
        <f t="shared" si="39"/>
        <v>41992.164314420806</v>
      </c>
      <c r="R445" s="5">
        <f t="shared" si="38"/>
        <v>42022.802612293148</v>
      </c>
      <c r="S445">
        <f t="shared" si="40"/>
        <v>31</v>
      </c>
      <c r="T445">
        <f t="shared" si="41"/>
        <v>2014</v>
      </c>
    </row>
    <row r="446" spans="1:20" ht="42.75" hidden="1" x14ac:dyDescent="0.4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>
        <v>1</v>
      </c>
      <c r="L446" t="b">
        <v>0</v>
      </c>
      <c r="M446" t="s">
        <v>8266</v>
      </c>
      <c r="N446" t="s">
        <v>8272</v>
      </c>
      <c r="O446" s="6">
        <f t="shared" si="36"/>
        <v>5</v>
      </c>
      <c r="P446">
        <f t="shared" si="37"/>
        <v>50</v>
      </c>
      <c r="Q446" s="5">
        <f t="shared" si="39"/>
        <v>41220.990082742319</v>
      </c>
      <c r="R446" s="5">
        <f t="shared" si="38"/>
        <v>41282.266678486994</v>
      </c>
      <c r="S446">
        <f t="shared" si="40"/>
        <v>61</v>
      </c>
      <c r="T446">
        <f t="shared" si="41"/>
        <v>2012</v>
      </c>
    </row>
    <row r="447" spans="1:20" ht="42.75" hidden="1" x14ac:dyDescent="0.4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>
        <v>2</v>
      </c>
      <c r="L447" t="b">
        <v>0</v>
      </c>
      <c r="M447" t="s">
        <v>8266</v>
      </c>
      <c r="N447" t="s">
        <v>8272</v>
      </c>
      <c r="O447" s="6">
        <f t="shared" si="36"/>
        <v>0</v>
      </c>
      <c r="P447">
        <f t="shared" si="37"/>
        <v>1</v>
      </c>
      <c r="Q447" s="5">
        <f t="shared" si="39"/>
        <v>42482.704196217499</v>
      </c>
      <c r="R447" s="5">
        <f t="shared" si="38"/>
        <v>42498.023345153662</v>
      </c>
      <c r="S447">
        <f t="shared" si="40"/>
        <v>16</v>
      </c>
      <c r="T447">
        <f t="shared" si="41"/>
        <v>2016</v>
      </c>
    </row>
    <row r="448" spans="1:20" ht="42.75" hidden="1" x14ac:dyDescent="0.4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>
        <v>16</v>
      </c>
      <c r="L448" t="b">
        <v>0</v>
      </c>
      <c r="M448" t="s">
        <v>8266</v>
      </c>
      <c r="N448" t="s">
        <v>8272</v>
      </c>
      <c r="O448" s="6">
        <f t="shared" si="36"/>
        <v>7</v>
      </c>
      <c r="P448">
        <f t="shared" si="37"/>
        <v>47.88</v>
      </c>
      <c r="Q448" s="5">
        <f t="shared" si="39"/>
        <v>42387.468321513006</v>
      </c>
      <c r="R448" s="5">
        <f t="shared" si="38"/>
        <v>42418.106619385348</v>
      </c>
      <c r="S448">
        <f t="shared" si="40"/>
        <v>31</v>
      </c>
      <c r="T448">
        <f t="shared" si="41"/>
        <v>2016</v>
      </c>
    </row>
    <row r="449" spans="1:20" ht="42.75" hidden="1" x14ac:dyDescent="0.4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>
        <v>1</v>
      </c>
      <c r="L449" t="b">
        <v>0</v>
      </c>
      <c r="M449" t="s">
        <v>8266</v>
      </c>
      <c r="N449" t="s">
        <v>8272</v>
      </c>
      <c r="O449" s="6">
        <f t="shared" si="36"/>
        <v>0</v>
      </c>
      <c r="P449">
        <f t="shared" si="37"/>
        <v>5</v>
      </c>
      <c r="Q449" s="5">
        <f t="shared" si="39"/>
        <v>41666.928640661936</v>
      </c>
      <c r="R449" s="5">
        <f t="shared" si="38"/>
        <v>41692.418002364066</v>
      </c>
      <c r="S449">
        <f t="shared" si="40"/>
        <v>26</v>
      </c>
      <c r="T449">
        <f t="shared" si="41"/>
        <v>2014</v>
      </c>
    </row>
    <row r="450" spans="1:20" ht="42.75" hidden="1" x14ac:dyDescent="0.4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>
        <v>4</v>
      </c>
      <c r="L450" t="b">
        <v>0</v>
      </c>
      <c r="M450" t="s">
        <v>8266</v>
      </c>
      <c r="N450" t="s">
        <v>8272</v>
      </c>
      <c r="O450" s="6">
        <f t="shared" ref="O450:O513" si="42">ROUND(E450/D450*100,0)</f>
        <v>3</v>
      </c>
      <c r="P450">
        <f t="shared" ref="P450:P513" si="43">IFERROR(ROUND(E450/K450,2),0)</f>
        <v>20.5</v>
      </c>
      <c r="Q450" s="5">
        <f t="shared" si="39"/>
        <v>42098.114598108747</v>
      </c>
      <c r="R450" s="5">
        <f t="shared" ref="R450:R513" si="44">(I450/84600)+DATE(1970,1,1)</f>
        <v>42118.540130023641</v>
      </c>
      <c r="S450">
        <f t="shared" si="40"/>
        <v>21</v>
      </c>
      <c r="T450">
        <f t="shared" si="41"/>
        <v>2015</v>
      </c>
    </row>
    <row r="451" spans="1:20" ht="42.75" hidden="1" x14ac:dyDescent="0.4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>
        <v>5</v>
      </c>
      <c r="L451" t="b">
        <v>0</v>
      </c>
      <c r="M451" t="s">
        <v>8266</v>
      </c>
      <c r="N451" t="s">
        <v>8272</v>
      </c>
      <c r="O451" s="6">
        <f t="shared" si="42"/>
        <v>2</v>
      </c>
      <c r="P451">
        <f t="shared" si="43"/>
        <v>9</v>
      </c>
      <c r="Q451" s="5">
        <f t="shared" ref="Q451:Q514" si="45">(J451/84600)+DATE(1970,1,1)</f>
        <v>41874.26105200946</v>
      </c>
      <c r="R451" s="5">
        <f t="shared" si="44"/>
        <v>41904.899349881794</v>
      </c>
      <c r="S451">
        <f t="shared" ref="S451:S514" si="46">ROUND((I451-J451)/86400,0)+1</f>
        <v>31</v>
      </c>
      <c r="T451">
        <f t="shared" ref="T451:T514" si="47">YEAR((Q451))</f>
        <v>2014</v>
      </c>
    </row>
    <row r="452" spans="1:20" ht="42.75" hidden="1" x14ac:dyDescent="0.4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>
        <v>7</v>
      </c>
      <c r="L452" t="b">
        <v>0</v>
      </c>
      <c r="M452" t="s">
        <v>8266</v>
      </c>
      <c r="N452" t="s">
        <v>8272</v>
      </c>
      <c r="O452" s="6">
        <f t="shared" si="42"/>
        <v>1</v>
      </c>
      <c r="P452">
        <f t="shared" si="43"/>
        <v>56.57</v>
      </c>
      <c r="Q452" s="5">
        <f t="shared" si="45"/>
        <v>41997.200945626479</v>
      </c>
      <c r="R452" s="5">
        <f t="shared" si="44"/>
        <v>42027.83924349882</v>
      </c>
      <c r="S452">
        <f t="shared" si="46"/>
        <v>31</v>
      </c>
      <c r="T452">
        <f t="shared" si="47"/>
        <v>2014</v>
      </c>
    </row>
    <row r="453" spans="1:20" ht="42.75" hidden="1" x14ac:dyDescent="0.4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>
        <v>0</v>
      </c>
      <c r="L453" t="b">
        <v>0</v>
      </c>
      <c r="M453" t="s">
        <v>8266</v>
      </c>
      <c r="N453" t="s">
        <v>8272</v>
      </c>
      <c r="O453" s="6">
        <f t="shared" si="42"/>
        <v>0</v>
      </c>
      <c r="P453">
        <f t="shared" si="43"/>
        <v>0</v>
      </c>
      <c r="Q453" s="5">
        <f t="shared" si="45"/>
        <v>41976.538900709216</v>
      </c>
      <c r="R453" s="5">
        <f t="shared" si="44"/>
        <v>42007.177198581558</v>
      </c>
      <c r="S453">
        <f t="shared" si="46"/>
        <v>31</v>
      </c>
      <c r="T453">
        <f t="shared" si="47"/>
        <v>2014</v>
      </c>
    </row>
    <row r="454" spans="1:20" ht="28.5" hidden="1" x14ac:dyDescent="0.4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>
        <v>12</v>
      </c>
      <c r="L454" t="b">
        <v>0</v>
      </c>
      <c r="M454" t="s">
        <v>8266</v>
      </c>
      <c r="N454" t="s">
        <v>8272</v>
      </c>
      <c r="O454" s="6">
        <f t="shared" si="42"/>
        <v>64</v>
      </c>
      <c r="P454">
        <f t="shared" si="43"/>
        <v>40</v>
      </c>
      <c r="Q454" s="5">
        <f t="shared" si="45"/>
        <v>42459.591193853426</v>
      </c>
      <c r="R454" s="5">
        <f t="shared" si="44"/>
        <v>42490.229491725768</v>
      </c>
      <c r="S454">
        <f t="shared" si="46"/>
        <v>31</v>
      </c>
      <c r="T454">
        <f t="shared" si="47"/>
        <v>2016</v>
      </c>
    </row>
    <row r="455" spans="1:20" ht="42.75" hidden="1" x14ac:dyDescent="0.4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>
        <v>2</v>
      </c>
      <c r="L455" t="b">
        <v>0</v>
      </c>
      <c r="M455" t="s">
        <v>8266</v>
      </c>
      <c r="N455" t="s">
        <v>8272</v>
      </c>
      <c r="O455" s="6">
        <f t="shared" si="42"/>
        <v>0</v>
      </c>
      <c r="P455">
        <f t="shared" si="43"/>
        <v>13</v>
      </c>
      <c r="Q455" s="5">
        <f t="shared" si="45"/>
        <v>42389.246796690306</v>
      </c>
      <c r="R455" s="5">
        <f t="shared" si="44"/>
        <v>42405.587222222224</v>
      </c>
      <c r="S455">
        <f t="shared" si="46"/>
        <v>17</v>
      </c>
      <c r="T455">
        <f t="shared" si="47"/>
        <v>2016</v>
      </c>
    </row>
    <row r="456" spans="1:20" ht="42.75" hidden="1" x14ac:dyDescent="0.4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>
        <v>5</v>
      </c>
      <c r="L456" t="b">
        <v>0</v>
      </c>
      <c r="M456" t="s">
        <v>8266</v>
      </c>
      <c r="N456" t="s">
        <v>8272</v>
      </c>
      <c r="O456" s="6">
        <f t="shared" si="42"/>
        <v>1</v>
      </c>
      <c r="P456">
        <f t="shared" si="43"/>
        <v>16.399999999999999</v>
      </c>
      <c r="Q456" s="5">
        <f t="shared" si="45"/>
        <v>42287.009113475178</v>
      </c>
      <c r="R456" s="5">
        <f t="shared" si="44"/>
        <v>42318.499290780142</v>
      </c>
      <c r="S456">
        <f t="shared" si="46"/>
        <v>32</v>
      </c>
      <c r="T456">
        <f t="shared" si="47"/>
        <v>2015</v>
      </c>
    </row>
    <row r="457" spans="1:20" ht="42.75" hidden="1" x14ac:dyDescent="0.4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>
        <v>2</v>
      </c>
      <c r="L457" t="b">
        <v>0</v>
      </c>
      <c r="M457" t="s">
        <v>8266</v>
      </c>
      <c r="N457" t="s">
        <v>8272</v>
      </c>
      <c r="O457" s="6">
        <f t="shared" si="42"/>
        <v>0</v>
      </c>
      <c r="P457">
        <f t="shared" si="43"/>
        <v>22.5</v>
      </c>
      <c r="Q457" s="5">
        <f t="shared" si="45"/>
        <v>41298.704751773053</v>
      </c>
      <c r="R457" s="5">
        <f t="shared" si="44"/>
        <v>41344.681560283687</v>
      </c>
      <c r="S457">
        <f t="shared" si="46"/>
        <v>46</v>
      </c>
      <c r="T457">
        <f t="shared" si="47"/>
        <v>2013</v>
      </c>
    </row>
    <row r="458" spans="1:20" ht="42.75" hidden="1" x14ac:dyDescent="0.4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>
        <v>3</v>
      </c>
      <c r="L458" t="b">
        <v>0</v>
      </c>
      <c r="M458" t="s">
        <v>8266</v>
      </c>
      <c r="N458" t="s">
        <v>8272</v>
      </c>
      <c r="O458" s="6">
        <f t="shared" si="42"/>
        <v>1</v>
      </c>
      <c r="P458">
        <f t="shared" si="43"/>
        <v>20.329999999999998</v>
      </c>
      <c r="Q458" s="5">
        <f t="shared" si="45"/>
        <v>41887.666678486996</v>
      </c>
      <c r="R458" s="5">
        <f t="shared" si="44"/>
        <v>41909.595035460996</v>
      </c>
      <c r="S458">
        <f t="shared" si="46"/>
        <v>22</v>
      </c>
      <c r="T458">
        <f t="shared" si="47"/>
        <v>2014</v>
      </c>
    </row>
    <row r="459" spans="1:20" ht="42.75" hidden="1" x14ac:dyDescent="0.4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>
        <v>0</v>
      </c>
      <c r="L459" t="b">
        <v>0</v>
      </c>
      <c r="M459" t="s">
        <v>8266</v>
      </c>
      <c r="N459" t="s">
        <v>8272</v>
      </c>
      <c r="O459" s="6">
        <f t="shared" si="42"/>
        <v>0</v>
      </c>
      <c r="P459">
        <f t="shared" si="43"/>
        <v>0</v>
      </c>
      <c r="Q459" s="5">
        <f t="shared" si="45"/>
        <v>42183.911489361701</v>
      </c>
      <c r="R459" s="5">
        <f t="shared" si="44"/>
        <v>42214.549787234042</v>
      </c>
      <c r="S459">
        <f t="shared" si="46"/>
        <v>31</v>
      </c>
      <c r="T459">
        <f t="shared" si="47"/>
        <v>2015</v>
      </c>
    </row>
    <row r="460" spans="1:20" ht="42.75" hidden="1" x14ac:dyDescent="0.4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>
        <v>49</v>
      </c>
      <c r="L460" t="b">
        <v>0</v>
      </c>
      <c r="M460" t="s">
        <v>8266</v>
      </c>
      <c r="N460" t="s">
        <v>8272</v>
      </c>
      <c r="O460" s="6">
        <f t="shared" si="42"/>
        <v>8</v>
      </c>
      <c r="P460">
        <f t="shared" si="43"/>
        <v>16.760000000000002</v>
      </c>
      <c r="Q460" s="5">
        <f t="shared" si="45"/>
        <v>41715.076359338062</v>
      </c>
      <c r="R460" s="5">
        <f t="shared" si="44"/>
        <v>41745.714657210403</v>
      </c>
      <c r="S460">
        <f t="shared" si="46"/>
        <v>31</v>
      </c>
      <c r="T460">
        <f t="shared" si="47"/>
        <v>2014</v>
      </c>
    </row>
    <row r="461" spans="1:20" ht="42.75" hidden="1" x14ac:dyDescent="0.4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>
        <v>1</v>
      </c>
      <c r="L461" t="b">
        <v>0</v>
      </c>
      <c r="M461" t="s">
        <v>8266</v>
      </c>
      <c r="N461" t="s">
        <v>8272</v>
      </c>
      <c r="O461" s="6">
        <f t="shared" si="42"/>
        <v>0</v>
      </c>
      <c r="P461">
        <f t="shared" si="43"/>
        <v>25</v>
      </c>
      <c r="Q461" s="5">
        <f t="shared" si="45"/>
        <v>41124.717813238771</v>
      </c>
      <c r="R461" s="5">
        <f t="shared" si="44"/>
        <v>41186.036962174941</v>
      </c>
      <c r="S461">
        <f t="shared" si="46"/>
        <v>61</v>
      </c>
      <c r="T461">
        <f t="shared" si="47"/>
        <v>2012</v>
      </c>
    </row>
    <row r="462" spans="1:20" ht="28.5" hidden="1" x14ac:dyDescent="0.4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>
        <v>2</v>
      </c>
      <c r="L462" t="b">
        <v>0</v>
      </c>
      <c r="M462" t="s">
        <v>8266</v>
      </c>
      <c r="N462" t="s">
        <v>8272</v>
      </c>
      <c r="O462" s="6">
        <f t="shared" si="42"/>
        <v>0</v>
      </c>
      <c r="P462">
        <f t="shared" si="43"/>
        <v>12.5</v>
      </c>
      <c r="Q462" s="5">
        <f t="shared" si="45"/>
        <v>42104.022163120564</v>
      </c>
      <c r="R462" s="5">
        <f t="shared" si="44"/>
        <v>42136.319148936171</v>
      </c>
      <c r="S462">
        <f t="shared" si="46"/>
        <v>33</v>
      </c>
      <c r="T462">
        <f t="shared" si="47"/>
        <v>2015</v>
      </c>
    </row>
    <row r="463" spans="1:20" ht="42.75" hidden="1" x14ac:dyDescent="0.4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>
        <v>0</v>
      </c>
      <c r="L463" t="b">
        <v>0</v>
      </c>
      <c r="M463" t="s">
        <v>8266</v>
      </c>
      <c r="N463" t="s">
        <v>8272</v>
      </c>
      <c r="O463" s="6">
        <f t="shared" si="42"/>
        <v>0</v>
      </c>
      <c r="P463">
        <f t="shared" si="43"/>
        <v>0</v>
      </c>
      <c r="Q463" s="5">
        <f t="shared" si="45"/>
        <v>41744.843581560286</v>
      </c>
      <c r="R463" s="5">
        <f t="shared" si="44"/>
        <v>41765.26911347518</v>
      </c>
      <c r="S463">
        <f t="shared" si="46"/>
        <v>21</v>
      </c>
      <c r="T463">
        <f t="shared" si="47"/>
        <v>2014</v>
      </c>
    </row>
    <row r="464" spans="1:20" ht="42.75" hidden="1" x14ac:dyDescent="0.4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>
        <v>0</v>
      </c>
      <c r="L464" t="b">
        <v>0</v>
      </c>
      <c r="M464" t="s">
        <v>8266</v>
      </c>
      <c r="N464" t="s">
        <v>8272</v>
      </c>
      <c r="O464" s="6">
        <f t="shared" si="42"/>
        <v>0</v>
      </c>
      <c r="P464">
        <f t="shared" si="43"/>
        <v>0</v>
      </c>
      <c r="Q464" s="5">
        <f t="shared" si="45"/>
        <v>41027.171879432623</v>
      </c>
      <c r="R464" s="5">
        <f t="shared" si="44"/>
        <v>41088.448475177305</v>
      </c>
      <c r="S464">
        <f t="shared" si="46"/>
        <v>61</v>
      </c>
      <c r="T464">
        <f t="shared" si="47"/>
        <v>2012</v>
      </c>
    </row>
    <row r="465" spans="1:20" ht="42.75" hidden="1" x14ac:dyDescent="0.4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>
        <v>11</v>
      </c>
      <c r="L465" t="b">
        <v>0</v>
      </c>
      <c r="M465" t="s">
        <v>8266</v>
      </c>
      <c r="N465" t="s">
        <v>8272</v>
      </c>
      <c r="O465" s="6">
        <f t="shared" si="42"/>
        <v>2</v>
      </c>
      <c r="P465">
        <f t="shared" si="43"/>
        <v>113.64</v>
      </c>
      <c r="Q465" s="5">
        <f t="shared" si="45"/>
        <v>41073.725212765959</v>
      </c>
      <c r="R465" s="5">
        <f t="shared" si="44"/>
        <v>41135.001808510642</v>
      </c>
      <c r="S465">
        <f t="shared" si="46"/>
        <v>61</v>
      </c>
      <c r="T465">
        <f t="shared" si="47"/>
        <v>2012</v>
      </c>
    </row>
    <row r="466" spans="1:20" ht="28.5" hidden="1" x14ac:dyDescent="0.4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>
        <v>1</v>
      </c>
      <c r="L466" t="b">
        <v>0</v>
      </c>
      <c r="M466" t="s">
        <v>8266</v>
      </c>
      <c r="N466" t="s">
        <v>8272</v>
      </c>
      <c r="O466" s="6">
        <f t="shared" si="42"/>
        <v>0</v>
      </c>
      <c r="P466">
        <f t="shared" si="43"/>
        <v>1</v>
      </c>
      <c r="Q466" s="5">
        <f t="shared" si="45"/>
        <v>42848.845567375887</v>
      </c>
      <c r="R466" s="5">
        <f t="shared" si="44"/>
        <v>42869.271099290781</v>
      </c>
      <c r="S466">
        <f t="shared" si="46"/>
        <v>21</v>
      </c>
      <c r="T466">
        <f t="shared" si="47"/>
        <v>2017</v>
      </c>
    </row>
    <row r="467" spans="1:20" hidden="1" x14ac:dyDescent="0.4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>
        <v>8</v>
      </c>
      <c r="L467" t="b">
        <v>0</v>
      </c>
      <c r="M467" t="s">
        <v>8266</v>
      </c>
      <c r="N467" t="s">
        <v>8272</v>
      </c>
      <c r="O467" s="6">
        <f t="shared" si="42"/>
        <v>27</v>
      </c>
      <c r="P467">
        <f t="shared" si="43"/>
        <v>17.25</v>
      </c>
      <c r="Q467" s="5">
        <f t="shared" si="45"/>
        <v>42146.48432624113</v>
      </c>
      <c r="R467" s="5">
        <f t="shared" si="44"/>
        <v>42162.824751773049</v>
      </c>
      <c r="S467">
        <f t="shared" si="46"/>
        <v>17</v>
      </c>
      <c r="T467">
        <f t="shared" si="47"/>
        <v>2015</v>
      </c>
    </row>
    <row r="468" spans="1:20" ht="42.75" hidden="1" x14ac:dyDescent="0.4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>
        <v>5</v>
      </c>
      <c r="L468" t="b">
        <v>0</v>
      </c>
      <c r="M468" t="s">
        <v>8266</v>
      </c>
      <c r="N468" t="s">
        <v>8272</v>
      </c>
      <c r="O468" s="6">
        <f t="shared" si="42"/>
        <v>1</v>
      </c>
      <c r="P468">
        <f t="shared" si="43"/>
        <v>15.2</v>
      </c>
      <c r="Q468" s="5">
        <f t="shared" si="45"/>
        <v>41461.02676122931</v>
      </c>
      <c r="R468" s="5">
        <f t="shared" si="44"/>
        <v>41491.665059101651</v>
      </c>
      <c r="S468">
        <f t="shared" si="46"/>
        <v>31</v>
      </c>
      <c r="T468">
        <f t="shared" si="47"/>
        <v>2013</v>
      </c>
    </row>
    <row r="469" spans="1:20" ht="42.75" hidden="1" x14ac:dyDescent="0.4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>
        <v>39</v>
      </c>
      <c r="L469" t="b">
        <v>0</v>
      </c>
      <c r="M469" t="s">
        <v>8266</v>
      </c>
      <c r="N469" t="s">
        <v>8272</v>
      </c>
      <c r="O469" s="6">
        <f t="shared" si="42"/>
        <v>22</v>
      </c>
      <c r="P469">
        <f t="shared" si="43"/>
        <v>110.64</v>
      </c>
      <c r="Q469" s="5">
        <f t="shared" si="45"/>
        <v>41466.885744680854</v>
      </c>
      <c r="R469" s="5">
        <f t="shared" si="44"/>
        <v>41512.843191489359</v>
      </c>
      <c r="S469">
        <f t="shared" si="46"/>
        <v>46</v>
      </c>
      <c r="T469">
        <f t="shared" si="47"/>
        <v>2013</v>
      </c>
    </row>
    <row r="470" spans="1:20" ht="42.75" hidden="1" x14ac:dyDescent="0.4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>
        <v>0</v>
      </c>
      <c r="L470" t="b">
        <v>0</v>
      </c>
      <c r="M470" t="s">
        <v>8266</v>
      </c>
      <c r="N470" t="s">
        <v>8272</v>
      </c>
      <c r="O470" s="6">
        <f t="shared" si="42"/>
        <v>0</v>
      </c>
      <c r="P470">
        <f t="shared" si="43"/>
        <v>0</v>
      </c>
      <c r="Q470" s="5">
        <f t="shared" si="45"/>
        <v>41370.362683215128</v>
      </c>
      <c r="R470" s="5">
        <f t="shared" si="44"/>
        <v>41431.631973995274</v>
      </c>
      <c r="S470">
        <f t="shared" si="46"/>
        <v>61</v>
      </c>
      <c r="T470">
        <f t="shared" si="47"/>
        <v>2013</v>
      </c>
    </row>
    <row r="471" spans="1:20" ht="28.5" hidden="1" x14ac:dyDescent="0.4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>
        <v>0</v>
      </c>
      <c r="L471" t="b">
        <v>0</v>
      </c>
      <c r="M471" t="s">
        <v>8266</v>
      </c>
      <c r="N471" t="s">
        <v>8272</v>
      </c>
      <c r="O471" s="6">
        <f t="shared" si="42"/>
        <v>0</v>
      </c>
      <c r="P471">
        <f t="shared" si="43"/>
        <v>0</v>
      </c>
      <c r="Q471" s="5">
        <f t="shared" si="45"/>
        <v>42173.925815602837</v>
      </c>
      <c r="R471" s="5">
        <f t="shared" si="44"/>
        <v>42235.20241134752</v>
      </c>
      <c r="S471">
        <f t="shared" si="46"/>
        <v>61</v>
      </c>
      <c r="T471">
        <f t="shared" si="47"/>
        <v>2015</v>
      </c>
    </row>
    <row r="472" spans="1:20" ht="42.75" hidden="1" x14ac:dyDescent="0.4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>
        <v>2</v>
      </c>
      <c r="L472" t="b">
        <v>0</v>
      </c>
      <c r="M472" t="s">
        <v>8266</v>
      </c>
      <c r="N472" t="s">
        <v>8272</v>
      </c>
      <c r="O472" s="6">
        <f t="shared" si="42"/>
        <v>1</v>
      </c>
      <c r="P472">
        <f t="shared" si="43"/>
        <v>25.5</v>
      </c>
      <c r="Q472" s="5">
        <f t="shared" si="45"/>
        <v>41946.362754137117</v>
      </c>
      <c r="R472" s="5">
        <f t="shared" si="44"/>
        <v>41997.425531914894</v>
      </c>
      <c r="S472">
        <f t="shared" si="46"/>
        <v>51</v>
      </c>
      <c r="T472">
        <f t="shared" si="47"/>
        <v>2014</v>
      </c>
    </row>
    <row r="473" spans="1:20" ht="57" hidden="1" x14ac:dyDescent="0.4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>
        <v>170</v>
      </c>
      <c r="L473" t="b">
        <v>0</v>
      </c>
      <c r="M473" t="s">
        <v>8266</v>
      </c>
      <c r="N473" t="s">
        <v>8272</v>
      </c>
      <c r="O473" s="6">
        <f t="shared" si="42"/>
        <v>12</v>
      </c>
      <c r="P473">
        <f t="shared" si="43"/>
        <v>38.479999999999997</v>
      </c>
      <c r="Q473" s="5">
        <f t="shared" si="45"/>
        <v>42047.013936170217</v>
      </c>
      <c r="R473" s="5">
        <f t="shared" si="44"/>
        <v>42092.928829787234</v>
      </c>
      <c r="S473">
        <f t="shared" si="46"/>
        <v>46</v>
      </c>
      <c r="T473">
        <f t="shared" si="47"/>
        <v>2015</v>
      </c>
    </row>
    <row r="474" spans="1:20" ht="42.75" hidden="1" x14ac:dyDescent="0.4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>
        <v>5</v>
      </c>
      <c r="L474" t="b">
        <v>0</v>
      </c>
      <c r="M474" t="s">
        <v>8266</v>
      </c>
      <c r="N474" t="s">
        <v>8272</v>
      </c>
      <c r="O474" s="6">
        <f t="shared" si="42"/>
        <v>18</v>
      </c>
      <c r="P474">
        <f t="shared" si="43"/>
        <v>28.2</v>
      </c>
      <c r="Q474" s="5">
        <f t="shared" si="45"/>
        <v>42191.218888888892</v>
      </c>
      <c r="R474" s="5">
        <f t="shared" si="44"/>
        <v>42221.857186761234</v>
      </c>
      <c r="S474">
        <f t="shared" si="46"/>
        <v>31</v>
      </c>
      <c r="T474">
        <f t="shared" si="47"/>
        <v>2015</v>
      </c>
    </row>
    <row r="475" spans="1:20" ht="42.75" hidden="1" x14ac:dyDescent="0.4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>
        <v>14</v>
      </c>
      <c r="L475" t="b">
        <v>0</v>
      </c>
      <c r="M475" t="s">
        <v>8266</v>
      </c>
      <c r="N475" t="s">
        <v>8272</v>
      </c>
      <c r="O475" s="6">
        <f t="shared" si="42"/>
        <v>3</v>
      </c>
      <c r="P475">
        <f t="shared" si="43"/>
        <v>61.5</v>
      </c>
      <c r="Q475" s="5">
        <f t="shared" si="45"/>
        <v>42216.521501182033</v>
      </c>
      <c r="R475" s="5">
        <f t="shared" si="44"/>
        <v>42247.159799054374</v>
      </c>
      <c r="S475">
        <f t="shared" si="46"/>
        <v>31</v>
      </c>
      <c r="T475">
        <f t="shared" si="47"/>
        <v>2015</v>
      </c>
    </row>
    <row r="476" spans="1:20" ht="42.75" hidden="1" x14ac:dyDescent="0.4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>
        <v>1</v>
      </c>
      <c r="L476" t="b">
        <v>0</v>
      </c>
      <c r="M476" t="s">
        <v>8266</v>
      </c>
      <c r="N476" t="s">
        <v>8272</v>
      </c>
      <c r="O476" s="6">
        <f t="shared" si="42"/>
        <v>0</v>
      </c>
      <c r="P476">
        <f t="shared" si="43"/>
        <v>1</v>
      </c>
      <c r="Q476" s="5">
        <f t="shared" si="45"/>
        <v>43118.95306146572</v>
      </c>
      <c r="R476" s="5">
        <f t="shared" si="44"/>
        <v>43149.591359338061</v>
      </c>
      <c r="S476">
        <f t="shared" si="46"/>
        <v>31</v>
      </c>
      <c r="T476">
        <f t="shared" si="47"/>
        <v>2018</v>
      </c>
    </row>
    <row r="477" spans="1:20" ht="42.75" hidden="1" x14ac:dyDescent="0.4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>
        <v>0</v>
      </c>
      <c r="L477" t="b">
        <v>0</v>
      </c>
      <c r="M477" t="s">
        <v>8266</v>
      </c>
      <c r="N477" t="s">
        <v>8272</v>
      </c>
      <c r="O477" s="6">
        <f t="shared" si="42"/>
        <v>0</v>
      </c>
      <c r="P477">
        <f t="shared" si="43"/>
        <v>0</v>
      </c>
      <c r="Q477" s="5">
        <f t="shared" si="45"/>
        <v>42451.811382978718</v>
      </c>
      <c r="R477" s="5">
        <f t="shared" si="44"/>
        <v>42482.449680851059</v>
      </c>
      <c r="S477">
        <f t="shared" si="46"/>
        <v>31</v>
      </c>
      <c r="T477">
        <f t="shared" si="47"/>
        <v>2016</v>
      </c>
    </row>
    <row r="478" spans="1:20" ht="28.5" hidden="1" x14ac:dyDescent="0.4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>
        <v>124</v>
      </c>
      <c r="L478" t="b">
        <v>0</v>
      </c>
      <c r="M478" t="s">
        <v>8266</v>
      </c>
      <c r="N478" t="s">
        <v>8272</v>
      </c>
      <c r="O478" s="6">
        <f t="shared" si="42"/>
        <v>2</v>
      </c>
      <c r="P478">
        <f t="shared" si="43"/>
        <v>39.57</v>
      </c>
      <c r="Q478" s="5">
        <f t="shared" si="45"/>
        <v>42102.421288416081</v>
      </c>
      <c r="R478" s="5">
        <f t="shared" si="44"/>
        <v>42138.360992907801</v>
      </c>
      <c r="S478">
        <f t="shared" si="46"/>
        <v>36</v>
      </c>
      <c r="T478">
        <f t="shared" si="47"/>
        <v>2015</v>
      </c>
    </row>
    <row r="479" spans="1:20" ht="42.75" hidden="1" x14ac:dyDescent="0.4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>
        <v>0</v>
      </c>
      <c r="L479" t="b">
        <v>0</v>
      </c>
      <c r="M479" t="s">
        <v>8266</v>
      </c>
      <c r="N479" t="s">
        <v>8272</v>
      </c>
      <c r="O479" s="6">
        <f t="shared" si="42"/>
        <v>0</v>
      </c>
      <c r="P479">
        <f t="shared" si="43"/>
        <v>0</v>
      </c>
      <c r="Q479" s="5">
        <f t="shared" si="45"/>
        <v>41315.895200945626</v>
      </c>
      <c r="R479" s="5">
        <f t="shared" si="44"/>
        <v>41377.171796690309</v>
      </c>
      <c r="S479">
        <f t="shared" si="46"/>
        <v>61</v>
      </c>
      <c r="T479">
        <f t="shared" si="47"/>
        <v>2013</v>
      </c>
    </row>
    <row r="480" spans="1:20" ht="42.75" hidden="1" x14ac:dyDescent="0.4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>
        <v>0</v>
      </c>
      <c r="L480" t="b">
        <v>0</v>
      </c>
      <c r="M480" t="s">
        <v>8266</v>
      </c>
      <c r="N480" t="s">
        <v>8272</v>
      </c>
      <c r="O480" s="6">
        <f t="shared" si="42"/>
        <v>0</v>
      </c>
      <c r="P480">
        <f t="shared" si="43"/>
        <v>0</v>
      </c>
      <c r="Q480" s="5">
        <f t="shared" si="45"/>
        <v>42416.909089834517</v>
      </c>
      <c r="R480" s="5">
        <f t="shared" si="44"/>
        <v>42447.504834515363</v>
      </c>
      <c r="S480">
        <f t="shared" si="46"/>
        <v>31</v>
      </c>
      <c r="T480">
        <f t="shared" si="47"/>
        <v>2016</v>
      </c>
    </row>
    <row r="481" spans="1:20" ht="42.75" hidden="1" x14ac:dyDescent="0.4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>
        <v>55</v>
      </c>
      <c r="L481" t="b">
        <v>0</v>
      </c>
      <c r="M481" t="s">
        <v>8266</v>
      </c>
      <c r="N481" t="s">
        <v>8272</v>
      </c>
      <c r="O481" s="6">
        <f t="shared" si="42"/>
        <v>33</v>
      </c>
      <c r="P481">
        <f t="shared" si="43"/>
        <v>88.8</v>
      </c>
      <c r="Q481" s="5">
        <f t="shared" si="45"/>
        <v>42251.969680851063</v>
      </c>
      <c r="R481" s="5">
        <f t="shared" si="44"/>
        <v>42313.288829787234</v>
      </c>
      <c r="S481">
        <f t="shared" si="46"/>
        <v>61</v>
      </c>
      <c r="T481">
        <f t="shared" si="47"/>
        <v>2015</v>
      </c>
    </row>
    <row r="482" spans="1:20" ht="42.75" hidden="1" x14ac:dyDescent="0.4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>
        <v>140</v>
      </c>
      <c r="L482" t="b">
        <v>0</v>
      </c>
      <c r="M482" t="s">
        <v>8266</v>
      </c>
      <c r="N482" t="s">
        <v>8272</v>
      </c>
      <c r="O482" s="6">
        <f t="shared" si="42"/>
        <v>19</v>
      </c>
      <c r="P482">
        <f t="shared" si="43"/>
        <v>55.46</v>
      </c>
      <c r="Q482" s="5">
        <f t="shared" si="45"/>
        <v>41803.723581560283</v>
      </c>
      <c r="R482" s="5">
        <f t="shared" si="44"/>
        <v>41834.361879432625</v>
      </c>
      <c r="S482">
        <f t="shared" si="46"/>
        <v>31</v>
      </c>
      <c r="T482">
        <f t="shared" si="47"/>
        <v>2014</v>
      </c>
    </row>
    <row r="483" spans="1:20" ht="42.75" hidden="1" x14ac:dyDescent="0.4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>
        <v>21</v>
      </c>
      <c r="L483" t="b">
        <v>0</v>
      </c>
      <c r="M483" t="s">
        <v>8266</v>
      </c>
      <c r="N483" t="s">
        <v>8272</v>
      </c>
      <c r="O483" s="6">
        <f t="shared" si="42"/>
        <v>6</v>
      </c>
      <c r="P483">
        <f t="shared" si="43"/>
        <v>87.14</v>
      </c>
      <c r="Q483" s="5">
        <f t="shared" si="45"/>
        <v>41494.452588652479</v>
      </c>
      <c r="R483" s="5">
        <f t="shared" si="44"/>
        <v>41525.09088652482</v>
      </c>
      <c r="S483">
        <f t="shared" si="46"/>
        <v>31</v>
      </c>
      <c r="T483">
        <f t="shared" si="47"/>
        <v>2013</v>
      </c>
    </row>
    <row r="484" spans="1:20" ht="42.75" hidden="1" x14ac:dyDescent="0.4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>
        <v>1</v>
      </c>
      <c r="L484" t="b">
        <v>0</v>
      </c>
      <c r="M484" t="s">
        <v>8266</v>
      </c>
      <c r="N484" t="s">
        <v>8272</v>
      </c>
      <c r="O484" s="6">
        <f t="shared" si="42"/>
        <v>0</v>
      </c>
      <c r="P484">
        <f t="shared" si="43"/>
        <v>10</v>
      </c>
      <c r="Q484" s="5">
        <f t="shared" si="45"/>
        <v>42807.02234042553</v>
      </c>
      <c r="R484" s="5">
        <f t="shared" si="44"/>
        <v>42834.300709219853</v>
      </c>
      <c r="S484">
        <f t="shared" si="46"/>
        <v>28</v>
      </c>
      <c r="T484">
        <f t="shared" si="47"/>
        <v>2017</v>
      </c>
    </row>
    <row r="485" spans="1:20" ht="42.75" hidden="1" x14ac:dyDescent="0.4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>
        <v>147</v>
      </c>
      <c r="L485" t="b">
        <v>0</v>
      </c>
      <c r="M485" t="s">
        <v>8266</v>
      </c>
      <c r="N485" t="s">
        <v>8272</v>
      </c>
      <c r="O485" s="6">
        <f t="shared" si="42"/>
        <v>50</v>
      </c>
      <c r="P485">
        <f t="shared" si="43"/>
        <v>51.22</v>
      </c>
      <c r="Q485" s="5">
        <f t="shared" si="45"/>
        <v>41576.691158392438</v>
      </c>
      <c r="R485" s="5">
        <f t="shared" si="44"/>
        <v>41637.96775413712</v>
      </c>
      <c r="S485">
        <f t="shared" si="46"/>
        <v>61</v>
      </c>
      <c r="T485">
        <f t="shared" si="47"/>
        <v>2013</v>
      </c>
    </row>
    <row r="486" spans="1:20" ht="57" hidden="1" x14ac:dyDescent="0.4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>
        <v>11</v>
      </c>
      <c r="L486" t="b">
        <v>0</v>
      </c>
      <c r="M486" t="s">
        <v>8266</v>
      </c>
      <c r="N486" t="s">
        <v>8272</v>
      </c>
      <c r="O486" s="6">
        <f t="shared" si="42"/>
        <v>0</v>
      </c>
      <c r="P486">
        <f t="shared" si="43"/>
        <v>13.55</v>
      </c>
      <c r="Q486" s="5">
        <f t="shared" si="45"/>
        <v>42628.342458628846</v>
      </c>
      <c r="R486" s="5">
        <f t="shared" si="44"/>
        <v>42670.257352245862</v>
      </c>
      <c r="S486">
        <f t="shared" si="46"/>
        <v>42</v>
      </c>
      <c r="T486">
        <f t="shared" si="47"/>
        <v>2016</v>
      </c>
    </row>
    <row r="487" spans="1:20" ht="28.5" hidden="1" x14ac:dyDescent="0.4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>
        <v>125</v>
      </c>
      <c r="L487" t="b">
        <v>0</v>
      </c>
      <c r="M487" t="s">
        <v>8266</v>
      </c>
      <c r="N487" t="s">
        <v>8272</v>
      </c>
      <c r="O487" s="6">
        <f t="shared" si="42"/>
        <v>22</v>
      </c>
      <c r="P487">
        <f t="shared" si="43"/>
        <v>66.52</v>
      </c>
      <c r="Q487" s="5">
        <f t="shared" si="45"/>
        <v>41717.942068557917</v>
      </c>
      <c r="R487" s="5">
        <f t="shared" si="44"/>
        <v>41748.580366430258</v>
      </c>
      <c r="S487">
        <f t="shared" si="46"/>
        <v>31</v>
      </c>
      <c r="T487">
        <f t="shared" si="47"/>
        <v>2014</v>
      </c>
    </row>
    <row r="488" spans="1:20" ht="42.75" hidden="1" x14ac:dyDescent="0.4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>
        <v>1</v>
      </c>
      <c r="L488" t="b">
        <v>0</v>
      </c>
      <c r="M488" t="s">
        <v>8266</v>
      </c>
      <c r="N488" t="s">
        <v>8272</v>
      </c>
      <c r="O488" s="6">
        <f t="shared" si="42"/>
        <v>0</v>
      </c>
      <c r="P488">
        <f t="shared" si="43"/>
        <v>50</v>
      </c>
      <c r="Q488" s="5">
        <f t="shared" si="45"/>
        <v>42106.473274231677</v>
      </c>
      <c r="R488" s="5">
        <f t="shared" si="44"/>
        <v>42137.111572104019</v>
      </c>
      <c r="S488">
        <f t="shared" si="46"/>
        <v>31</v>
      </c>
      <c r="T488">
        <f t="shared" si="47"/>
        <v>2015</v>
      </c>
    </row>
    <row r="489" spans="1:20" ht="42.75" hidden="1" x14ac:dyDescent="0.4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>
        <v>0</v>
      </c>
      <c r="L489" t="b">
        <v>0</v>
      </c>
      <c r="M489" t="s">
        <v>8266</v>
      </c>
      <c r="N489" t="s">
        <v>8272</v>
      </c>
      <c r="O489" s="6">
        <f t="shared" si="42"/>
        <v>0</v>
      </c>
      <c r="P489">
        <f t="shared" si="43"/>
        <v>0</v>
      </c>
      <c r="Q489" s="5">
        <f t="shared" si="45"/>
        <v>43033.437281323873</v>
      </c>
      <c r="R489" s="5">
        <f t="shared" si="44"/>
        <v>43094.756430260051</v>
      </c>
      <c r="S489">
        <f t="shared" si="46"/>
        <v>61</v>
      </c>
      <c r="T489">
        <f t="shared" si="47"/>
        <v>2017</v>
      </c>
    </row>
    <row r="490" spans="1:20" ht="42.75" hidden="1" x14ac:dyDescent="0.4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>
        <v>0</v>
      </c>
      <c r="L490" t="b">
        <v>0</v>
      </c>
      <c r="M490" t="s">
        <v>8266</v>
      </c>
      <c r="N490" t="s">
        <v>8272</v>
      </c>
      <c r="O490" s="6">
        <f t="shared" si="42"/>
        <v>0</v>
      </c>
      <c r="P490">
        <f t="shared" si="43"/>
        <v>0</v>
      </c>
      <c r="Q490" s="5">
        <f t="shared" si="45"/>
        <v>43078.842789598108</v>
      </c>
      <c r="R490" s="5">
        <f t="shared" si="44"/>
        <v>43109.481087470449</v>
      </c>
      <c r="S490">
        <f t="shared" si="46"/>
        <v>31</v>
      </c>
      <c r="T490">
        <f t="shared" si="47"/>
        <v>2017</v>
      </c>
    </row>
    <row r="491" spans="1:20" ht="42.75" hidden="1" x14ac:dyDescent="0.4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>
        <v>3</v>
      </c>
      <c r="L491" t="b">
        <v>0</v>
      </c>
      <c r="M491" t="s">
        <v>8266</v>
      </c>
      <c r="N491" t="s">
        <v>8272</v>
      </c>
      <c r="O491" s="6">
        <f t="shared" si="42"/>
        <v>0</v>
      </c>
      <c r="P491">
        <f t="shared" si="43"/>
        <v>71.67</v>
      </c>
      <c r="Q491" s="5">
        <f t="shared" si="45"/>
        <v>41208.300425531917</v>
      </c>
      <c r="R491" s="5">
        <f t="shared" si="44"/>
        <v>41239.959574468085</v>
      </c>
      <c r="S491">
        <f t="shared" si="46"/>
        <v>32</v>
      </c>
      <c r="T491">
        <f t="shared" si="47"/>
        <v>2012</v>
      </c>
    </row>
    <row r="492" spans="1:20" hidden="1" x14ac:dyDescent="0.4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>
        <v>0</v>
      </c>
      <c r="L492" t="b">
        <v>0</v>
      </c>
      <c r="M492" t="s">
        <v>8266</v>
      </c>
      <c r="N492" t="s">
        <v>8272</v>
      </c>
      <c r="O492" s="6">
        <f t="shared" si="42"/>
        <v>0</v>
      </c>
      <c r="P492">
        <f t="shared" si="43"/>
        <v>0</v>
      </c>
      <c r="Q492" s="5">
        <f t="shared" si="45"/>
        <v>41444.712588652481</v>
      </c>
      <c r="R492" s="5">
        <f t="shared" si="44"/>
        <v>41475.350886524822</v>
      </c>
      <c r="S492">
        <f t="shared" si="46"/>
        <v>31</v>
      </c>
      <c r="T492">
        <f t="shared" si="47"/>
        <v>2013</v>
      </c>
    </row>
    <row r="493" spans="1:20" ht="42.75" hidden="1" x14ac:dyDescent="0.4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>
        <v>0</v>
      </c>
      <c r="L493" t="b">
        <v>0</v>
      </c>
      <c r="M493" t="s">
        <v>8266</v>
      </c>
      <c r="N493" t="s">
        <v>8272</v>
      </c>
      <c r="O493" s="6">
        <f t="shared" si="42"/>
        <v>0</v>
      </c>
      <c r="P493">
        <f t="shared" si="43"/>
        <v>0</v>
      </c>
      <c r="Q493" s="5">
        <f t="shared" si="45"/>
        <v>42724.386513002362</v>
      </c>
      <c r="R493" s="5">
        <f t="shared" si="44"/>
        <v>42755.024810874704</v>
      </c>
      <c r="S493">
        <f t="shared" si="46"/>
        <v>31</v>
      </c>
      <c r="T493">
        <f t="shared" si="47"/>
        <v>2016</v>
      </c>
    </row>
    <row r="494" spans="1:20" ht="42.75" hidden="1" x14ac:dyDescent="0.4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>
        <v>0</v>
      </c>
      <c r="L494" t="b">
        <v>0</v>
      </c>
      <c r="M494" t="s">
        <v>8266</v>
      </c>
      <c r="N494" t="s">
        <v>8272</v>
      </c>
      <c r="O494" s="6">
        <f t="shared" si="42"/>
        <v>0</v>
      </c>
      <c r="P494">
        <f t="shared" si="43"/>
        <v>0</v>
      </c>
      <c r="Q494" s="5">
        <f t="shared" si="45"/>
        <v>42958.312411347521</v>
      </c>
      <c r="R494" s="5">
        <f t="shared" si="44"/>
        <v>43019.589007092203</v>
      </c>
      <c r="S494">
        <f t="shared" si="46"/>
        <v>61</v>
      </c>
      <c r="T494">
        <f t="shared" si="47"/>
        <v>2017</v>
      </c>
    </row>
    <row r="495" spans="1:20" ht="42.75" hidden="1" x14ac:dyDescent="0.4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>
        <v>0</v>
      </c>
      <c r="L495" t="b">
        <v>0</v>
      </c>
      <c r="M495" t="s">
        <v>8266</v>
      </c>
      <c r="N495" t="s">
        <v>8272</v>
      </c>
      <c r="O495" s="6">
        <f t="shared" si="42"/>
        <v>0</v>
      </c>
      <c r="P495">
        <f t="shared" si="43"/>
        <v>0</v>
      </c>
      <c r="Q495" s="5">
        <f t="shared" si="45"/>
        <v>42466.762860520095</v>
      </c>
      <c r="R495" s="5">
        <f t="shared" si="44"/>
        <v>42497.401158392437</v>
      </c>
      <c r="S495">
        <f t="shared" si="46"/>
        <v>31</v>
      </c>
      <c r="T495">
        <f t="shared" si="47"/>
        <v>2016</v>
      </c>
    </row>
    <row r="496" spans="1:20" ht="42.75" hidden="1" x14ac:dyDescent="0.4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>
        <v>3</v>
      </c>
      <c r="L496" t="b">
        <v>0</v>
      </c>
      <c r="M496" t="s">
        <v>8266</v>
      </c>
      <c r="N496" t="s">
        <v>8272</v>
      </c>
      <c r="O496" s="6">
        <f t="shared" si="42"/>
        <v>0</v>
      </c>
      <c r="P496">
        <f t="shared" si="43"/>
        <v>10.33</v>
      </c>
      <c r="Q496" s="5">
        <f t="shared" si="45"/>
        <v>42145.16743498818</v>
      </c>
      <c r="R496" s="5">
        <f t="shared" si="44"/>
        <v>42168.957446808512</v>
      </c>
      <c r="S496">
        <f t="shared" si="46"/>
        <v>24</v>
      </c>
      <c r="T496">
        <f t="shared" si="47"/>
        <v>2015</v>
      </c>
    </row>
    <row r="497" spans="1:20" ht="42.75" hidden="1" x14ac:dyDescent="0.4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>
        <v>0</v>
      </c>
      <c r="L497" t="b">
        <v>0</v>
      </c>
      <c r="M497" t="s">
        <v>8266</v>
      </c>
      <c r="N497" t="s">
        <v>8272</v>
      </c>
      <c r="O497" s="6">
        <f t="shared" si="42"/>
        <v>0</v>
      </c>
      <c r="P497">
        <f t="shared" si="43"/>
        <v>0</v>
      </c>
      <c r="Q497" s="5">
        <f t="shared" si="45"/>
        <v>42525.07925531915</v>
      </c>
      <c r="R497" s="5">
        <f t="shared" si="44"/>
        <v>42555.717553191491</v>
      </c>
      <c r="S497">
        <f t="shared" si="46"/>
        <v>31</v>
      </c>
      <c r="T497">
        <f t="shared" si="47"/>
        <v>2016</v>
      </c>
    </row>
    <row r="498" spans="1:20" ht="28.5" hidden="1" x14ac:dyDescent="0.4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>
        <v>1</v>
      </c>
      <c r="L498" t="b">
        <v>0</v>
      </c>
      <c r="M498" t="s">
        <v>8266</v>
      </c>
      <c r="N498" t="s">
        <v>8272</v>
      </c>
      <c r="O498" s="6">
        <f t="shared" si="42"/>
        <v>0</v>
      </c>
      <c r="P498">
        <f t="shared" si="43"/>
        <v>1</v>
      </c>
      <c r="Q498" s="5">
        <f t="shared" si="45"/>
        <v>41962.461867612292</v>
      </c>
      <c r="R498" s="5">
        <f t="shared" si="44"/>
        <v>42023.738463356975</v>
      </c>
      <c r="S498">
        <f t="shared" si="46"/>
        <v>61</v>
      </c>
      <c r="T498">
        <f t="shared" si="47"/>
        <v>2014</v>
      </c>
    </row>
    <row r="499" spans="1:20" hidden="1" x14ac:dyDescent="0.4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>
        <v>3</v>
      </c>
      <c r="L499" t="b">
        <v>0</v>
      </c>
      <c r="M499" t="s">
        <v>8266</v>
      </c>
      <c r="N499" t="s">
        <v>8272</v>
      </c>
      <c r="O499" s="6">
        <f t="shared" si="42"/>
        <v>1</v>
      </c>
      <c r="P499">
        <f t="shared" si="43"/>
        <v>10</v>
      </c>
      <c r="Q499" s="5">
        <f t="shared" si="45"/>
        <v>42293.464125295504</v>
      </c>
      <c r="R499" s="5">
        <f t="shared" si="44"/>
        <v>42347.765957446813</v>
      </c>
      <c r="S499">
        <f t="shared" si="46"/>
        <v>54</v>
      </c>
      <c r="T499">
        <f t="shared" si="47"/>
        <v>2015</v>
      </c>
    </row>
    <row r="500" spans="1:20" ht="42.75" hidden="1" x14ac:dyDescent="0.4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>
        <v>22</v>
      </c>
      <c r="L500" t="b">
        <v>0</v>
      </c>
      <c r="M500" t="s">
        <v>8266</v>
      </c>
      <c r="N500" t="s">
        <v>8272</v>
      </c>
      <c r="O500" s="6">
        <f t="shared" si="42"/>
        <v>5</v>
      </c>
      <c r="P500">
        <f t="shared" si="43"/>
        <v>136.09</v>
      </c>
      <c r="Q500" s="5">
        <f t="shared" si="45"/>
        <v>41184.076229314422</v>
      </c>
      <c r="R500" s="5">
        <f t="shared" si="44"/>
        <v>41226.969846335698</v>
      </c>
      <c r="S500">
        <f t="shared" si="46"/>
        <v>43</v>
      </c>
      <c r="T500">
        <f t="shared" si="47"/>
        <v>2012</v>
      </c>
    </row>
    <row r="501" spans="1:20" ht="57" hidden="1" x14ac:dyDescent="0.4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>
        <v>26</v>
      </c>
      <c r="L501" t="b">
        <v>0</v>
      </c>
      <c r="M501" t="s">
        <v>8266</v>
      </c>
      <c r="N501" t="s">
        <v>8272</v>
      </c>
      <c r="O501" s="6">
        <f t="shared" si="42"/>
        <v>10</v>
      </c>
      <c r="P501">
        <f t="shared" si="43"/>
        <v>73.459999999999994</v>
      </c>
      <c r="Q501" s="5">
        <f t="shared" si="45"/>
        <v>40351.871962174941</v>
      </c>
      <c r="R501" s="5">
        <f t="shared" si="44"/>
        <v>40408.02056737589</v>
      </c>
      <c r="S501">
        <f t="shared" si="46"/>
        <v>56</v>
      </c>
      <c r="T501">
        <f t="shared" si="47"/>
        <v>2010</v>
      </c>
    </row>
    <row r="502" spans="1:20" ht="57" hidden="1" x14ac:dyDescent="0.4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>
        <v>4</v>
      </c>
      <c r="L502" t="b">
        <v>0</v>
      </c>
      <c r="M502" t="s">
        <v>8266</v>
      </c>
      <c r="N502" t="s">
        <v>8272</v>
      </c>
      <c r="O502" s="6">
        <f t="shared" si="42"/>
        <v>3</v>
      </c>
      <c r="P502">
        <f t="shared" si="43"/>
        <v>53.75</v>
      </c>
      <c r="Q502" s="5">
        <f t="shared" si="45"/>
        <v>40560.202730496458</v>
      </c>
      <c r="R502" s="5">
        <f t="shared" si="44"/>
        <v>40620.500709219858</v>
      </c>
      <c r="S502">
        <f t="shared" si="46"/>
        <v>60</v>
      </c>
      <c r="T502">
        <f t="shared" si="47"/>
        <v>2011</v>
      </c>
    </row>
    <row r="503" spans="1:20" ht="42.75" hidden="1" x14ac:dyDescent="0.4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>
        <v>0</v>
      </c>
      <c r="L503" t="b">
        <v>0</v>
      </c>
      <c r="M503" t="s">
        <v>8266</v>
      </c>
      <c r="N503" t="s">
        <v>8272</v>
      </c>
      <c r="O503" s="6">
        <f t="shared" si="42"/>
        <v>0</v>
      </c>
      <c r="P503">
        <f t="shared" si="43"/>
        <v>0</v>
      </c>
      <c r="Q503" s="5">
        <f t="shared" si="45"/>
        <v>41025.239373522461</v>
      </c>
      <c r="R503" s="5">
        <f t="shared" si="44"/>
        <v>41055.877671394803</v>
      </c>
      <c r="S503">
        <f t="shared" si="46"/>
        <v>31</v>
      </c>
      <c r="T503">
        <f t="shared" si="47"/>
        <v>2012</v>
      </c>
    </row>
    <row r="504" spans="1:20" ht="42.75" hidden="1" x14ac:dyDescent="0.4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>
        <v>4</v>
      </c>
      <c r="L504" t="b">
        <v>0</v>
      </c>
      <c r="M504" t="s">
        <v>8266</v>
      </c>
      <c r="N504" t="s">
        <v>8272</v>
      </c>
      <c r="O504" s="6">
        <f t="shared" si="42"/>
        <v>1</v>
      </c>
      <c r="P504">
        <f t="shared" si="43"/>
        <v>57.5</v>
      </c>
      <c r="Q504" s="5">
        <f t="shared" si="45"/>
        <v>41283.948286052007</v>
      </c>
      <c r="R504" s="5">
        <f t="shared" si="44"/>
        <v>41314.544030732861</v>
      </c>
      <c r="S504">
        <f t="shared" si="46"/>
        <v>31</v>
      </c>
      <c r="T504">
        <f t="shared" si="47"/>
        <v>2013</v>
      </c>
    </row>
    <row r="505" spans="1:20" ht="42.75" hidden="1" x14ac:dyDescent="0.4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>
        <v>9</v>
      </c>
      <c r="L505" t="b">
        <v>0</v>
      </c>
      <c r="M505" t="s">
        <v>8266</v>
      </c>
      <c r="N505" t="s">
        <v>8272</v>
      </c>
      <c r="O505" s="6">
        <f t="shared" si="42"/>
        <v>2</v>
      </c>
      <c r="P505">
        <f t="shared" si="43"/>
        <v>12.67</v>
      </c>
      <c r="Q505" s="5">
        <f t="shared" si="45"/>
        <v>42340.942115839243</v>
      </c>
      <c r="R505" s="5">
        <f t="shared" si="44"/>
        <v>42371.580413711585</v>
      </c>
      <c r="S505">
        <f t="shared" si="46"/>
        <v>31</v>
      </c>
      <c r="T505">
        <f t="shared" si="47"/>
        <v>2015</v>
      </c>
    </row>
    <row r="506" spans="1:20" ht="42.75" hidden="1" x14ac:dyDescent="0.4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>
        <v>5</v>
      </c>
      <c r="L506" t="b">
        <v>0</v>
      </c>
      <c r="M506" t="s">
        <v>8266</v>
      </c>
      <c r="N506" t="s">
        <v>8272</v>
      </c>
      <c r="O506" s="6">
        <f t="shared" si="42"/>
        <v>1</v>
      </c>
      <c r="P506">
        <f t="shared" si="43"/>
        <v>67</v>
      </c>
      <c r="Q506" s="5">
        <f t="shared" si="45"/>
        <v>41277.238617021278</v>
      </c>
      <c r="R506" s="5">
        <f t="shared" si="44"/>
        <v>41338.472659574472</v>
      </c>
      <c r="S506">
        <f t="shared" si="46"/>
        <v>61</v>
      </c>
      <c r="T506">
        <f t="shared" si="47"/>
        <v>2013</v>
      </c>
    </row>
    <row r="507" spans="1:20" ht="42.75" hidden="1" x14ac:dyDescent="0.4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>
        <v>14</v>
      </c>
      <c r="L507" t="b">
        <v>0</v>
      </c>
      <c r="M507" t="s">
        <v>8266</v>
      </c>
      <c r="N507" t="s">
        <v>8272</v>
      </c>
      <c r="O507" s="6">
        <f t="shared" si="42"/>
        <v>0</v>
      </c>
      <c r="P507">
        <f t="shared" si="43"/>
        <v>3.71</v>
      </c>
      <c r="Q507" s="5">
        <f t="shared" si="45"/>
        <v>42674.462009456263</v>
      </c>
      <c r="R507" s="5">
        <f t="shared" si="44"/>
        <v>42720.419456264775</v>
      </c>
      <c r="S507">
        <f t="shared" si="46"/>
        <v>46</v>
      </c>
      <c r="T507">
        <f t="shared" si="47"/>
        <v>2016</v>
      </c>
    </row>
    <row r="508" spans="1:20" ht="42.75" hidden="1" x14ac:dyDescent="0.4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>
        <v>1</v>
      </c>
      <c r="L508" t="b">
        <v>0</v>
      </c>
      <c r="M508" t="s">
        <v>8266</v>
      </c>
      <c r="N508" t="s">
        <v>8272</v>
      </c>
      <c r="O508" s="6">
        <f t="shared" si="42"/>
        <v>0</v>
      </c>
      <c r="P508">
        <f t="shared" si="43"/>
        <v>250</v>
      </c>
      <c r="Q508" s="5">
        <f t="shared" si="45"/>
        <v>41804.798108747047</v>
      </c>
      <c r="R508" s="5">
        <f t="shared" si="44"/>
        <v>41835.436406619381</v>
      </c>
      <c r="S508">
        <f t="shared" si="46"/>
        <v>31</v>
      </c>
      <c r="T508">
        <f t="shared" si="47"/>
        <v>2014</v>
      </c>
    </row>
    <row r="509" spans="1:20" ht="42.75" hidden="1" x14ac:dyDescent="0.4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>
        <v>10</v>
      </c>
      <c r="L509" t="b">
        <v>0</v>
      </c>
      <c r="M509" t="s">
        <v>8266</v>
      </c>
      <c r="N509" t="s">
        <v>8272</v>
      </c>
      <c r="O509" s="6">
        <f t="shared" si="42"/>
        <v>3</v>
      </c>
      <c r="P509">
        <f t="shared" si="43"/>
        <v>64</v>
      </c>
      <c r="Q509" s="5">
        <f t="shared" si="45"/>
        <v>41488.617695035457</v>
      </c>
      <c r="R509" s="5">
        <f t="shared" si="44"/>
        <v>41534.575141843976</v>
      </c>
      <c r="S509">
        <f t="shared" si="46"/>
        <v>46</v>
      </c>
      <c r="T509">
        <f t="shared" si="47"/>
        <v>2013</v>
      </c>
    </row>
    <row r="510" spans="1:20" ht="57" hidden="1" x14ac:dyDescent="0.4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>
        <v>3</v>
      </c>
      <c r="L510" t="b">
        <v>0</v>
      </c>
      <c r="M510" t="s">
        <v>8266</v>
      </c>
      <c r="N510" t="s">
        <v>8272</v>
      </c>
      <c r="O510" s="6">
        <f t="shared" si="42"/>
        <v>1</v>
      </c>
      <c r="P510">
        <f t="shared" si="43"/>
        <v>133.33000000000001</v>
      </c>
      <c r="Q510" s="5">
        <f t="shared" si="45"/>
        <v>41323.237600472814</v>
      </c>
      <c r="R510" s="5">
        <f t="shared" si="44"/>
        <v>41384.073758865248</v>
      </c>
      <c r="S510">
        <f t="shared" si="46"/>
        <v>61</v>
      </c>
      <c r="T510">
        <f t="shared" si="47"/>
        <v>2013</v>
      </c>
    </row>
    <row r="511" spans="1:20" ht="42.75" hidden="1" x14ac:dyDescent="0.4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>
        <v>1</v>
      </c>
      <c r="L511" t="b">
        <v>0</v>
      </c>
      <c r="M511" t="s">
        <v>8266</v>
      </c>
      <c r="N511" t="s">
        <v>8272</v>
      </c>
      <c r="O511" s="6">
        <f t="shared" si="42"/>
        <v>0</v>
      </c>
      <c r="P511">
        <f t="shared" si="43"/>
        <v>10</v>
      </c>
      <c r="Q511" s="5">
        <f t="shared" si="45"/>
        <v>42506.49609929078</v>
      </c>
      <c r="R511" s="5">
        <f t="shared" si="44"/>
        <v>42537.134397163121</v>
      </c>
      <c r="S511">
        <f t="shared" si="46"/>
        <v>31</v>
      </c>
      <c r="T511">
        <f t="shared" si="47"/>
        <v>2016</v>
      </c>
    </row>
    <row r="512" spans="1:20" ht="42.75" hidden="1" x14ac:dyDescent="0.4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>
        <v>0</v>
      </c>
      <c r="L512" t="b">
        <v>0</v>
      </c>
      <c r="M512" t="s">
        <v>8266</v>
      </c>
      <c r="N512" t="s">
        <v>8272</v>
      </c>
      <c r="O512" s="6">
        <f t="shared" si="42"/>
        <v>0</v>
      </c>
      <c r="P512">
        <f t="shared" si="43"/>
        <v>0</v>
      </c>
      <c r="Q512" s="5">
        <f t="shared" si="45"/>
        <v>42758.286513002364</v>
      </c>
      <c r="R512" s="5">
        <f t="shared" si="44"/>
        <v>42788.924810874705</v>
      </c>
      <c r="S512">
        <f t="shared" si="46"/>
        <v>31</v>
      </c>
      <c r="T512">
        <f t="shared" si="47"/>
        <v>2017</v>
      </c>
    </row>
    <row r="513" spans="1:22" ht="42.75" hidden="1" x14ac:dyDescent="0.4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>
        <v>5</v>
      </c>
      <c r="L513" t="b">
        <v>0</v>
      </c>
      <c r="M513" t="s">
        <v>8266</v>
      </c>
      <c r="N513" t="s">
        <v>8272</v>
      </c>
      <c r="O513" s="6">
        <f t="shared" si="42"/>
        <v>3</v>
      </c>
      <c r="P513">
        <f t="shared" si="43"/>
        <v>30</v>
      </c>
      <c r="Q513" s="5">
        <f t="shared" si="45"/>
        <v>41675.862671394803</v>
      </c>
      <c r="R513" s="5">
        <f t="shared" si="44"/>
        <v>41706.458416075649</v>
      </c>
      <c r="S513">
        <f t="shared" si="46"/>
        <v>31</v>
      </c>
      <c r="T513">
        <f t="shared" si="47"/>
        <v>2014</v>
      </c>
    </row>
    <row r="514" spans="1:22" ht="42.75" hidden="1" x14ac:dyDescent="0.4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>
        <v>2</v>
      </c>
      <c r="L514" t="b">
        <v>0</v>
      </c>
      <c r="M514" t="s">
        <v>8266</v>
      </c>
      <c r="N514" t="s">
        <v>8272</v>
      </c>
      <c r="O514" s="6">
        <f t="shared" ref="O514:O577" si="48">ROUND(E514/D514*100,0)</f>
        <v>0</v>
      </c>
      <c r="P514">
        <f t="shared" ref="P514:P577" si="49">IFERROR(ROUND(E514/K514,2),0)</f>
        <v>5.5</v>
      </c>
      <c r="Q514" s="5">
        <f t="shared" si="45"/>
        <v>43013.162257683216</v>
      </c>
      <c r="R514" s="5">
        <f t="shared" ref="R514:R577" si="50">(I514/84600)+DATE(1970,1,1)</f>
        <v>43059.162257683216</v>
      </c>
      <c r="S514">
        <f t="shared" si="46"/>
        <v>46</v>
      </c>
      <c r="T514">
        <f t="shared" si="47"/>
        <v>2017</v>
      </c>
    </row>
    <row r="515" spans="1:22" ht="28.5" hidden="1" x14ac:dyDescent="0.4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>
        <v>68</v>
      </c>
      <c r="L515" t="b">
        <v>0</v>
      </c>
      <c r="M515" t="s">
        <v>8266</v>
      </c>
      <c r="N515" t="s">
        <v>8272</v>
      </c>
      <c r="O515" s="6">
        <f t="shared" si="48"/>
        <v>14</v>
      </c>
      <c r="P515">
        <f t="shared" si="49"/>
        <v>102.38</v>
      </c>
      <c r="Q515" s="5">
        <f t="shared" ref="Q515:Q578" si="51">(J515/84600)+DATE(1970,1,1)</f>
        <v>42914.008333333331</v>
      </c>
      <c r="R515" s="5">
        <f t="shared" si="50"/>
        <v>42959.595744680846</v>
      </c>
      <c r="S515">
        <f t="shared" ref="S515:S578" si="52">ROUND((I515-J515)/86400,0)+1</f>
        <v>46</v>
      </c>
      <c r="T515">
        <f t="shared" ref="T515:T578" si="53">YEAR((Q515))</f>
        <v>2017</v>
      </c>
    </row>
    <row r="516" spans="1:22" ht="42.75" hidden="1" x14ac:dyDescent="0.4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>
        <v>3</v>
      </c>
      <c r="L516" t="b">
        <v>0</v>
      </c>
      <c r="M516" t="s">
        <v>8266</v>
      </c>
      <c r="N516" t="s">
        <v>8272</v>
      </c>
      <c r="O516" s="6">
        <f t="shared" si="48"/>
        <v>3</v>
      </c>
      <c r="P516">
        <f t="shared" si="49"/>
        <v>16.670000000000002</v>
      </c>
      <c r="Q516" s="5">
        <f t="shared" si="51"/>
        <v>42176.605756501187</v>
      </c>
      <c r="R516" s="5">
        <f t="shared" si="50"/>
        <v>42207.244054373521</v>
      </c>
      <c r="S516">
        <f t="shared" si="52"/>
        <v>31</v>
      </c>
      <c r="T516">
        <f t="shared" si="53"/>
        <v>2015</v>
      </c>
    </row>
    <row r="517" spans="1:22" ht="42.75" hidden="1" x14ac:dyDescent="0.4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>
        <v>34</v>
      </c>
      <c r="L517" t="b">
        <v>0</v>
      </c>
      <c r="M517" t="s">
        <v>8266</v>
      </c>
      <c r="N517" t="s">
        <v>8272</v>
      </c>
      <c r="O517" s="6">
        <f t="shared" si="48"/>
        <v>25</v>
      </c>
      <c r="P517">
        <f t="shared" si="49"/>
        <v>725.03</v>
      </c>
      <c r="Q517" s="5">
        <f t="shared" si="51"/>
        <v>42684.054385342788</v>
      </c>
      <c r="R517" s="5">
        <f t="shared" si="50"/>
        <v>42724.905449172576</v>
      </c>
      <c r="S517">
        <f t="shared" si="52"/>
        <v>41</v>
      </c>
      <c r="T517">
        <f t="shared" si="53"/>
        <v>2016</v>
      </c>
    </row>
    <row r="518" spans="1:22" ht="28.5" hidden="1" x14ac:dyDescent="0.4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>
        <v>0</v>
      </c>
      <c r="L518" t="b">
        <v>0</v>
      </c>
      <c r="M518" t="s">
        <v>8266</v>
      </c>
      <c r="N518" t="s">
        <v>8272</v>
      </c>
      <c r="O518" s="6">
        <f t="shared" si="48"/>
        <v>0</v>
      </c>
      <c r="P518">
        <f t="shared" si="49"/>
        <v>0</v>
      </c>
      <c r="Q518" s="5">
        <f t="shared" si="51"/>
        <v>42443.327186761227</v>
      </c>
      <c r="R518" s="5">
        <f t="shared" si="50"/>
        <v>42504.60378250591</v>
      </c>
      <c r="S518">
        <f t="shared" si="52"/>
        <v>61</v>
      </c>
      <c r="T518">
        <f t="shared" si="53"/>
        <v>2016</v>
      </c>
    </row>
    <row r="519" spans="1:22" ht="42.75" hidden="1" x14ac:dyDescent="0.4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>
        <v>3</v>
      </c>
      <c r="L519" t="b">
        <v>0</v>
      </c>
      <c r="M519" t="s">
        <v>8266</v>
      </c>
      <c r="N519" t="s">
        <v>8272</v>
      </c>
      <c r="O519" s="6">
        <f t="shared" si="48"/>
        <v>1</v>
      </c>
      <c r="P519">
        <f t="shared" si="49"/>
        <v>68.33</v>
      </c>
      <c r="Q519" s="5">
        <f t="shared" si="51"/>
        <v>43103.926252955083</v>
      </c>
      <c r="R519" s="5">
        <f t="shared" si="50"/>
        <v>43134.564550827425</v>
      </c>
      <c r="S519">
        <f t="shared" si="52"/>
        <v>31</v>
      </c>
      <c r="T519">
        <f t="shared" si="53"/>
        <v>2018</v>
      </c>
    </row>
    <row r="520" spans="1:22" ht="42.75" hidden="1" x14ac:dyDescent="0.4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>
        <v>0</v>
      </c>
      <c r="L520" t="b">
        <v>0</v>
      </c>
      <c r="M520" t="s">
        <v>8266</v>
      </c>
      <c r="N520" t="s">
        <v>8272</v>
      </c>
      <c r="O520" s="6">
        <f t="shared" si="48"/>
        <v>0</v>
      </c>
      <c r="P520">
        <f t="shared" si="49"/>
        <v>0</v>
      </c>
      <c r="Q520" s="5">
        <f t="shared" si="51"/>
        <v>42577.969550827424</v>
      </c>
      <c r="R520" s="5">
        <f t="shared" si="50"/>
        <v>42608.607092198581</v>
      </c>
      <c r="S520">
        <f t="shared" si="52"/>
        <v>31</v>
      </c>
      <c r="T520">
        <f t="shared" si="53"/>
        <v>2016</v>
      </c>
    </row>
    <row r="521" spans="1:22" ht="42.75" hidden="1" x14ac:dyDescent="0.4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>
        <v>70</v>
      </c>
      <c r="L521" t="b">
        <v>0</v>
      </c>
      <c r="M521" t="s">
        <v>8266</v>
      </c>
      <c r="N521" t="s">
        <v>8272</v>
      </c>
      <c r="O521" s="6">
        <f t="shared" si="48"/>
        <v>23</v>
      </c>
      <c r="P521">
        <f t="shared" si="49"/>
        <v>39.229999999999997</v>
      </c>
      <c r="Q521" s="5">
        <f t="shared" si="51"/>
        <v>41551.357222222221</v>
      </c>
      <c r="R521" s="5">
        <f t="shared" si="50"/>
        <v>41581.995520094562</v>
      </c>
      <c r="S521">
        <f t="shared" si="52"/>
        <v>31</v>
      </c>
      <c r="T521">
        <f t="shared" si="53"/>
        <v>2013</v>
      </c>
    </row>
    <row r="522" spans="1:22" ht="42.75" x14ac:dyDescent="0.4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>
        <v>34</v>
      </c>
      <c r="L522" t="b">
        <v>1</v>
      </c>
      <c r="M522" t="s">
        <v>8273</v>
      </c>
      <c r="N522" t="s">
        <v>8274</v>
      </c>
      <c r="O522" s="6">
        <f t="shared" si="48"/>
        <v>102</v>
      </c>
      <c r="P522">
        <f t="shared" si="49"/>
        <v>150.15</v>
      </c>
      <c r="Q522" s="5">
        <f t="shared" si="51"/>
        <v>42675.078735224582</v>
      </c>
      <c r="R522" s="5">
        <f t="shared" si="50"/>
        <v>42705.717033096924</v>
      </c>
      <c r="S522">
        <f t="shared" si="52"/>
        <v>31</v>
      </c>
      <c r="T522">
        <f t="shared" si="53"/>
        <v>2016</v>
      </c>
      <c r="U522" t="str">
        <f>TEXT(R522,"mmm")</f>
        <v>Dec</v>
      </c>
      <c r="V522" t="str">
        <f>TEXT(Q522,"mmm")</f>
        <v>Nov</v>
      </c>
    </row>
    <row r="523" spans="1:22" ht="42.75" x14ac:dyDescent="0.4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>
        <v>56</v>
      </c>
      <c r="L523" t="b">
        <v>1</v>
      </c>
      <c r="M523" t="s">
        <v>8273</v>
      </c>
      <c r="N523" t="s">
        <v>8274</v>
      </c>
      <c r="O523" s="6">
        <f t="shared" si="48"/>
        <v>105</v>
      </c>
      <c r="P523">
        <f t="shared" si="49"/>
        <v>93.43</v>
      </c>
      <c r="Q523" s="5">
        <f t="shared" si="51"/>
        <v>43009.435212765959</v>
      </c>
      <c r="R523" s="5">
        <f t="shared" si="50"/>
        <v>43039.169503546102</v>
      </c>
      <c r="S523">
        <f t="shared" si="52"/>
        <v>30</v>
      </c>
      <c r="T523">
        <f t="shared" si="53"/>
        <v>2017</v>
      </c>
      <c r="U523" t="str">
        <f t="shared" ref="U523:U541" si="54">TEXT(R523,"mmm")</f>
        <v>Oct</v>
      </c>
      <c r="V523" t="str">
        <f t="shared" ref="V523:V541" si="55">TEXT(Q523,"mmm")</f>
        <v>Oct</v>
      </c>
    </row>
    <row r="524" spans="1:22" ht="42.75" x14ac:dyDescent="0.4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>
        <v>31</v>
      </c>
      <c r="L524" t="b">
        <v>1</v>
      </c>
      <c r="M524" t="s">
        <v>8273</v>
      </c>
      <c r="N524" t="s">
        <v>8274</v>
      </c>
      <c r="O524" s="6">
        <f t="shared" si="48"/>
        <v>115</v>
      </c>
      <c r="P524">
        <f t="shared" si="49"/>
        <v>110.97</v>
      </c>
      <c r="Q524" s="5">
        <f t="shared" si="51"/>
        <v>42788.786347517729</v>
      </c>
      <c r="R524" s="5">
        <f t="shared" si="50"/>
        <v>42809.169326241135</v>
      </c>
      <c r="S524">
        <f t="shared" si="52"/>
        <v>21</v>
      </c>
      <c r="T524">
        <f t="shared" si="53"/>
        <v>2017</v>
      </c>
      <c r="U524" t="str">
        <f t="shared" si="54"/>
        <v>Mar</v>
      </c>
      <c r="V524" t="str">
        <f t="shared" si="55"/>
        <v>Feb</v>
      </c>
    </row>
    <row r="525" spans="1:22" ht="42.75" x14ac:dyDescent="0.4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>
        <v>84</v>
      </c>
      <c r="L525" t="b">
        <v>1</v>
      </c>
      <c r="M525" t="s">
        <v>8273</v>
      </c>
      <c r="N525" t="s">
        <v>8274</v>
      </c>
      <c r="O525" s="6">
        <f t="shared" si="48"/>
        <v>121</v>
      </c>
      <c r="P525">
        <f t="shared" si="49"/>
        <v>71.790000000000006</v>
      </c>
      <c r="Q525" s="5">
        <f t="shared" si="51"/>
        <v>42592.795224586283</v>
      </c>
      <c r="R525" s="5">
        <f t="shared" si="50"/>
        <v>42623.433522458625</v>
      </c>
      <c r="S525">
        <f t="shared" si="52"/>
        <v>31</v>
      </c>
      <c r="T525">
        <f t="shared" si="53"/>
        <v>2016</v>
      </c>
      <c r="U525" t="str">
        <f t="shared" si="54"/>
        <v>Sep</v>
      </c>
      <c r="V525" t="str">
        <f t="shared" si="55"/>
        <v>Aug</v>
      </c>
    </row>
    <row r="526" spans="1:22" ht="42.75" x14ac:dyDescent="0.4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>
        <v>130</v>
      </c>
      <c r="L526" t="b">
        <v>1</v>
      </c>
      <c r="M526" t="s">
        <v>8273</v>
      </c>
      <c r="N526" t="s">
        <v>8274</v>
      </c>
      <c r="O526" s="6">
        <f t="shared" si="48"/>
        <v>109</v>
      </c>
      <c r="P526">
        <f t="shared" si="49"/>
        <v>29.26</v>
      </c>
      <c r="Q526" s="5">
        <f t="shared" si="51"/>
        <v>42852.796323877068</v>
      </c>
      <c r="R526" s="5">
        <f t="shared" si="50"/>
        <v>42883.434621749409</v>
      </c>
      <c r="S526">
        <f t="shared" si="52"/>
        <v>31</v>
      </c>
      <c r="T526">
        <f t="shared" si="53"/>
        <v>2017</v>
      </c>
      <c r="U526" t="str">
        <f t="shared" si="54"/>
        <v>May</v>
      </c>
      <c r="V526" t="str">
        <f t="shared" si="55"/>
        <v>Apr</v>
      </c>
    </row>
    <row r="527" spans="1:22" ht="57" x14ac:dyDescent="0.4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>
        <v>12</v>
      </c>
      <c r="L527" t="b">
        <v>1</v>
      </c>
      <c r="M527" t="s">
        <v>8273</v>
      </c>
      <c r="N527" t="s">
        <v>8274</v>
      </c>
      <c r="O527" s="6">
        <f t="shared" si="48"/>
        <v>100</v>
      </c>
      <c r="P527">
        <f t="shared" si="49"/>
        <v>1000</v>
      </c>
      <c r="Q527" s="5">
        <f t="shared" si="51"/>
        <v>42196.813723404252</v>
      </c>
      <c r="R527" s="5">
        <f t="shared" si="50"/>
        <v>42242.771170212771</v>
      </c>
      <c r="S527">
        <f t="shared" si="52"/>
        <v>46</v>
      </c>
      <c r="T527">
        <f t="shared" si="53"/>
        <v>2015</v>
      </c>
      <c r="U527" t="str">
        <f t="shared" si="54"/>
        <v>Aug</v>
      </c>
      <c r="V527" t="str">
        <f t="shared" si="55"/>
        <v>Jul</v>
      </c>
    </row>
    <row r="528" spans="1:22" ht="42.75" x14ac:dyDescent="0.4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>
        <v>23</v>
      </c>
      <c r="L528" t="b">
        <v>1</v>
      </c>
      <c r="M528" t="s">
        <v>8273</v>
      </c>
      <c r="N528" t="s">
        <v>8274</v>
      </c>
      <c r="O528" s="6">
        <f t="shared" si="48"/>
        <v>114</v>
      </c>
      <c r="P528">
        <f t="shared" si="49"/>
        <v>74.349999999999994</v>
      </c>
      <c r="Q528" s="5">
        <f t="shared" si="51"/>
        <v>42546.285390070923</v>
      </c>
      <c r="R528" s="5">
        <f t="shared" si="50"/>
        <v>42578.063829787236</v>
      </c>
      <c r="S528">
        <f t="shared" si="52"/>
        <v>32</v>
      </c>
      <c r="T528">
        <f t="shared" si="53"/>
        <v>2016</v>
      </c>
      <c r="U528" t="str">
        <f t="shared" si="54"/>
        <v>Jul</v>
      </c>
      <c r="V528" t="str">
        <f t="shared" si="55"/>
        <v>Jun</v>
      </c>
    </row>
    <row r="529" spans="1:22" ht="57" x14ac:dyDescent="0.4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>
        <v>158</v>
      </c>
      <c r="L529" t="b">
        <v>1</v>
      </c>
      <c r="M529" t="s">
        <v>8273</v>
      </c>
      <c r="N529" t="s">
        <v>8274</v>
      </c>
      <c r="O529" s="6">
        <f t="shared" si="48"/>
        <v>101</v>
      </c>
      <c r="P529">
        <f t="shared" si="49"/>
        <v>63.83</v>
      </c>
      <c r="Q529" s="5">
        <f t="shared" si="51"/>
        <v>43118.827021276593</v>
      </c>
      <c r="R529" s="5">
        <f t="shared" si="50"/>
        <v>43149.939716312059</v>
      </c>
      <c r="S529">
        <f t="shared" si="52"/>
        <v>31</v>
      </c>
      <c r="T529">
        <f t="shared" si="53"/>
        <v>2018</v>
      </c>
      <c r="U529" t="str">
        <f t="shared" si="54"/>
        <v>Feb</v>
      </c>
      <c r="V529" t="str">
        <f t="shared" si="55"/>
        <v>Jan</v>
      </c>
    </row>
    <row r="530" spans="1:22" ht="28.5" x14ac:dyDescent="0.4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>
        <v>30</v>
      </c>
      <c r="L530" t="b">
        <v>1</v>
      </c>
      <c r="M530" t="s">
        <v>8273</v>
      </c>
      <c r="N530" t="s">
        <v>8274</v>
      </c>
      <c r="O530" s="6">
        <f t="shared" si="48"/>
        <v>116</v>
      </c>
      <c r="P530">
        <f t="shared" si="49"/>
        <v>44.33</v>
      </c>
      <c r="Q530" s="5">
        <f t="shared" si="51"/>
        <v>42508.833416075649</v>
      </c>
      <c r="R530" s="5">
        <f t="shared" si="50"/>
        <v>42530.248226950353</v>
      </c>
      <c r="S530">
        <f t="shared" si="52"/>
        <v>22</v>
      </c>
      <c r="T530">
        <f t="shared" si="53"/>
        <v>2016</v>
      </c>
      <c r="U530" t="str">
        <f t="shared" si="54"/>
        <v>Jun</v>
      </c>
      <c r="V530" t="str">
        <f t="shared" si="55"/>
        <v>May</v>
      </c>
    </row>
    <row r="531" spans="1:22" ht="42.75" x14ac:dyDescent="0.4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>
        <v>18</v>
      </c>
      <c r="L531" t="b">
        <v>1</v>
      </c>
      <c r="M531" t="s">
        <v>8273</v>
      </c>
      <c r="N531" t="s">
        <v>8274</v>
      </c>
      <c r="O531" s="6">
        <f t="shared" si="48"/>
        <v>130</v>
      </c>
      <c r="P531">
        <f t="shared" si="49"/>
        <v>86.94</v>
      </c>
      <c r="Q531" s="5">
        <f t="shared" si="51"/>
        <v>43090.053120567376</v>
      </c>
      <c r="R531" s="5">
        <f t="shared" si="50"/>
        <v>43111.680851063829</v>
      </c>
      <c r="S531">
        <f t="shared" si="52"/>
        <v>22</v>
      </c>
      <c r="T531">
        <f t="shared" si="53"/>
        <v>2017</v>
      </c>
      <c r="U531" t="str">
        <f t="shared" si="54"/>
        <v>Jan</v>
      </c>
      <c r="V531" t="str">
        <f t="shared" si="55"/>
        <v>Dec</v>
      </c>
    </row>
    <row r="532" spans="1:22" ht="42.75" x14ac:dyDescent="0.4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>
        <v>29</v>
      </c>
      <c r="L532" t="b">
        <v>1</v>
      </c>
      <c r="M532" t="s">
        <v>8273</v>
      </c>
      <c r="N532" t="s">
        <v>8274</v>
      </c>
      <c r="O532" s="6">
        <f t="shared" si="48"/>
        <v>108</v>
      </c>
      <c r="P532">
        <f t="shared" si="49"/>
        <v>126.55</v>
      </c>
      <c r="Q532" s="5">
        <f t="shared" si="51"/>
        <v>42510.539810874703</v>
      </c>
      <c r="R532" s="5">
        <f t="shared" si="50"/>
        <v>42532.48936170213</v>
      </c>
      <c r="S532">
        <f t="shared" si="52"/>
        <v>22</v>
      </c>
      <c r="T532">
        <f t="shared" si="53"/>
        <v>2016</v>
      </c>
      <c r="U532" t="str">
        <f t="shared" si="54"/>
        <v>Jun</v>
      </c>
      <c r="V532" t="str">
        <f t="shared" si="55"/>
        <v>May</v>
      </c>
    </row>
    <row r="533" spans="1:22" ht="42.75" x14ac:dyDescent="0.4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>
        <v>31</v>
      </c>
      <c r="L533" t="b">
        <v>1</v>
      </c>
      <c r="M533" t="s">
        <v>8273</v>
      </c>
      <c r="N533" t="s">
        <v>8274</v>
      </c>
      <c r="O533" s="6">
        <f t="shared" si="48"/>
        <v>100</v>
      </c>
      <c r="P533">
        <f t="shared" si="49"/>
        <v>129.03</v>
      </c>
      <c r="Q533" s="5">
        <f t="shared" si="51"/>
        <v>43040.045260047278</v>
      </c>
      <c r="R533" s="5">
        <f t="shared" si="50"/>
        <v>43086.233333333337</v>
      </c>
      <c r="S533">
        <f t="shared" si="52"/>
        <v>46</v>
      </c>
      <c r="T533">
        <f t="shared" si="53"/>
        <v>2017</v>
      </c>
      <c r="U533" t="str">
        <f t="shared" si="54"/>
        <v>Dec</v>
      </c>
      <c r="V533" t="str">
        <f t="shared" si="55"/>
        <v>Nov</v>
      </c>
    </row>
    <row r="534" spans="1:22" ht="42.75" x14ac:dyDescent="0.4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>
        <v>173</v>
      </c>
      <c r="L534" t="b">
        <v>1</v>
      </c>
      <c r="M534" t="s">
        <v>8273</v>
      </c>
      <c r="N534" t="s">
        <v>8274</v>
      </c>
      <c r="O534" s="6">
        <f t="shared" si="48"/>
        <v>123</v>
      </c>
      <c r="P534">
        <f t="shared" si="49"/>
        <v>71.239999999999995</v>
      </c>
      <c r="Q534" s="5">
        <f t="shared" si="51"/>
        <v>42832.666761229309</v>
      </c>
      <c r="R534" s="5">
        <f t="shared" si="50"/>
        <v>42863.305059101651</v>
      </c>
      <c r="S534">
        <f t="shared" si="52"/>
        <v>31</v>
      </c>
      <c r="T534">
        <f t="shared" si="53"/>
        <v>2017</v>
      </c>
      <c r="U534" t="str">
        <f t="shared" si="54"/>
        <v>May</v>
      </c>
      <c r="V534" t="str">
        <f t="shared" si="55"/>
        <v>Apr</v>
      </c>
    </row>
    <row r="535" spans="1:22" ht="42.75" x14ac:dyDescent="0.4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>
        <v>17</v>
      </c>
      <c r="L535" t="b">
        <v>1</v>
      </c>
      <c r="M535" t="s">
        <v>8273</v>
      </c>
      <c r="N535" t="s">
        <v>8274</v>
      </c>
      <c r="O535" s="6">
        <f t="shared" si="48"/>
        <v>100</v>
      </c>
      <c r="P535">
        <f t="shared" si="49"/>
        <v>117.88</v>
      </c>
      <c r="Q535" s="5">
        <f t="shared" si="51"/>
        <v>42842.295094562651</v>
      </c>
      <c r="R535" s="5">
        <f t="shared" si="50"/>
        <v>42866.805732860521</v>
      </c>
      <c r="S535">
        <f t="shared" si="52"/>
        <v>25</v>
      </c>
      <c r="T535">
        <f t="shared" si="53"/>
        <v>2017</v>
      </c>
      <c r="U535" t="str">
        <f t="shared" si="54"/>
        <v>May</v>
      </c>
      <c r="V535" t="str">
        <f t="shared" si="55"/>
        <v>Apr</v>
      </c>
    </row>
    <row r="536" spans="1:22" ht="42.75" x14ac:dyDescent="0.4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>
        <v>48</v>
      </c>
      <c r="L536" t="b">
        <v>1</v>
      </c>
      <c r="M536" t="s">
        <v>8273</v>
      </c>
      <c r="N536" t="s">
        <v>8274</v>
      </c>
      <c r="O536" s="6">
        <f t="shared" si="48"/>
        <v>105</v>
      </c>
      <c r="P536">
        <f t="shared" si="49"/>
        <v>327.08</v>
      </c>
      <c r="Q536" s="5">
        <f t="shared" si="51"/>
        <v>42626.168676122936</v>
      </c>
      <c r="R536" s="5">
        <f t="shared" si="50"/>
        <v>42666.148936170212</v>
      </c>
      <c r="S536">
        <f t="shared" si="52"/>
        <v>40</v>
      </c>
      <c r="T536">
        <f t="shared" si="53"/>
        <v>2016</v>
      </c>
      <c r="U536" t="str">
        <f t="shared" si="54"/>
        <v>Oct</v>
      </c>
      <c r="V536" t="str">
        <f t="shared" si="55"/>
        <v>Sep</v>
      </c>
    </row>
    <row r="537" spans="1:22" ht="28.5" x14ac:dyDescent="0.4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>
        <v>59</v>
      </c>
      <c r="L537" t="b">
        <v>1</v>
      </c>
      <c r="M537" t="s">
        <v>8273</v>
      </c>
      <c r="N537" t="s">
        <v>8274</v>
      </c>
      <c r="O537" s="6">
        <f t="shared" si="48"/>
        <v>103</v>
      </c>
      <c r="P537">
        <f t="shared" si="49"/>
        <v>34.75</v>
      </c>
      <c r="Q537" s="5">
        <f t="shared" si="51"/>
        <v>43076.280200945628</v>
      </c>
      <c r="R537" s="5">
        <f t="shared" si="50"/>
        <v>43106.918498817962</v>
      </c>
      <c r="S537">
        <f t="shared" si="52"/>
        <v>31</v>
      </c>
      <c r="T537">
        <f t="shared" si="53"/>
        <v>2017</v>
      </c>
      <c r="U537" t="str">
        <f t="shared" si="54"/>
        <v>Jan</v>
      </c>
      <c r="V537" t="str">
        <f t="shared" si="55"/>
        <v>Dec</v>
      </c>
    </row>
    <row r="538" spans="1:22" ht="42.75" x14ac:dyDescent="0.4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>
        <v>39</v>
      </c>
      <c r="L538" t="b">
        <v>1</v>
      </c>
      <c r="M538" t="s">
        <v>8273</v>
      </c>
      <c r="N538" t="s">
        <v>8274</v>
      </c>
      <c r="O538" s="6">
        <f t="shared" si="48"/>
        <v>118</v>
      </c>
      <c r="P538">
        <f t="shared" si="49"/>
        <v>100.06</v>
      </c>
      <c r="Q538" s="5">
        <f t="shared" si="51"/>
        <v>42532.756583924347</v>
      </c>
      <c r="R538" s="5">
        <f t="shared" si="50"/>
        <v>42574.02127659574</v>
      </c>
      <c r="S538">
        <f t="shared" si="52"/>
        <v>41</v>
      </c>
      <c r="T538">
        <f t="shared" si="53"/>
        <v>2016</v>
      </c>
      <c r="U538" t="str">
        <f t="shared" si="54"/>
        <v>Jul</v>
      </c>
      <c r="V538" t="str">
        <f t="shared" si="55"/>
        <v>Jun</v>
      </c>
    </row>
    <row r="539" spans="1:22" ht="42.75" x14ac:dyDescent="0.4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>
        <v>59</v>
      </c>
      <c r="L539" t="b">
        <v>1</v>
      </c>
      <c r="M539" t="s">
        <v>8273</v>
      </c>
      <c r="N539" t="s">
        <v>8274</v>
      </c>
      <c r="O539" s="6">
        <f t="shared" si="48"/>
        <v>121</v>
      </c>
      <c r="P539">
        <f t="shared" si="49"/>
        <v>40.85</v>
      </c>
      <c r="Q539" s="5">
        <f t="shared" si="51"/>
        <v>42638.380508274233</v>
      </c>
      <c r="R539" s="5">
        <f t="shared" si="50"/>
        <v>42669.061359338062</v>
      </c>
      <c r="S539">
        <f t="shared" si="52"/>
        <v>31</v>
      </c>
      <c r="T539">
        <f t="shared" si="53"/>
        <v>2016</v>
      </c>
      <c r="U539" t="str">
        <f t="shared" si="54"/>
        <v>Oct</v>
      </c>
      <c r="V539" t="str">
        <f t="shared" si="55"/>
        <v>Sep</v>
      </c>
    </row>
    <row r="540" spans="1:22" ht="42.75" x14ac:dyDescent="0.4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>
        <v>60</v>
      </c>
      <c r="L540" t="b">
        <v>1</v>
      </c>
      <c r="M540" t="s">
        <v>8273</v>
      </c>
      <c r="N540" t="s">
        <v>8274</v>
      </c>
      <c r="O540" s="6">
        <f t="shared" si="48"/>
        <v>302</v>
      </c>
      <c r="P540">
        <f t="shared" si="49"/>
        <v>252.02</v>
      </c>
      <c r="Q540" s="5">
        <f t="shared" si="51"/>
        <v>42833.471193853431</v>
      </c>
      <c r="R540" s="5">
        <f t="shared" si="50"/>
        <v>42864.109491725772</v>
      </c>
      <c r="S540">
        <f t="shared" si="52"/>
        <v>31</v>
      </c>
      <c r="T540">
        <f t="shared" si="53"/>
        <v>2017</v>
      </c>
      <c r="U540" t="str">
        <f t="shared" si="54"/>
        <v>May</v>
      </c>
      <c r="V540" t="str">
        <f t="shared" si="55"/>
        <v>Apr</v>
      </c>
    </row>
    <row r="541" spans="1:22" ht="42.75" x14ac:dyDescent="0.4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>
        <v>20</v>
      </c>
      <c r="L541" t="b">
        <v>1</v>
      </c>
      <c r="M541" t="s">
        <v>8273</v>
      </c>
      <c r="N541" t="s">
        <v>8274</v>
      </c>
      <c r="O541" s="6">
        <f t="shared" si="48"/>
        <v>101</v>
      </c>
      <c r="P541">
        <f t="shared" si="49"/>
        <v>25.16</v>
      </c>
      <c r="Q541" s="5">
        <f t="shared" si="51"/>
        <v>42896.029633569735</v>
      </c>
      <c r="R541" s="5">
        <f t="shared" si="50"/>
        <v>42917.476442080377</v>
      </c>
      <c r="S541">
        <f t="shared" si="52"/>
        <v>22</v>
      </c>
      <c r="T541">
        <f t="shared" si="53"/>
        <v>2017</v>
      </c>
      <c r="U541" t="str">
        <f t="shared" si="54"/>
        <v>Jul</v>
      </c>
      <c r="V541" t="str">
        <f t="shared" si="55"/>
        <v>Jun</v>
      </c>
    </row>
    <row r="542" spans="1:22" ht="57" hidden="1" x14ac:dyDescent="0.4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>
        <v>1</v>
      </c>
      <c r="L542" t="b">
        <v>0</v>
      </c>
      <c r="M542" t="s">
        <v>8275</v>
      </c>
      <c r="N542" t="s">
        <v>8276</v>
      </c>
      <c r="O542" s="6">
        <f t="shared" si="48"/>
        <v>0</v>
      </c>
      <c r="P542">
        <f t="shared" si="49"/>
        <v>1</v>
      </c>
      <c r="Q542" s="5">
        <f t="shared" si="51"/>
        <v>42359.621820330969</v>
      </c>
      <c r="R542" s="5">
        <f t="shared" si="50"/>
        <v>42390.26011820331</v>
      </c>
      <c r="S542">
        <f t="shared" si="52"/>
        <v>31</v>
      </c>
      <c r="T542">
        <f t="shared" si="53"/>
        <v>2015</v>
      </c>
    </row>
    <row r="543" spans="1:22" ht="42.75" hidden="1" x14ac:dyDescent="0.4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>
        <v>1</v>
      </c>
      <c r="L543" t="b">
        <v>0</v>
      </c>
      <c r="M543" t="s">
        <v>8275</v>
      </c>
      <c r="N543" t="s">
        <v>8276</v>
      </c>
      <c r="O543" s="6">
        <f t="shared" si="48"/>
        <v>1</v>
      </c>
      <c r="P543">
        <f t="shared" si="49"/>
        <v>25</v>
      </c>
      <c r="Q543" s="5">
        <f t="shared" si="51"/>
        <v>42631.515768321515</v>
      </c>
      <c r="R543" s="5">
        <f t="shared" si="50"/>
        <v>42662.154066193849</v>
      </c>
      <c r="S543">
        <f t="shared" si="52"/>
        <v>31</v>
      </c>
      <c r="T543">
        <f t="shared" si="53"/>
        <v>2016</v>
      </c>
    </row>
    <row r="544" spans="1:22" ht="42.75" hidden="1" x14ac:dyDescent="0.4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>
        <v>1</v>
      </c>
      <c r="L544" t="b">
        <v>0</v>
      </c>
      <c r="M544" t="s">
        <v>8275</v>
      </c>
      <c r="N544" t="s">
        <v>8276</v>
      </c>
      <c r="O544" s="6">
        <f t="shared" si="48"/>
        <v>0</v>
      </c>
      <c r="P544">
        <f t="shared" si="49"/>
        <v>1</v>
      </c>
      <c r="Q544" s="5">
        <f t="shared" si="51"/>
        <v>42792.561654846337</v>
      </c>
      <c r="R544" s="5">
        <f t="shared" si="50"/>
        <v>42853.795697399531</v>
      </c>
      <c r="S544">
        <f t="shared" si="52"/>
        <v>61</v>
      </c>
      <c r="T544">
        <f t="shared" si="53"/>
        <v>2017</v>
      </c>
    </row>
    <row r="545" spans="1:20" ht="42.75" hidden="1" x14ac:dyDescent="0.4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>
        <v>2</v>
      </c>
      <c r="L545" t="b">
        <v>0</v>
      </c>
      <c r="M545" t="s">
        <v>8275</v>
      </c>
      <c r="N545" t="s">
        <v>8276</v>
      </c>
      <c r="O545" s="6">
        <f t="shared" si="48"/>
        <v>0</v>
      </c>
      <c r="P545">
        <f t="shared" si="49"/>
        <v>35</v>
      </c>
      <c r="Q545" s="5">
        <f t="shared" si="51"/>
        <v>42261.86007092199</v>
      </c>
      <c r="R545" s="5">
        <f t="shared" si="50"/>
        <v>42292.498368794331</v>
      </c>
      <c r="S545">
        <f t="shared" si="52"/>
        <v>31</v>
      </c>
      <c r="T545">
        <f t="shared" si="53"/>
        <v>2015</v>
      </c>
    </row>
    <row r="546" spans="1:20" ht="42.75" hidden="1" x14ac:dyDescent="0.4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>
        <v>2</v>
      </c>
      <c r="L546" t="b">
        <v>0</v>
      </c>
      <c r="M546" t="s">
        <v>8275</v>
      </c>
      <c r="N546" t="s">
        <v>8276</v>
      </c>
      <c r="O546" s="6">
        <f t="shared" si="48"/>
        <v>1</v>
      </c>
      <c r="P546">
        <f t="shared" si="49"/>
        <v>3</v>
      </c>
      <c r="Q546" s="5">
        <f t="shared" si="51"/>
        <v>42886.436879432629</v>
      </c>
      <c r="R546" s="5">
        <f t="shared" si="50"/>
        <v>42917.075177304963</v>
      </c>
      <c r="S546">
        <f t="shared" si="52"/>
        <v>31</v>
      </c>
      <c r="T546">
        <f t="shared" si="53"/>
        <v>2017</v>
      </c>
    </row>
    <row r="547" spans="1:20" ht="42.75" hidden="1" x14ac:dyDescent="0.4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>
        <v>34</v>
      </c>
      <c r="L547" t="b">
        <v>0</v>
      </c>
      <c r="M547" t="s">
        <v>8275</v>
      </c>
      <c r="N547" t="s">
        <v>8276</v>
      </c>
      <c r="O547" s="6">
        <f t="shared" si="48"/>
        <v>27</v>
      </c>
      <c r="P547">
        <f t="shared" si="49"/>
        <v>402.71</v>
      </c>
      <c r="Q547" s="5">
        <f t="shared" si="51"/>
        <v>42639.222092198586</v>
      </c>
      <c r="R547" s="5">
        <f t="shared" si="50"/>
        <v>42680.115709219855</v>
      </c>
      <c r="S547">
        <f t="shared" si="52"/>
        <v>41</v>
      </c>
      <c r="T547">
        <f t="shared" si="53"/>
        <v>2016</v>
      </c>
    </row>
    <row r="548" spans="1:20" ht="42.75" hidden="1" x14ac:dyDescent="0.4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>
        <v>2</v>
      </c>
      <c r="L548" t="b">
        <v>0</v>
      </c>
      <c r="M548" t="s">
        <v>8275</v>
      </c>
      <c r="N548" t="s">
        <v>8276</v>
      </c>
      <c r="O548" s="6">
        <f t="shared" si="48"/>
        <v>0</v>
      </c>
      <c r="P548">
        <f t="shared" si="49"/>
        <v>26</v>
      </c>
      <c r="Q548" s="5">
        <f t="shared" si="51"/>
        <v>42604.575827423163</v>
      </c>
      <c r="R548" s="5">
        <f t="shared" si="50"/>
        <v>42650.533274231682</v>
      </c>
      <c r="S548">
        <f t="shared" si="52"/>
        <v>46</v>
      </c>
      <c r="T548">
        <f t="shared" si="53"/>
        <v>2016</v>
      </c>
    </row>
    <row r="549" spans="1:20" ht="42.75" hidden="1" x14ac:dyDescent="0.4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>
        <v>0</v>
      </c>
      <c r="L549" t="b">
        <v>0</v>
      </c>
      <c r="M549" t="s">
        <v>8275</v>
      </c>
      <c r="N549" t="s">
        <v>8276</v>
      </c>
      <c r="O549" s="6">
        <f t="shared" si="48"/>
        <v>0</v>
      </c>
      <c r="P549">
        <f t="shared" si="49"/>
        <v>0</v>
      </c>
      <c r="Q549" s="5">
        <f t="shared" si="51"/>
        <v>42738.392009456264</v>
      </c>
      <c r="R549" s="5">
        <f t="shared" si="50"/>
        <v>42769.030307328605</v>
      </c>
      <c r="S549">
        <f t="shared" si="52"/>
        <v>31</v>
      </c>
      <c r="T549">
        <f t="shared" si="53"/>
        <v>2017</v>
      </c>
    </row>
    <row r="550" spans="1:20" ht="42.75" hidden="1" x14ac:dyDescent="0.4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>
        <v>1</v>
      </c>
      <c r="L550" t="b">
        <v>0</v>
      </c>
      <c r="M550" t="s">
        <v>8275</v>
      </c>
      <c r="N550" t="s">
        <v>8276</v>
      </c>
      <c r="O550" s="6">
        <f t="shared" si="48"/>
        <v>0</v>
      </c>
      <c r="P550">
        <f t="shared" si="49"/>
        <v>9</v>
      </c>
      <c r="Q550" s="5">
        <f t="shared" si="51"/>
        <v>42632.390638297875</v>
      </c>
      <c r="R550" s="5">
        <f t="shared" si="50"/>
        <v>42663.028936170216</v>
      </c>
      <c r="S550">
        <f t="shared" si="52"/>
        <v>31</v>
      </c>
      <c r="T550">
        <f t="shared" si="53"/>
        <v>2016</v>
      </c>
    </row>
    <row r="551" spans="1:20" ht="57" hidden="1" x14ac:dyDescent="0.4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>
        <v>8</v>
      </c>
      <c r="L551" t="b">
        <v>0</v>
      </c>
      <c r="M551" t="s">
        <v>8275</v>
      </c>
      <c r="N551" t="s">
        <v>8276</v>
      </c>
      <c r="O551" s="6">
        <f t="shared" si="48"/>
        <v>3</v>
      </c>
      <c r="P551">
        <f t="shared" si="49"/>
        <v>8.5</v>
      </c>
      <c r="Q551" s="5">
        <f t="shared" si="51"/>
        <v>42516.714208037825</v>
      </c>
      <c r="R551" s="5">
        <f t="shared" si="50"/>
        <v>42547.352505910167</v>
      </c>
      <c r="S551">
        <f t="shared" si="52"/>
        <v>31</v>
      </c>
      <c r="T551">
        <f t="shared" si="53"/>
        <v>2016</v>
      </c>
    </row>
    <row r="552" spans="1:20" ht="42.75" hidden="1" x14ac:dyDescent="0.4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>
        <v>4</v>
      </c>
      <c r="L552" t="b">
        <v>0</v>
      </c>
      <c r="M552" t="s">
        <v>8275</v>
      </c>
      <c r="N552" t="s">
        <v>8276</v>
      </c>
      <c r="O552" s="6">
        <f t="shared" si="48"/>
        <v>1</v>
      </c>
      <c r="P552">
        <f t="shared" si="49"/>
        <v>8.75</v>
      </c>
      <c r="Q552" s="5">
        <f t="shared" si="51"/>
        <v>43119.31022458629</v>
      </c>
      <c r="R552" s="5">
        <f t="shared" si="50"/>
        <v>43132.106382978724</v>
      </c>
      <c r="S552">
        <f t="shared" si="52"/>
        <v>14</v>
      </c>
      <c r="T552">
        <f t="shared" si="53"/>
        <v>2018</v>
      </c>
    </row>
    <row r="553" spans="1:20" ht="42.75" hidden="1" x14ac:dyDescent="0.4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>
        <v>28</v>
      </c>
      <c r="L553" t="b">
        <v>0</v>
      </c>
      <c r="M553" t="s">
        <v>8275</v>
      </c>
      <c r="N553" t="s">
        <v>8276</v>
      </c>
      <c r="O553" s="6">
        <f t="shared" si="48"/>
        <v>5</v>
      </c>
      <c r="P553">
        <f t="shared" si="49"/>
        <v>135.04</v>
      </c>
      <c r="Q553" s="5">
        <f t="shared" si="51"/>
        <v>42526.558203309694</v>
      </c>
      <c r="R553" s="5">
        <f t="shared" si="50"/>
        <v>42571.97375886525</v>
      </c>
      <c r="S553">
        <f t="shared" si="52"/>
        <v>45</v>
      </c>
      <c r="T553">
        <f t="shared" si="53"/>
        <v>2016</v>
      </c>
    </row>
    <row r="554" spans="1:20" ht="42.75" hidden="1" x14ac:dyDescent="0.4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>
        <v>0</v>
      </c>
      <c r="L554" t="b">
        <v>0</v>
      </c>
      <c r="M554" t="s">
        <v>8275</v>
      </c>
      <c r="N554" t="s">
        <v>8276</v>
      </c>
      <c r="O554" s="6">
        <f t="shared" si="48"/>
        <v>0</v>
      </c>
      <c r="P554">
        <f t="shared" si="49"/>
        <v>0</v>
      </c>
      <c r="Q554" s="5">
        <f t="shared" si="51"/>
        <v>42674.991678487</v>
      </c>
      <c r="R554" s="5">
        <f t="shared" si="50"/>
        <v>42736.268274231683</v>
      </c>
      <c r="S554">
        <f t="shared" si="52"/>
        <v>61</v>
      </c>
      <c r="T554">
        <f t="shared" si="53"/>
        <v>2016</v>
      </c>
    </row>
    <row r="555" spans="1:20" ht="42.75" hidden="1" x14ac:dyDescent="0.4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>
        <v>6</v>
      </c>
      <c r="L555" t="b">
        <v>0</v>
      </c>
      <c r="M555" t="s">
        <v>8275</v>
      </c>
      <c r="N555" t="s">
        <v>8276</v>
      </c>
      <c r="O555" s="6">
        <f t="shared" si="48"/>
        <v>0</v>
      </c>
      <c r="P555">
        <f t="shared" si="49"/>
        <v>20.5</v>
      </c>
      <c r="Q555" s="5">
        <f t="shared" si="51"/>
        <v>42275.777671394797</v>
      </c>
      <c r="R555" s="5">
        <f t="shared" si="50"/>
        <v>42306.458522458634</v>
      </c>
      <c r="S555">
        <f t="shared" si="52"/>
        <v>31</v>
      </c>
      <c r="T555">
        <f t="shared" si="53"/>
        <v>2015</v>
      </c>
    </row>
    <row r="556" spans="1:20" ht="42.75" hidden="1" x14ac:dyDescent="0.4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>
        <v>22</v>
      </c>
      <c r="L556" t="b">
        <v>0</v>
      </c>
      <c r="M556" t="s">
        <v>8275</v>
      </c>
      <c r="N556" t="s">
        <v>8276</v>
      </c>
      <c r="O556" s="6">
        <f t="shared" si="48"/>
        <v>37</v>
      </c>
      <c r="P556">
        <f t="shared" si="49"/>
        <v>64.36</v>
      </c>
      <c r="Q556" s="5">
        <f t="shared" si="51"/>
        <v>42249.188794326241</v>
      </c>
      <c r="R556" s="5">
        <f t="shared" si="50"/>
        <v>42279.827092198582</v>
      </c>
      <c r="S556">
        <f t="shared" si="52"/>
        <v>31</v>
      </c>
      <c r="T556">
        <f t="shared" si="53"/>
        <v>2015</v>
      </c>
    </row>
    <row r="557" spans="1:20" ht="42.75" hidden="1" x14ac:dyDescent="0.4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>
        <v>0</v>
      </c>
      <c r="L557" t="b">
        <v>0</v>
      </c>
      <c r="M557" t="s">
        <v>8275</v>
      </c>
      <c r="N557" t="s">
        <v>8276</v>
      </c>
      <c r="O557" s="6">
        <f t="shared" si="48"/>
        <v>0</v>
      </c>
      <c r="P557">
        <f t="shared" si="49"/>
        <v>0</v>
      </c>
      <c r="Q557" s="5">
        <f t="shared" si="51"/>
        <v>42863.658900709219</v>
      </c>
      <c r="R557" s="5">
        <f t="shared" si="50"/>
        <v>42894.29719858156</v>
      </c>
      <c r="S557">
        <f t="shared" si="52"/>
        <v>31</v>
      </c>
      <c r="T557">
        <f t="shared" si="53"/>
        <v>2017</v>
      </c>
    </row>
    <row r="558" spans="1:20" ht="28.5" hidden="1" x14ac:dyDescent="0.4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>
        <v>1</v>
      </c>
      <c r="L558" t="b">
        <v>0</v>
      </c>
      <c r="M558" t="s">
        <v>8275</v>
      </c>
      <c r="N558" t="s">
        <v>8276</v>
      </c>
      <c r="O558" s="6">
        <f t="shared" si="48"/>
        <v>3</v>
      </c>
      <c r="P558">
        <f t="shared" si="49"/>
        <v>200</v>
      </c>
      <c r="Q558" s="5">
        <f t="shared" si="51"/>
        <v>42702.814621749407</v>
      </c>
      <c r="R558" s="5">
        <f t="shared" si="50"/>
        <v>42733.452919621748</v>
      </c>
      <c r="S558">
        <f t="shared" si="52"/>
        <v>31</v>
      </c>
      <c r="T558">
        <f t="shared" si="53"/>
        <v>2016</v>
      </c>
    </row>
    <row r="559" spans="1:20" ht="42.75" hidden="1" x14ac:dyDescent="0.4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>
        <v>20</v>
      </c>
      <c r="L559" t="b">
        <v>0</v>
      </c>
      <c r="M559" t="s">
        <v>8275</v>
      </c>
      <c r="N559" t="s">
        <v>8276</v>
      </c>
      <c r="O559" s="6">
        <f t="shared" si="48"/>
        <v>1</v>
      </c>
      <c r="P559">
        <f t="shared" si="49"/>
        <v>68.3</v>
      </c>
      <c r="Q559" s="5">
        <f t="shared" si="51"/>
        <v>43040.940933806145</v>
      </c>
      <c r="R559" s="5">
        <f t="shared" si="50"/>
        <v>43071.621784869974</v>
      </c>
      <c r="S559">
        <f t="shared" si="52"/>
        <v>31</v>
      </c>
      <c r="T559">
        <f t="shared" si="53"/>
        <v>2017</v>
      </c>
    </row>
    <row r="560" spans="1:20" ht="42.75" hidden="1" x14ac:dyDescent="0.4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>
        <v>0</v>
      </c>
      <c r="L560" t="b">
        <v>0</v>
      </c>
      <c r="M560" t="s">
        <v>8275</v>
      </c>
      <c r="N560" t="s">
        <v>8276</v>
      </c>
      <c r="O560" s="6">
        <f t="shared" si="48"/>
        <v>0</v>
      </c>
      <c r="P560">
        <f t="shared" si="49"/>
        <v>0</v>
      </c>
      <c r="Q560" s="5">
        <f t="shared" si="51"/>
        <v>42408.710460992908</v>
      </c>
      <c r="R560" s="5">
        <f t="shared" si="50"/>
        <v>42439.306205673754</v>
      </c>
      <c r="S560">
        <f t="shared" si="52"/>
        <v>31</v>
      </c>
      <c r="T560">
        <f t="shared" si="53"/>
        <v>2016</v>
      </c>
    </row>
    <row r="561" spans="1:20" ht="42.75" hidden="1" x14ac:dyDescent="0.4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>
        <v>1</v>
      </c>
      <c r="L561" t="b">
        <v>0</v>
      </c>
      <c r="M561" t="s">
        <v>8275</v>
      </c>
      <c r="N561" t="s">
        <v>8276</v>
      </c>
      <c r="O561" s="6">
        <f t="shared" si="48"/>
        <v>0</v>
      </c>
      <c r="P561">
        <f t="shared" si="49"/>
        <v>50</v>
      </c>
      <c r="Q561" s="5">
        <f t="shared" si="51"/>
        <v>42677.714657210403</v>
      </c>
      <c r="R561" s="5">
        <f t="shared" si="50"/>
        <v>42708.352955082737</v>
      </c>
      <c r="S561">
        <f t="shared" si="52"/>
        <v>31</v>
      </c>
      <c r="T561">
        <f t="shared" si="53"/>
        <v>2016</v>
      </c>
    </row>
    <row r="562" spans="1:20" ht="42.75" hidden="1" x14ac:dyDescent="0.4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>
        <v>3</v>
      </c>
      <c r="L562" t="b">
        <v>0</v>
      </c>
      <c r="M562" t="s">
        <v>8275</v>
      </c>
      <c r="N562" t="s">
        <v>8276</v>
      </c>
      <c r="O562" s="6">
        <f t="shared" si="48"/>
        <v>0</v>
      </c>
      <c r="P562">
        <f t="shared" si="49"/>
        <v>4</v>
      </c>
      <c r="Q562" s="5">
        <f t="shared" si="51"/>
        <v>42309.532446808509</v>
      </c>
      <c r="R562" s="5">
        <f t="shared" si="50"/>
        <v>42340.17074468085</v>
      </c>
      <c r="S562">
        <f t="shared" si="52"/>
        <v>31</v>
      </c>
      <c r="T562">
        <f t="shared" si="53"/>
        <v>2015</v>
      </c>
    </row>
    <row r="563" spans="1:20" ht="42.75" hidden="1" x14ac:dyDescent="0.4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>
        <v>2</v>
      </c>
      <c r="L563" t="b">
        <v>0</v>
      </c>
      <c r="M563" t="s">
        <v>8275</v>
      </c>
      <c r="N563" t="s">
        <v>8276</v>
      </c>
      <c r="O563" s="6">
        <f t="shared" si="48"/>
        <v>0</v>
      </c>
      <c r="P563">
        <f t="shared" si="49"/>
        <v>27.5</v>
      </c>
      <c r="Q563" s="5">
        <f t="shared" si="51"/>
        <v>42623.970602836882</v>
      </c>
      <c r="R563" s="5">
        <f t="shared" si="50"/>
        <v>42659.71528368794</v>
      </c>
      <c r="S563">
        <f t="shared" si="52"/>
        <v>36</v>
      </c>
      <c r="T563">
        <f t="shared" si="53"/>
        <v>2016</v>
      </c>
    </row>
    <row r="564" spans="1:20" ht="42.75" hidden="1" x14ac:dyDescent="0.4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>
        <v>0</v>
      </c>
      <c r="L564" t="b">
        <v>0</v>
      </c>
      <c r="M564" t="s">
        <v>8275</v>
      </c>
      <c r="N564" t="s">
        <v>8276</v>
      </c>
      <c r="O564" s="6">
        <f t="shared" si="48"/>
        <v>0</v>
      </c>
      <c r="P564">
        <f t="shared" si="49"/>
        <v>0</v>
      </c>
      <c r="Q564" s="5">
        <f t="shared" si="51"/>
        <v>43056.716489361701</v>
      </c>
      <c r="R564" s="5">
        <f t="shared" si="50"/>
        <v>43087.354787234042</v>
      </c>
      <c r="S564">
        <f t="shared" si="52"/>
        <v>31</v>
      </c>
      <c r="T564">
        <f t="shared" si="53"/>
        <v>2017</v>
      </c>
    </row>
    <row r="565" spans="1:20" ht="42.75" hidden="1" x14ac:dyDescent="0.4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>
        <v>2</v>
      </c>
      <c r="L565" t="b">
        <v>0</v>
      </c>
      <c r="M565" t="s">
        <v>8275</v>
      </c>
      <c r="N565" t="s">
        <v>8276</v>
      </c>
      <c r="O565" s="6">
        <f t="shared" si="48"/>
        <v>0</v>
      </c>
      <c r="P565">
        <f t="shared" si="49"/>
        <v>34</v>
      </c>
      <c r="Q565" s="5">
        <f t="shared" si="51"/>
        <v>42372.135307328601</v>
      </c>
      <c r="R565" s="5">
        <f t="shared" si="50"/>
        <v>42402.773605200942</v>
      </c>
      <c r="S565">
        <f t="shared" si="52"/>
        <v>31</v>
      </c>
      <c r="T565">
        <f t="shared" si="53"/>
        <v>2016</v>
      </c>
    </row>
    <row r="566" spans="1:20" ht="57" hidden="1" x14ac:dyDescent="0.4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>
        <v>1</v>
      </c>
      <c r="L566" t="b">
        <v>0</v>
      </c>
      <c r="M566" t="s">
        <v>8275</v>
      </c>
      <c r="N566" t="s">
        <v>8276</v>
      </c>
      <c r="O566" s="6">
        <f t="shared" si="48"/>
        <v>0</v>
      </c>
      <c r="P566">
        <f t="shared" si="49"/>
        <v>1</v>
      </c>
      <c r="Q566" s="5">
        <f t="shared" si="51"/>
        <v>42770.30348699764</v>
      </c>
      <c r="R566" s="5">
        <f t="shared" si="50"/>
        <v>42800.941784869981</v>
      </c>
      <c r="S566">
        <f t="shared" si="52"/>
        <v>31</v>
      </c>
      <c r="T566">
        <f t="shared" si="53"/>
        <v>2017</v>
      </c>
    </row>
    <row r="567" spans="1:20" ht="42.75" hidden="1" x14ac:dyDescent="0.4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>
        <v>0</v>
      </c>
      <c r="L567" t="b">
        <v>0</v>
      </c>
      <c r="M567" t="s">
        <v>8275</v>
      </c>
      <c r="N567" t="s">
        <v>8276</v>
      </c>
      <c r="O567" s="6">
        <f t="shared" si="48"/>
        <v>0</v>
      </c>
      <c r="P567">
        <f t="shared" si="49"/>
        <v>0</v>
      </c>
      <c r="Q567" s="5">
        <f t="shared" si="51"/>
        <v>42518.908380614652</v>
      </c>
      <c r="R567" s="5">
        <f t="shared" si="50"/>
        <v>42549.546678486993</v>
      </c>
      <c r="S567">
        <f t="shared" si="52"/>
        <v>31</v>
      </c>
      <c r="T567">
        <f t="shared" si="53"/>
        <v>2016</v>
      </c>
    </row>
    <row r="568" spans="1:20" ht="42.75" hidden="1" x14ac:dyDescent="0.4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>
        <v>1</v>
      </c>
      <c r="L568" t="b">
        <v>0</v>
      </c>
      <c r="M568" t="s">
        <v>8275</v>
      </c>
      <c r="N568" t="s">
        <v>8276</v>
      </c>
      <c r="O568" s="6">
        <f t="shared" si="48"/>
        <v>0</v>
      </c>
      <c r="P568">
        <f t="shared" si="49"/>
        <v>1</v>
      </c>
      <c r="Q568" s="5">
        <f t="shared" si="51"/>
        <v>42896.677695035462</v>
      </c>
      <c r="R568" s="5">
        <f t="shared" si="50"/>
        <v>42927.315992907803</v>
      </c>
      <c r="S568">
        <f t="shared" si="52"/>
        <v>31</v>
      </c>
      <c r="T568">
        <f t="shared" si="53"/>
        <v>2017</v>
      </c>
    </row>
    <row r="569" spans="1:20" ht="42.75" hidden="1" x14ac:dyDescent="0.4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>
        <v>0</v>
      </c>
      <c r="L569" t="b">
        <v>0</v>
      </c>
      <c r="M569" t="s">
        <v>8275</v>
      </c>
      <c r="N569" t="s">
        <v>8276</v>
      </c>
      <c r="O569" s="6">
        <f t="shared" si="48"/>
        <v>0</v>
      </c>
      <c r="P569">
        <f t="shared" si="49"/>
        <v>0</v>
      </c>
      <c r="Q569" s="5">
        <f t="shared" si="51"/>
        <v>42324.924278959807</v>
      </c>
      <c r="R569" s="5">
        <f t="shared" si="50"/>
        <v>42355.562576832148</v>
      </c>
      <c r="S569">
        <f t="shared" si="52"/>
        <v>31</v>
      </c>
      <c r="T569">
        <f t="shared" si="53"/>
        <v>2015</v>
      </c>
    </row>
    <row r="570" spans="1:20" ht="57" hidden="1" x14ac:dyDescent="0.4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>
        <v>5</v>
      </c>
      <c r="L570" t="b">
        <v>0</v>
      </c>
      <c r="M570" t="s">
        <v>8275</v>
      </c>
      <c r="N570" t="s">
        <v>8276</v>
      </c>
      <c r="O570" s="6">
        <f t="shared" si="48"/>
        <v>1</v>
      </c>
      <c r="P570">
        <f t="shared" si="49"/>
        <v>49</v>
      </c>
      <c r="Q570" s="5">
        <f t="shared" si="51"/>
        <v>42705.941170212769</v>
      </c>
      <c r="R570" s="5">
        <f t="shared" si="50"/>
        <v>42743.255319148935</v>
      </c>
      <c r="S570">
        <f t="shared" si="52"/>
        <v>38</v>
      </c>
      <c r="T570">
        <f t="shared" si="53"/>
        <v>2016</v>
      </c>
    </row>
    <row r="571" spans="1:20" ht="42.75" hidden="1" x14ac:dyDescent="0.4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>
        <v>1</v>
      </c>
      <c r="L571" t="b">
        <v>0</v>
      </c>
      <c r="M571" t="s">
        <v>8275</v>
      </c>
      <c r="N571" t="s">
        <v>8276</v>
      </c>
      <c r="O571" s="6">
        <f t="shared" si="48"/>
        <v>1</v>
      </c>
      <c r="P571">
        <f t="shared" si="49"/>
        <v>20</v>
      </c>
      <c r="Q571" s="5">
        <f t="shared" si="51"/>
        <v>42697.695177304966</v>
      </c>
      <c r="R571" s="5">
        <f t="shared" si="50"/>
        <v>42728.333475177307</v>
      </c>
      <c r="S571">
        <f t="shared" si="52"/>
        <v>31</v>
      </c>
      <c r="T571">
        <f t="shared" si="53"/>
        <v>2016</v>
      </c>
    </row>
    <row r="572" spans="1:20" ht="28.5" hidden="1" x14ac:dyDescent="0.4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>
        <v>1</v>
      </c>
      <c r="L572" t="b">
        <v>0</v>
      </c>
      <c r="M572" t="s">
        <v>8275</v>
      </c>
      <c r="N572" t="s">
        <v>8276</v>
      </c>
      <c r="O572" s="6">
        <f t="shared" si="48"/>
        <v>0</v>
      </c>
      <c r="P572">
        <f t="shared" si="49"/>
        <v>142</v>
      </c>
      <c r="Q572" s="5">
        <f t="shared" si="51"/>
        <v>42746.666300236408</v>
      </c>
      <c r="R572" s="5">
        <f t="shared" si="50"/>
        <v>42777.304598108749</v>
      </c>
      <c r="S572">
        <f t="shared" si="52"/>
        <v>31</v>
      </c>
      <c r="T572">
        <f t="shared" si="53"/>
        <v>2017</v>
      </c>
    </row>
    <row r="573" spans="1:20" ht="42.75" hidden="1" x14ac:dyDescent="0.4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>
        <v>2</v>
      </c>
      <c r="L573" t="b">
        <v>0</v>
      </c>
      <c r="M573" t="s">
        <v>8275</v>
      </c>
      <c r="N573" t="s">
        <v>8276</v>
      </c>
      <c r="O573" s="6">
        <f t="shared" si="48"/>
        <v>0</v>
      </c>
      <c r="P573">
        <f t="shared" si="49"/>
        <v>53</v>
      </c>
      <c r="Q573" s="5">
        <f t="shared" si="51"/>
        <v>42546.514456264777</v>
      </c>
      <c r="R573" s="5">
        <f t="shared" si="50"/>
        <v>42566.275886524818</v>
      </c>
      <c r="S573">
        <f t="shared" si="52"/>
        <v>20</v>
      </c>
      <c r="T573">
        <f t="shared" si="53"/>
        <v>2016</v>
      </c>
    </row>
    <row r="574" spans="1:20" ht="42.75" hidden="1" x14ac:dyDescent="0.4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>
        <v>0</v>
      </c>
      <c r="L574" t="b">
        <v>0</v>
      </c>
      <c r="M574" t="s">
        <v>8275</v>
      </c>
      <c r="N574" t="s">
        <v>8276</v>
      </c>
      <c r="O574" s="6">
        <f t="shared" si="48"/>
        <v>0</v>
      </c>
      <c r="P574">
        <f t="shared" si="49"/>
        <v>0</v>
      </c>
      <c r="Q574" s="5">
        <f t="shared" si="51"/>
        <v>42638.327281323873</v>
      </c>
      <c r="R574" s="5">
        <f t="shared" si="50"/>
        <v>42669.008132387709</v>
      </c>
      <c r="S574">
        <f t="shared" si="52"/>
        <v>31</v>
      </c>
      <c r="T574">
        <f t="shared" si="53"/>
        <v>2016</v>
      </c>
    </row>
    <row r="575" spans="1:20" ht="42.75" hidden="1" x14ac:dyDescent="0.4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>
        <v>9</v>
      </c>
      <c r="L575" t="b">
        <v>0</v>
      </c>
      <c r="M575" t="s">
        <v>8275</v>
      </c>
      <c r="N575" t="s">
        <v>8276</v>
      </c>
      <c r="O575" s="6">
        <f t="shared" si="48"/>
        <v>0</v>
      </c>
      <c r="P575">
        <f t="shared" si="49"/>
        <v>38.44</v>
      </c>
      <c r="Q575" s="5">
        <f t="shared" si="51"/>
        <v>42311.859704491726</v>
      </c>
      <c r="R575" s="5">
        <f t="shared" si="50"/>
        <v>42372.114893617021</v>
      </c>
      <c r="S575">
        <f t="shared" si="52"/>
        <v>60</v>
      </c>
      <c r="T575">
        <f t="shared" si="53"/>
        <v>2015</v>
      </c>
    </row>
    <row r="576" spans="1:20" ht="42.75" hidden="1" x14ac:dyDescent="0.4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>
        <v>4</v>
      </c>
      <c r="L576" t="b">
        <v>0</v>
      </c>
      <c r="M576" t="s">
        <v>8275</v>
      </c>
      <c r="N576" t="s">
        <v>8276</v>
      </c>
      <c r="O576" s="6">
        <f t="shared" si="48"/>
        <v>1</v>
      </c>
      <c r="P576">
        <f t="shared" si="49"/>
        <v>20</v>
      </c>
      <c r="Q576" s="5">
        <f t="shared" si="51"/>
        <v>42995.495354609928</v>
      </c>
      <c r="R576" s="5">
        <f t="shared" si="50"/>
        <v>43026.133652482269</v>
      </c>
      <c r="S576">
        <f t="shared" si="52"/>
        <v>31</v>
      </c>
      <c r="T576">
        <f t="shared" si="53"/>
        <v>2017</v>
      </c>
    </row>
    <row r="577" spans="1:20" ht="57" hidden="1" x14ac:dyDescent="0.4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>
        <v>4</v>
      </c>
      <c r="L577" t="b">
        <v>0</v>
      </c>
      <c r="M577" t="s">
        <v>8275</v>
      </c>
      <c r="N577" t="s">
        <v>8276</v>
      </c>
      <c r="O577" s="6">
        <f t="shared" si="48"/>
        <v>0</v>
      </c>
      <c r="P577">
        <f t="shared" si="49"/>
        <v>64.75</v>
      </c>
      <c r="Q577" s="5">
        <f t="shared" si="51"/>
        <v>42491.239278959809</v>
      </c>
      <c r="R577" s="5">
        <f t="shared" si="50"/>
        <v>42521.87757683215</v>
      </c>
      <c r="S577">
        <f t="shared" si="52"/>
        <v>31</v>
      </c>
      <c r="T577">
        <f t="shared" si="53"/>
        <v>2016</v>
      </c>
    </row>
    <row r="578" spans="1:20" ht="42.75" hidden="1" x14ac:dyDescent="0.4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>
        <v>1</v>
      </c>
      <c r="L578" t="b">
        <v>0</v>
      </c>
      <c r="M578" t="s">
        <v>8275</v>
      </c>
      <c r="N578" t="s">
        <v>8276</v>
      </c>
      <c r="O578" s="6">
        <f t="shared" ref="O578:O641" si="56">ROUND(E578/D578*100,0)</f>
        <v>0</v>
      </c>
      <c r="P578">
        <f t="shared" ref="P578:P641" si="57">IFERROR(ROUND(E578/K578,2),0)</f>
        <v>1</v>
      </c>
      <c r="Q578" s="5">
        <f t="shared" si="51"/>
        <v>42381.737021276596</v>
      </c>
      <c r="R578" s="5">
        <f t="shared" ref="R578:R641" si="58">(I578/84600)+DATE(1970,1,1)</f>
        <v>42442.971063829784</v>
      </c>
      <c r="S578">
        <f t="shared" si="52"/>
        <v>61</v>
      </c>
      <c r="T578">
        <f t="shared" si="53"/>
        <v>2016</v>
      </c>
    </row>
    <row r="579" spans="1:20" ht="42.75" hidden="1" x14ac:dyDescent="0.4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>
        <v>1</v>
      </c>
      <c r="L579" t="b">
        <v>0</v>
      </c>
      <c r="M579" t="s">
        <v>8275</v>
      </c>
      <c r="N579" t="s">
        <v>8276</v>
      </c>
      <c r="O579" s="6">
        <f t="shared" si="56"/>
        <v>0</v>
      </c>
      <c r="P579">
        <f t="shared" si="57"/>
        <v>10</v>
      </c>
      <c r="Q579" s="5">
        <f t="shared" ref="Q579:Q642" si="59">(J579/84600)+DATE(1970,1,1)</f>
        <v>42809.771891252953</v>
      </c>
      <c r="R579" s="5">
        <f t="shared" si="58"/>
        <v>42871.048486997635</v>
      </c>
      <c r="S579">
        <f t="shared" ref="S579:S642" si="60">ROUND((I579-J579)/86400,0)+1</f>
        <v>61</v>
      </c>
      <c r="T579">
        <f t="shared" ref="T579:T642" si="61">YEAR((Q579))</f>
        <v>2017</v>
      </c>
    </row>
    <row r="580" spans="1:20" ht="28.5" hidden="1" x14ac:dyDescent="0.4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>
        <v>7</v>
      </c>
      <c r="L580" t="b">
        <v>0</v>
      </c>
      <c r="M580" t="s">
        <v>8275</v>
      </c>
      <c r="N580" t="s">
        <v>8276</v>
      </c>
      <c r="O580" s="6">
        <f t="shared" si="56"/>
        <v>0</v>
      </c>
      <c r="P580">
        <f t="shared" si="57"/>
        <v>2</v>
      </c>
      <c r="Q580" s="5">
        <f t="shared" si="59"/>
        <v>42585.080295508276</v>
      </c>
      <c r="R580" s="5">
        <f t="shared" si="58"/>
        <v>42609.590933806146</v>
      </c>
      <c r="S580">
        <f t="shared" si="60"/>
        <v>25</v>
      </c>
      <c r="T580">
        <f t="shared" si="61"/>
        <v>2016</v>
      </c>
    </row>
    <row r="581" spans="1:20" ht="28.5" hidden="1" x14ac:dyDescent="0.4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>
        <v>5</v>
      </c>
      <c r="L581" t="b">
        <v>0</v>
      </c>
      <c r="M581" t="s">
        <v>8275</v>
      </c>
      <c r="N581" t="s">
        <v>8276</v>
      </c>
      <c r="O581" s="6">
        <f t="shared" si="56"/>
        <v>1</v>
      </c>
      <c r="P581">
        <f t="shared" si="57"/>
        <v>35</v>
      </c>
      <c r="Q581" s="5">
        <f t="shared" si="59"/>
        <v>42317.785141843968</v>
      </c>
      <c r="R581" s="5">
        <f t="shared" si="58"/>
        <v>42348.423439716309</v>
      </c>
      <c r="S581">
        <f t="shared" si="60"/>
        <v>31</v>
      </c>
      <c r="T581">
        <f t="shared" si="61"/>
        <v>2015</v>
      </c>
    </row>
    <row r="582" spans="1:20" ht="42.75" hidden="1" x14ac:dyDescent="0.4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>
        <v>1</v>
      </c>
      <c r="L582" t="b">
        <v>0</v>
      </c>
      <c r="M582" t="s">
        <v>8275</v>
      </c>
      <c r="N582" t="s">
        <v>8276</v>
      </c>
      <c r="O582" s="6">
        <f t="shared" si="56"/>
        <v>0</v>
      </c>
      <c r="P582">
        <f t="shared" si="57"/>
        <v>1</v>
      </c>
      <c r="Q582" s="5">
        <f t="shared" si="59"/>
        <v>42968.395591016553</v>
      </c>
      <c r="R582" s="5">
        <f t="shared" si="58"/>
        <v>42999.033888888887</v>
      </c>
      <c r="S582">
        <f t="shared" si="60"/>
        <v>31</v>
      </c>
      <c r="T582">
        <f t="shared" si="61"/>
        <v>2017</v>
      </c>
    </row>
    <row r="583" spans="1:20" ht="42.75" hidden="1" x14ac:dyDescent="0.4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>
        <v>0</v>
      </c>
      <c r="L583" t="b">
        <v>0</v>
      </c>
      <c r="M583" t="s">
        <v>8275</v>
      </c>
      <c r="N583" t="s">
        <v>8276</v>
      </c>
      <c r="O583" s="6">
        <f t="shared" si="56"/>
        <v>0</v>
      </c>
      <c r="P583">
        <f t="shared" si="57"/>
        <v>0</v>
      </c>
      <c r="Q583" s="5">
        <f t="shared" si="59"/>
        <v>42541.608794326239</v>
      </c>
      <c r="R583" s="5">
        <f t="shared" si="58"/>
        <v>42572.247092198581</v>
      </c>
      <c r="S583">
        <f t="shared" si="60"/>
        <v>31</v>
      </c>
      <c r="T583">
        <f t="shared" si="61"/>
        <v>2016</v>
      </c>
    </row>
    <row r="584" spans="1:20" ht="42.75" hidden="1" x14ac:dyDescent="0.4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>
        <v>0</v>
      </c>
      <c r="L584" t="b">
        <v>0</v>
      </c>
      <c r="M584" t="s">
        <v>8275</v>
      </c>
      <c r="N584" t="s">
        <v>8276</v>
      </c>
      <c r="O584" s="6">
        <f t="shared" si="56"/>
        <v>0</v>
      </c>
      <c r="P584">
        <f t="shared" si="57"/>
        <v>0</v>
      </c>
      <c r="Q584" s="5">
        <f t="shared" si="59"/>
        <v>42406.521501182033</v>
      </c>
      <c r="R584" s="5">
        <f t="shared" si="58"/>
        <v>42430.02127659574</v>
      </c>
      <c r="S584">
        <f t="shared" si="60"/>
        <v>24</v>
      </c>
      <c r="T584">
        <f t="shared" si="61"/>
        <v>2016</v>
      </c>
    </row>
    <row r="585" spans="1:20" ht="42.75" hidden="1" x14ac:dyDescent="0.4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>
        <v>1</v>
      </c>
      <c r="L585" t="b">
        <v>0</v>
      </c>
      <c r="M585" t="s">
        <v>8275</v>
      </c>
      <c r="N585" t="s">
        <v>8276</v>
      </c>
      <c r="O585" s="6">
        <f t="shared" si="56"/>
        <v>0</v>
      </c>
      <c r="P585">
        <f t="shared" si="57"/>
        <v>1</v>
      </c>
      <c r="Q585" s="5">
        <f t="shared" si="59"/>
        <v>42403.660602836884</v>
      </c>
      <c r="R585" s="5">
        <f t="shared" si="58"/>
        <v>42434.25634751773</v>
      </c>
      <c r="S585">
        <f t="shared" si="60"/>
        <v>31</v>
      </c>
      <c r="T585">
        <f t="shared" si="61"/>
        <v>2016</v>
      </c>
    </row>
    <row r="586" spans="1:20" ht="28.5" hidden="1" x14ac:dyDescent="0.4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>
        <v>2</v>
      </c>
      <c r="L586" t="b">
        <v>0</v>
      </c>
      <c r="M586" t="s">
        <v>8275</v>
      </c>
      <c r="N586" t="s">
        <v>8276</v>
      </c>
      <c r="O586" s="6">
        <f t="shared" si="56"/>
        <v>1</v>
      </c>
      <c r="P586">
        <f t="shared" si="57"/>
        <v>5</v>
      </c>
      <c r="Q586" s="5">
        <f t="shared" si="59"/>
        <v>42400.370165484637</v>
      </c>
      <c r="R586" s="5">
        <f t="shared" si="58"/>
        <v>42430.965910165483</v>
      </c>
      <c r="S586">
        <f t="shared" si="60"/>
        <v>31</v>
      </c>
      <c r="T586">
        <f t="shared" si="61"/>
        <v>2016</v>
      </c>
    </row>
    <row r="587" spans="1:20" ht="42.75" hidden="1" x14ac:dyDescent="0.4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>
        <v>0</v>
      </c>
      <c r="L587" t="b">
        <v>0</v>
      </c>
      <c r="M587" t="s">
        <v>8275</v>
      </c>
      <c r="N587" t="s">
        <v>8276</v>
      </c>
      <c r="O587" s="6">
        <f t="shared" si="56"/>
        <v>0</v>
      </c>
      <c r="P587">
        <f t="shared" si="57"/>
        <v>0</v>
      </c>
      <c r="Q587" s="5">
        <f t="shared" si="59"/>
        <v>42639.016276595743</v>
      </c>
      <c r="R587" s="5">
        <f t="shared" si="58"/>
        <v>42695.808510638293</v>
      </c>
      <c r="S587">
        <f t="shared" si="60"/>
        <v>57</v>
      </c>
      <c r="T587">
        <f t="shared" si="61"/>
        <v>2016</v>
      </c>
    </row>
    <row r="588" spans="1:20" ht="42.75" hidden="1" x14ac:dyDescent="0.4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>
        <v>4</v>
      </c>
      <c r="L588" t="b">
        <v>0</v>
      </c>
      <c r="M588" t="s">
        <v>8275</v>
      </c>
      <c r="N588" t="s">
        <v>8276</v>
      </c>
      <c r="O588" s="6">
        <f t="shared" si="56"/>
        <v>1</v>
      </c>
      <c r="P588">
        <f t="shared" si="57"/>
        <v>14</v>
      </c>
      <c r="Q588" s="5">
        <f t="shared" si="59"/>
        <v>42370.89369976359</v>
      </c>
      <c r="R588" s="5">
        <f t="shared" si="58"/>
        <v>42401.531997635931</v>
      </c>
      <c r="S588">
        <f t="shared" si="60"/>
        <v>31</v>
      </c>
      <c r="T588">
        <f t="shared" si="61"/>
        <v>2016</v>
      </c>
    </row>
    <row r="589" spans="1:20" ht="71.25" hidden="1" x14ac:dyDescent="0.4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>
        <v>7</v>
      </c>
      <c r="L589" t="b">
        <v>0</v>
      </c>
      <c r="M589" t="s">
        <v>8275</v>
      </c>
      <c r="N589" t="s">
        <v>8276</v>
      </c>
      <c r="O589" s="6">
        <f t="shared" si="56"/>
        <v>9</v>
      </c>
      <c r="P589">
        <f t="shared" si="57"/>
        <v>389.29</v>
      </c>
      <c r="Q589" s="5">
        <f t="shared" si="59"/>
        <v>42432.071312056738</v>
      </c>
      <c r="R589" s="5">
        <f t="shared" si="58"/>
        <v>42462.709609929079</v>
      </c>
      <c r="S589">
        <f t="shared" si="60"/>
        <v>31</v>
      </c>
      <c r="T589">
        <f t="shared" si="61"/>
        <v>2016</v>
      </c>
    </row>
    <row r="590" spans="1:20" ht="42.75" hidden="1" x14ac:dyDescent="0.4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>
        <v>2</v>
      </c>
      <c r="L590" t="b">
        <v>0</v>
      </c>
      <c r="M590" t="s">
        <v>8275</v>
      </c>
      <c r="N590" t="s">
        <v>8276</v>
      </c>
      <c r="O590" s="6">
        <f t="shared" si="56"/>
        <v>3</v>
      </c>
      <c r="P590">
        <f t="shared" si="57"/>
        <v>150.5</v>
      </c>
      <c r="Q590" s="5">
        <f t="shared" si="59"/>
        <v>42994.807163120568</v>
      </c>
      <c r="R590" s="5">
        <f t="shared" si="58"/>
        <v>43056.126312056738</v>
      </c>
      <c r="S590">
        <f t="shared" si="60"/>
        <v>61</v>
      </c>
      <c r="T590">
        <f t="shared" si="61"/>
        <v>2017</v>
      </c>
    </row>
    <row r="591" spans="1:20" hidden="1" x14ac:dyDescent="0.4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>
        <v>1</v>
      </c>
      <c r="L591" t="b">
        <v>0</v>
      </c>
      <c r="M591" t="s">
        <v>8275</v>
      </c>
      <c r="N591" t="s">
        <v>8276</v>
      </c>
      <c r="O591" s="6">
        <f t="shared" si="56"/>
        <v>0</v>
      </c>
      <c r="P591">
        <f t="shared" si="57"/>
        <v>1</v>
      </c>
      <c r="Q591" s="5">
        <f t="shared" si="59"/>
        <v>42532.010626477539</v>
      </c>
      <c r="R591" s="5">
        <f t="shared" si="58"/>
        <v>42547.329775413717</v>
      </c>
      <c r="S591">
        <f t="shared" si="60"/>
        <v>16</v>
      </c>
      <c r="T591">
        <f t="shared" si="61"/>
        <v>2016</v>
      </c>
    </row>
    <row r="592" spans="1:20" ht="42.75" hidden="1" x14ac:dyDescent="0.4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>
        <v>9</v>
      </c>
      <c r="L592" t="b">
        <v>0</v>
      </c>
      <c r="M592" t="s">
        <v>8275</v>
      </c>
      <c r="N592" t="s">
        <v>8276</v>
      </c>
      <c r="O592" s="6">
        <f t="shared" si="56"/>
        <v>4</v>
      </c>
      <c r="P592">
        <f t="shared" si="57"/>
        <v>24.78</v>
      </c>
      <c r="Q592" s="5">
        <f t="shared" si="59"/>
        <v>42735.183581560283</v>
      </c>
      <c r="R592" s="5">
        <f t="shared" si="58"/>
        <v>42766.830496453898</v>
      </c>
      <c r="S592">
        <f t="shared" si="60"/>
        <v>32</v>
      </c>
      <c r="T592">
        <f t="shared" si="61"/>
        <v>2016</v>
      </c>
    </row>
    <row r="593" spans="1:20" ht="42.75" hidden="1" x14ac:dyDescent="0.4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>
        <v>2</v>
      </c>
      <c r="L593" t="b">
        <v>0</v>
      </c>
      <c r="M593" t="s">
        <v>8275</v>
      </c>
      <c r="N593" t="s">
        <v>8276</v>
      </c>
      <c r="O593" s="6">
        <f t="shared" si="56"/>
        <v>0</v>
      </c>
      <c r="P593">
        <f t="shared" si="57"/>
        <v>30.5</v>
      </c>
      <c r="Q593" s="5">
        <f t="shared" si="59"/>
        <v>42530.916430260047</v>
      </c>
      <c r="R593" s="5">
        <f t="shared" si="58"/>
        <v>42561.554728132389</v>
      </c>
      <c r="S593">
        <f t="shared" si="60"/>
        <v>31</v>
      </c>
      <c r="T593">
        <f t="shared" si="61"/>
        <v>2016</v>
      </c>
    </row>
    <row r="594" spans="1:20" ht="42.75" hidden="1" x14ac:dyDescent="0.4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>
        <v>1</v>
      </c>
      <c r="L594" t="b">
        <v>0</v>
      </c>
      <c r="M594" t="s">
        <v>8275</v>
      </c>
      <c r="N594" t="s">
        <v>8276</v>
      </c>
      <c r="O594" s="6">
        <f t="shared" si="56"/>
        <v>3</v>
      </c>
      <c r="P594">
        <f t="shared" si="57"/>
        <v>250</v>
      </c>
      <c r="Q594" s="5">
        <f t="shared" si="59"/>
        <v>42294.683924349883</v>
      </c>
      <c r="R594" s="5">
        <f t="shared" si="58"/>
        <v>42325.322222222225</v>
      </c>
      <c r="S594">
        <f t="shared" si="60"/>
        <v>31</v>
      </c>
      <c r="T594">
        <f t="shared" si="61"/>
        <v>2015</v>
      </c>
    </row>
    <row r="595" spans="1:20" ht="57" hidden="1" x14ac:dyDescent="0.4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>
        <v>7</v>
      </c>
      <c r="L595" t="b">
        <v>0</v>
      </c>
      <c r="M595" t="s">
        <v>8275</v>
      </c>
      <c r="N595" t="s">
        <v>8276</v>
      </c>
      <c r="O595" s="6">
        <f t="shared" si="56"/>
        <v>23</v>
      </c>
      <c r="P595">
        <f t="shared" si="57"/>
        <v>16.43</v>
      </c>
      <c r="Q595" s="5">
        <f t="shared" si="59"/>
        <v>42421.777127659574</v>
      </c>
      <c r="R595" s="5">
        <f t="shared" si="58"/>
        <v>42452.37287234042</v>
      </c>
      <c r="S595">
        <f t="shared" si="60"/>
        <v>31</v>
      </c>
      <c r="T595">
        <f t="shared" si="61"/>
        <v>2016</v>
      </c>
    </row>
    <row r="596" spans="1:20" ht="28.5" hidden="1" x14ac:dyDescent="0.4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>
        <v>2</v>
      </c>
      <c r="L596" t="b">
        <v>0</v>
      </c>
      <c r="M596" t="s">
        <v>8275</v>
      </c>
      <c r="N596" t="s">
        <v>8276</v>
      </c>
      <c r="O596" s="6">
        <f t="shared" si="56"/>
        <v>0</v>
      </c>
      <c r="P596">
        <f t="shared" si="57"/>
        <v>13</v>
      </c>
      <c r="Q596" s="5">
        <f t="shared" si="59"/>
        <v>42805.88186761229</v>
      </c>
      <c r="R596" s="5">
        <f t="shared" si="58"/>
        <v>42836.520165484631</v>
      </c>
      <c r="S596">
        <f t="shared" si="60"/>
        <v>31</v>
      </c>
      <c r="T596">
        <f t="shared" si="61"/>
        <v>2017</v>
      </c>
    </row>
    <row r="597" spans="1:20" ht="42.75" hidden="1" x14ac:dyDescent="0.4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>
        <v>8</v>
      </c>
      <c r="L597" t="b">
        <v>0</v>
      </c>
      <c r="M597" t="s">
        <v>8275</v>
      </c>
      <c r="N597" t="s">
        <v>8276</v>
      </c>
      <c r="O597" s="6">
        <f t="shared" si="56"/>
        <v>0</v>
      </c>
      <c r="P597">
        <f t="shared" si="57"/>
        <v>53.25</v>
      </c>
      <c r="Q597" s="5">
        <f t="shared" si="59"/>
        <v>42434.433073286054</v>
      </c>
      <c r="R597" s="5">
        <f t="shared" si="58"/>
        <v>42480.390520094559</v>
      </c>
      <c r="S597">
        <f t="shared" si="60"/>
        <v>46</v>
      </c>
      <c r="T597">
        <f t="shared" si="61"/>
        <v>2016</v>
      </c>
    </row>
    <row r="598" spans="1:20" ht="28.5" hidden="1" x14ac:dyDescent="0.4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>
        <v>2</v>
      </c>
      <c r="L598" t="b">
        <v>0</v>
      </c>
      <c r="M598" t="s">
        <v>8275</v>
      </c>
      <c r="N598" t="s">
        <v>8276</v>
      </c>
      <c r="O598" s="6">
        <f t="shared" si="56"/>
        <v>0</v>
      </c>
      <c r="P598">
        <f t="shared" si="57"/>
        <v>3</v>
      </c>
      <c r="Q598" s="5">
        <f t="shared" si="59"/>
        <v>43010.256406619388</v>
      </c>
      <c r="R598" s="5">
        <f t="shared" si="58"/>
        <v>43040.894704491729</v>
      </c>
      <c r="S598">
        <f t="shared" si="60"/>
        <v>31</v>
      </c>
      <c r="T598">
        <f t="shared" si="61"/>
        <v>2017</v>
      </c>
    </row>
    <row r="599" spans="1:20" ht="42.75" hidden="1" x14ac:dyDescent="0.4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>
        <v>2</v>
      </c>
      <c r="L599" t="b">
        <v>0</v>
      </c>
      <c r="M599" t="s">
        <v>8275</v>
      </c>
      <c r="N599" t="s">
        <v>8276</v>
      </c>
      <c r="O599" s="6">
        <f t="shared" si="56"/>
        <v>0</v>
      </c>
      <c r="P599">
        <f t="shared" si="57"/>
        <v>10</v>
      </c>
      <c r="Q599" s="5">
        <f t="shared" si="59"/>
        <v>42906.911761229319</v>
      </c>
      <c r="R599" s="5">
        <f t="shared" si="58"/>
        <v>42944.659574468082</v>
      </c>
      <c r="S599">
        <f t="shared" si="60"/>
        <v>38</v>
      </c>
      <c r="T599">
        <f t="shared" si="61"/>
        <v>2017</v>
      </c>
    </row>
    <row r="600" spans="1:20" ht="28.5" hidden="1" x14ac:dyDescent="0.4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>
        <v>7</v>
      </c>
      <c r="L600" t="b">
        <v>0</v>
      </c>
      <c r="M600" t="s">
        <v>8275</v>
      </c>
      <c r="N600" t="s">
        <v>8276</v>
      </c>
      <c r="O600" s="6">
        <f t="shared" si="56"/>
        <v>34</v>
      </c>
      <c r="P600">
        <f t="shared" si="57"/>
        <v>121.43</v>
      </c>
      <c r="Q600" s="5">
        <f t="shared" si="59"/>
        <v>42296.491501182034</v>
      </c>
      <c r="R600" s="5">
        <f t="shared" si="58"/>
        <v>42327.129799054375</v>
      </c>
      <c r="S600">
        <f t="shared" si="60"/>
        <v>31</v>
      </c>
      <c r="T600">
        <f t="shared" si="61"/>
        <v>2015</v>
      </c>
    </row>
    <row r="601" spans="1:20" ht="42.75" hidden="1" x14ac:dyDescent="0.4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>
        <v>2</v>
      </c>
      <c r="L601" t="b">
        <v>0</v>
      </c>
      <c r="M601" t="s">
        <v>8275</v>
      </c>
      <c r="N601" t="s">
        <v>8276</v>
      </c>
      <c r="O601" s="6">
        <f t="shared" si="56"/>
        <v>0</v>
      </c>
      <c r="P601">
        <f t="shared" si="57"/>
        <v>15.5</v>
      </c>
      <c r="Q601" s="5">
        <f t="shared" si="59"/>
        <v>42398.425555555557</v>
      </c>
      <c r="R601" s="5">
        <f t="shared" si="58"/>
        <v>42422.756028368793</v>
      </c>
      <c r="S601">
        <f t="shared" si="60"/>
        <v>25</v>
      </c>
      <c r="T601">
        <f t="shared" si="61"/>
        <v>2016</v>
      </c>
    </row>
    <row r="602" spans="1:20" ht="28.5" hidden="1" x14ac:dyDescent="0.4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>
        <v>1</v>
      </c>
      <c r="L602" t="b">
        <v>0</v>
      </c>
      <c r="M602" t="s">
        <v>8275</v>
      </c>
      <c r="N602" t="s">
        <v>8276</v>
      </c>
      <c r="O602" s="6">
        <f t="shared" si="56"/>
        <v>2</v>
      </c>
      <c r="P602">
        <f t="shared" si="57"/>
        <v>100</v>
      </c>
      <c r="Q602" s="5">
        <f t="shared" si="59"/>
        <v>42424.964089834517</v>
      </c>
      <c r="R602" s="5">
        <f t="shared" si="58"/>
        <v>42486.240685579192</v>
      </c>
      <c r="S602">
        <f t="shared" si="60"/>
        <v>61</v>
      </c>
      <c r="T602">
        <f t="shared" si="61"/>
        <v>2016</v>
      </c>
    </row>
    <row r="603" spans="1:20" ht="42.75" hidden="1" x14ac:dyDescent="0.4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>
        <v>6</v>
      </c>
      <c r="L603" t="b">
        <v>0</v>
      </c>
      <c r="M603" t="s">
        <v>8275</v>
      </c>
      <c r="N603" t="s">
        <v>8276</v>
      </c>
      <c r="O603" s="6">
        <f t="shared" si="56"/>
        <v>1</v>
      </c>
      <c r="P603">
        <f t="shared" si="57"/>
        <v>23.33</v>
      </c>
      <c r="Q603" s="5">
        <f t="shared" si="59"/>
        <v>42318.812517730497</v>
      </c>
      <c r="R603" s="5">
        <f t="shared" si="58"/>
        <v>42349.450815602831</v>
      </c>
      <c r="S603">
        <f t="shared" si="60"/>
        <v>31</v>
      </c>
      <c r="T603">
        <f t="shared" si="61"/>
        <v>2015</v>
      </c>
    </row>
    <row r="604" spans="1:20" ht="42.75" hidden="1" x14ac:dyDescent="0.4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>
        <v>0</v>
      </c>
      <c r="L604" t="b">
        <v>0</v>
      </c>
      <c r="M604" t="s">
        <v>8275</v>
      </c>
      <c r="N604" t="s">
        <v>8276</v>
      </c>
      <c r="O604" s="6">
        <f t="shared" si="56"/>
        <v>0</v>
      </c>
      <c r="P604">
        <f t="shared" si="57"/>
        <v>0</v>
      </c>
      <c r="Q604" s="5">
        <f t="shared" si="59"/>
        <v>42496.449349881797</v>
      </c>
      <c r="R604" s="5">
        <f t="shared" si="58"/>
        <v>42527.087647754139</v>
      </c>
      <c r="S604">
        <f t="shared" si="60"/>
        <v>31</v>
      </c>
      <c r="T604">
        <f t="shared" si="61"/>
        <v>2016</v>
      </c>
    </row>
    <row r="605" spans="1:20" ht="42.75" hidden="1" x14ac:dyDescent="0.4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>
        <v>13</v>
      </c>
      <c r="L605" t="b">
        <v>0</v>
      </c>
      <c r="M605" t="s">
        <v>8275</v>
      </c>
      <c r="N605" t="s">
        <v>8276</v>
      </c>
      <c r="O605" s="6">
        <f t="shared" si="56"/>
        <v>4</v>
      </c>
      <c r="P605">
        <f t="shared" si="57"/>
        <v>45.39</v>
      </c>
      <c r="Q605" s="5">
        <f t="shared" si="59"/>
        <v>42181.737860520094</v>
      </c>
      <c r="R605" s="5">
        <f t="shared" si="58"/>
        <v>42212.376158392435</v>
      </c>
      <c r="S605">
        <f t="shared" si="60"/>
        <v>31</v>
      </c>
      <c r="T605">
        <f t="shared" si="61"/>
        <v>2015</v>
      </c>
    </row>
    <row r="606" spans="1:20" ht="42.75" hidden="1" x14ac:dyDescent="0.4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>
        <v>0</v>
      </c>
      <c r="L606" t="b">
        <v>0</v>
      </c>
      <c r="M606" t="s">
        <v>8275</v>
      </c>
      <c r="N606" t="s">
        <v>8276</v>
      </c>
      <c r="O606" s="6">
        <f t="shared" si="56"/>
        <v>0</v>
      </c>
      <c r="P606">
        <f t="shared" si="57"/>
        <v>0</v>
      </c>
      <c r="Q606" s="5">
        <f t="shared" si="59"/>
        <v>42195.419101654843</v>
      </c>
      <c r="R606" s="5">
        <f t="shared" si="58"/>
        <v>42226.057399527184</v>
      </c>
      <c r="S606">
        <f t="shared" si="60"/>
        <v>31</v>
      </c>
      <c r="T606">
        <f t="shared" si="61"/>
        <v>2015</v>
      </c>
    </row>
    <row r="607" spans="1:20" ht="28.5" hidden="1" x14ac:dyDescent="0.4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>
        <v>8</v>
      </c>
      <c r="L607" t="b">
        <v>0</v>
      </c>
      <c r="M607" t="s">
        <v>8275</v>
      </c>
      <c r="N607" t="s">
        <v>8276</v>
      </c>
      <c r="O607" s="6">
        <f t="shared" si="56"/>
        <v>3</v>
      </c>
      <c r="P607">
        <f t="shared" si="57"/>
        <v>16.38</v>
      </c>
      <c r="Q607" s="5">
        <f t="shared" si="59"/>
        <v>42548.088747044916</v>
      </c>
      <c r="R607" s="5">
        <f t="shared" si="58"/>
        <v>42594.046193853428</v>
      </c>
      <c r="S607">
        <f t="shared" si="60"/>
        <v>46</v>
      </c>
      <c r="T607">
        <f t="shared" si="61"/>
        <v>2016</v>
      </c>
    </row>
    <row r="608" spans="1:20" ht="42.75" hidden="1" x14ac:dyDescent="0.4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>
        <v>1</v>
      </c>
      <c r="L608" t="b">
        <v>0</v>
      </c>
      <c r="M608" t="s">
        <v>8275</v>
      </c>
      <c r="N608" t="s">
        <v>8276</v>
      </c>
      <c r="O608" s="6">
        <f t="shared" si="56"/>
        <v>0</v>
      </c>
      <c r="P608">
        <f t="shared" si="57"/>
        <v>10</v>
      </c>
      <c r="Q608" s="5">
        <f t="shared" si="59"/>
        <v>42454.430366430257</v>
      </c>
      <c r="R608" s="5">
        <f t="shared" si="58"/>
        <v>42501.382978723399</v>
      </c>
      <c r="S608">
        <f t="shared" si="60"/>
        <v>47</v>
      </c>
      <c r="T608">
        <f t="shared" si="61"/>
        <v>2016</v>
      </c>
    </row>
    <row r="609" spans="1:20" ht="42.75" hidden="1" x14ac:dyDescent="0.4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>
        <v>0</v>
      </c>
      <c r="L609" t="b">
        <v>0</v>
      </c>
      <c r="M609" t="s">
        <v>8275</v>
      </c>
      <c r="N609" t="s">
        <v>8276</v>
      </c>
      <c r="O609" s="6">
        <f t="shared" si="56"/>
        <v>0</v>
      </c>
      <c r="P609">
        <f t="shared" si="57"/>
        <v>0</v>
      </c>
      <c r="Q609" s="5">
        <f t="shared" si="59"/>
        <v>42656.821938534282</v>
      </c>
      <c r="R609" s="5">
        <f t="shared" si="58"/>
        <v>42687.502789598104</v>
      </c>
      <c r="S609">
        <f t="shared" si="60"/>
        <v>31</v>
      </c>
      <c r="T609">
        <f t="shared" si="61"/>
        <v>2016</v>
      </c>
    </row>
    <row r="610" spans="1:20" ht="42.75" hidden="1" x14ac:dyDescent="0.4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>
        <v>5</v>
      </c>
      <c r="L610" t="b">
        <v>0</v>
      </c>
      <c r="M610" t="s">
        <v>8275</v>
      </c>
      <c r="N610" t="s">
        <v>8276</v>
      </c>
      <c r="O610" s="6">
        <f t="shared" si="56"/>
        <v>1</v>
      </c>
      <c r="P610">
        <f t="shared" si="57"/>
        <v>292.2</v>
      </c>
      <c r="Q610" s="5">
        <f t="shared" si="59"/>
        <v>42493.515130023639</v>
      </c>
      <c r="R610" s="5">
        <f t="shared" si="58"/>
        <v>42524.153427895981</v>
      </c>
      <c r="S610">
        <f t="shared" si="60"/>
        <v>31</v>
      </c>
      <c r="T610">
        <f t="shared" si="61"/>
        <v>2016</v>
      </c>
    </row>
    <row r="611" spans="1:20" ht="42.75" hidden="1" x14ac:dyDescent="0.4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>
        <v>1</v>
      </c>
      <c r="L611" t="b">
        <v>0</v>
      </c>
      <c r="M611" t="s">
        <v>8275</v>
      </c>
      <c r="N611" t="s">
        <v>8276</v>
      </c>
      <c r="O611" s="6">
        <f t="shared" si="56"/>
        <v>1</v>
      </c>
      <c r="P611">
        <f t="shared" si="57"/>
        <v>5</v>
      </c>
      <c r="Q611" s="5">
        <f t="shared" si="59"/>
        <v>42663.162458628838</v>
      </c>
      <c r="R611" s="5">
        <f t="shared" si="58"/>
        <v>42693.843309692675</v>
      </c>
      <c r="S611">
        <f t="shared" si="60"/>
        <v>31</v>
      </c>
      <c r="T611">
        <f t="shared" si="61"/>
        <v>2016</v>
      </c>
    </row>
    <row r="612" spans="1:20" ht="42.75" hidden="1" x14ac:dyDescent="0.4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>
        <v>0</v>
      </c>
      <c r="L612" t="b">
        <v>0</v>
      </c>
      <c r="M612" t="s">
        <v>8275</v>
      </c>
      <c r="N612" t="s">
        <v>8276</v>
      </c>
      <c r="O612" s="6">
        <f t="shared" si="56"/>
        <v>0</v>
      </c>
      <c r="P612">
        <f t="shared" si="57"/>
        <v>0</v>
      </c>
      <c r="Q612" s="5">
        <f t="shared" si="59"/>
        <v>42438.274066193859</v>
      </c>
      <c r="R612" s="5">
        <f t="shared" si="58"/>
        <v>42468.912364066193</v>
      </c>
      <c r="S612">
        <f t="shared" si="60"/>
        <v>31</v>
      </c>
      <c r="T612">
        <f t="shared" si="61"/>
        <v>2016</v>
      </c>
    </row>
    <row r="613" spans="1:20" ht="42.75" hidden="1" x14ac:dyDescent="0.4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>
        <v>0</v>
      </c>
      <c r="L613" t="b">
        <v>0</v>
      </c>
      <c r="M613" t="s">
        <v>8275</v>
      </c>
      <c r="N613" t="s">
        <v>8276</v>
      </c>
      <c r="O613" s="6">
        <f t="shared" si="56"/>
        <v>0</v>
      </c>
      <c r="P613">
        <f t="shared" si="57"/>
        <v>0</v>
      </c>
      <c r="Q613" s="5">
        <f t="shared" si="59"/>
        <v>42685.147009456268</v>
      </c>
      <c r="R613" s="5">
        <f t="shared" si="58"/>
        <v>42746.423605200951</v>
      </c>
      <c r="S613">
        <f t="shared" si="60"/>
        <v>61</v>
      </c>
      <c r="T613">
        <f t="shared" si="61"/>
        <v>2016</v>
      </c>
    </row>
    <row r="614" spans="1:20" ht="28.5" hidden="1" x14ac:dyDescent="0.4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>
        <v>0</v>
      </c>
      <c r="L614" t="b">
        <v>0</v>
      </c>
      <c r="M614" t="s">
        <v>8275</v>
      </c>
      <c r="N614" t="s">
        <v>8276</v>
      </c>
      <c r="O614" s="6">
        <f t="shared" si="56"/>
        <v>0</v>
      </c>
      <c r="P614">
        <f t="shared" si="57"/>
        <v>0</v>
      </c>
      <c r="Q614" s="5">
        <f t="shared" si="59"/>
        <v>42947.075011820329</v>
      </c>
      <c r="R614" s="5">
        <f t="shared" si="58"/>
        <v>42977.71330969267</v>
      </c>
      <c r="S614">
        <f t="shared" si="60"/>
        <v>31</v>
      </c>
      <c r="T614">
        <f t="shared" si="61"/>
        <v>2017</v>
      </c>
    </row>
    <row r="615" spans="1:20" ht="42.75" hidden="1" x14ac:dyDescent="0.4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>
        <v>121</v>
      </c>
      <c r="L615" t="b">
        <v>0</v>
      </c>
      <c r="M615" t="s">
        <v>8275</v>
      </c>
      <c r="N615" t="s">
        <v>8276</v>
      </c>
      <c r="O615" s="6">
        <f t="shared" si="56"/>
        <v>21</v>
      </c>
      <c r="P615">
        <f t="shared" si="57"/>
        <v>105.93</v>
      </c>
      <c r="Q615" s="5">
        <f t="shared" si="59"/>
        <v>42602.358392434988</v>
      </c>
      <c r="R615" s="5">
        <f t="shared" si="58"/>
        <v>42633.72269503546</v>
      </c>
      <c r="S615">
        <f t="shared" si="60"/>
        <v>32</v>
      </c>
      <c r="T615">
        <f t="shared" si="61"/>
        <v>2016</v>
      </c>
    </row>
    <row r="616" spans="1:20" ht="42.75" hidden="1" x14ac:dyDescent="0.4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>
        <v>0</v>
      </c>
      <c r="L616" t="b">
        <v>0</v>
      </c>
      <c r="M616" t="s">
        <v>8275</v>
      </c>
      <c r="N616" t="s">
        <v>8276</v>
      </c>
      <c r="O616" s="6">
        <f t="shared" si="56"/>
        <v>0</v>
      </c>
      <c r="P616">
        <f t="shared" si="57"/>
        <v>0</v>
      </c>
      <c r="Q616" s="5">
        <f t="shared" si="59"/>
        <v>42875.616312056736</v>
      </c>
      <c r="R616" s="5">
        <f t="shared" si="58"/>
        <v>42906.254609929078</v>
      </c>
      <c r="S616">
        <f t="shared" si="60"/>
        <v>31</v>
      </c>
      <c r="T616">
        <f t="shared" si="61"/>
        <v>2017</v>
      </c>
    </row>
    <row r="617" spans="1:20" ht="42.75" hidden="1" x14ac:dyDescent="0.4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>
        <v>0</v>
      </c>
      <c r="L617" t="b">
        <v>0</v>
      </c>
      <c r="M617" t="s">
        <v>8275</v>
      </c>
      <c r="N617" t="s">
        <v>8276</v>
      </c>
      <c r="O617" s="6">
        <f t="shared" si="56"/>
        <v>0</v>
      </c>
      <c r="P617">
        <f t="shared" si="57"/>
        <v>0</v>
      </c>
      <c r="Q617" s="5">
        <f t="shared" si="59"/>
        <v>42596.869491725767</v>
      </c>
      <c r="R617" s="5">
        <f t="shared" si="58"/>
        <v>42627.507789598109</v>
      </c>
      <c r="S617">
        <f t="shared" si="60"/>
        <v>31</v>
      </c>
      <c r="T617">
        <f t="shared" si="61"/>
        <v>2016</v>
      </c>
    </row>
    <row r="618" spans="1:20" ht="42.75" hidden="1" x14ac:dyDescent="0.4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>
        <v>0</v>
      </c>
      <c r="L618" t="b">
        <v>0</v>
      </c>
      <c r="M618" t="s">
        <v>8275</v>
      </c>
      <c r="N618" t="s">
        <v>8276</v>
      </c>
      <c r="O618" s="6">
        <f t="shared" si="56"/>
        <v>0</v>
      </c>
      <c r="P618">
        <f t="shared" si="57"/>
        <v>0</v>
      </c>
      <c r="Q618" s="5">
        <f t="shared" si="59"/>
        <v>43127.171477541371</v>
      </c>
      <c r="R618" s="5">
        <f t="shared" si="58"/>
        <v>43157.809775413712</v>
      </c>
      <c r="S618">
        <f t="shared" si="60"/>
        <v>31</v>
      </c>
      <c r="T618">
        <f t="shared" si="61"/>
        <v>2018</v>
      </c>
    </row>
    <row r="619" spans="1:20" ht="42.75" hidden="1" x14ac:dyDescent="0.4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>
        <v>3</v>
      </c>
      <c r="L619" t="b">
        <v>0</v>
      </c>
      <c r="M619" t="s">
        <v>8275</v>
      </c>
      <c r="N619" t="s">
        <v>8276</v>
      </c>
      <c r="O619" s="6">
        <f t="shared" si="56"/>
        <v>3</v>
      </c>
      <c r="P619">
        <f t="shared" si="57"/>
        <v>20</v>
      </c>
      <c r="Q619" s="5">
        <f t="shared" si="59"/>
        <v>42438.79719858156</v>
      </c>
      <c r="R619" s="5">
        <f t="shared" si="58"/>
        <v>42484.754645390072</v>
      </c>
      <c r="S619">
        <f t="shared" si="60"/>
        <v>46</v>
      </c>
      <c r="T619">
        <f t="shared" si="61"/>
        <v>2016</v>
      </c>
    </row>
    <row r="620" spans="1:20" ht="42.75" hidden="1" x14ac:dyDescent="0.4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>
        <v>0</v>
      </c>
      <c r="L620" t="b">
        <v>0</v>
      </c>
      <c r="M620" t="s">
        <v>8275</v>
      </c>
      <c r="N620" t="s">
        <v>8276</v>
      </c>
      <c r="O620" s="6">
        <f t="shared" si="56"/>
        <v>0</v>
      </c>
      <c r="P620">
        <f t="shared" si="57"/>
        <v>0</v>
      </c>
      <c r="Q620" s="5">
        <f t="shared" si="59"/>
        <v>42674.167884160757</v>
      </c>
      <c r="R620" s="5">
        <f t="shared" si="58"/>
        <v>42704.806182033099</v>
      </c>
      <c r="S620">
        <f t="shared" si="60"/>
        <v>31</v>
      </c>
      <c r="T620">
        <f t="shared" si="61"/>
        <v>2016</v>
      </c>
    </row>
    <row r="621" spans="1:20" ht="28.5" hidden="1" x14ac:dyDescent="0.4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>
        <v>1</v>
      </c>
      <c r="L621" t="b">
        <v>0</v>
      </c>
      <c r="M621" t="s">
        <v>8275</v>
      </c>
      <c r="N621" t="s">
        <v>8276</v>
      </c>
      <c r="O621" s="6">
        <f t="shared" si="56"/>
        <v>0</v>
      </c>
      <c r="P621">
        <f t="shared" si="57"/>
        <v>1</v>
      </c>
      <c r="Q621" s="5">
        <f t="shared" si="59"/>
        <v>42256.302482269501</v>
      </c>
      <c r="R621" s="5">
        <f t="shared" si="58"/>
        <v>42317.621631205679</v>
      </c>
      <c r="S621">
        <f t="shared" si="60"/>
        <v>61</v>
      </c>
      <c r="T621">
        <f t="shared" si="61"/>
        <v>2015</v>
      </c>
    </row>
    <row r="622" spans="1:20" ht="42.75" hidden="1" x14ac:dyDescent="0.4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>
        <v>1</v>
      </c>
      <c r="L622" t="b">
        <v>0</v>
      </c>
      <c r="M622" t="s">
        <v>8275</v>
      </c>
      <c r="N622" t="s">
        <v>8276</v>
      </c>
      <c r="O622" s="6">
        <f t="shared" si="56"/>
        <v>1</v>
      </c>
      <c r="P622">
        <f t="shared" si="57"/>
        <v>300</v>
      </c>
      <c r="Q622" s="5">
        <f t="shared" si="59"/>
        <v>42177.732127659576</v>
      </c>
      <c r="R622" s="5">
        <f t="shared" si="58"/>
        <v>42223.689574468081</v>
      </c>
      <c r="S622">
        <f t="shared" si="60"/>
        <v>46</v>
      </c>
      <c r="T622">
        <f t="shared" si="61"/>
        <v>2015</v>
      </c>
    </row>
    <row r="623" spans="1:20" ht="42.75" hidden="1" x14ac:dyDescent="0.4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>
        <v>3</v>
      </c>
      <c r="L623" t="b">
        <v>0</v>
      </c>
      <c r="M623" t="s">
        <v>8275</v>
      </c>
      <c r="N623" t="s">
        <v>8276</v>
      </c>
      <c r="O623" s="6">
        <f t="shared" si="56"/>
        <v>1</v>
      </c>
      <c r="P623">
        <f t="shared" si="57"/>
        <v>87</v>
      </c>
      <c r="Q623" s="5">
        <f t="shared" si="59"/>
        <v>42889.838498817968</v>
      </c>
      <c r="R623" s="5">
        <f t="shared" si="58"/>
        <v>42920.476796690309</v>
      </c>
      <c r="S623">
        <f t="shared" si="60"/>
        <v>31</v>
      </c>
      <c r="T623">
        <f t="shared" si="61"/>
        <v>2017</v>
      </c>
    </row>
    <row r="624" spans="1:20" ht="42.75" hidden="1" x14ac:dyDescent="0.4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>
        <v>9</v>
      </c>
      <c r="L624" t="b">
        <v>0</v>
      </c>
      <c r="M624" t="s">
        <v>8275</v>
      </c>
      <c r="N624" t="s">
        <v>8276</v>
      </c>
      <c r="O624" s="6">
        <f t="shared" si="56"/>
        <v>6</v>
      </c>
      <c r="P624">
        <f t="shared" si="57"/>
        <v>37.89</v>
      </c>
      <c r="Q624" s="5">
        <f t="shared" si="59"/>
        <v>42893.706122931442</v>
      </c>
      <c r="R624" s="5">
        <f t="shared" si="58"/>
        <v>42914.131654846336</v>
      </c>
      <c r="S624">
        <f t="shared" si="60"/>
        <v>21</v>
      </c>
      <c r="T624">
        <f t="shared" si="61"/>
        <v>2017</v>
      </c>
    </row>
    <row r="625" spans="1:20" ht="42.75" hidden="1" x14ac:dyDescent="0.4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>
        <v>0</v>
      </c>
      <c r="L625" t="b">
        <v>0</v>
      </c>
      <c r="M625" t="s">
        <v>8275</v>
      </c>
      <c r="N625" t="s">
        <v>8276</v>
      </c>
      <c r="O625" s="6">
        <f t="shared" si="56"/>
        <v>0</v>
      </c>
      <c r="P625">
        <f t="shared" si="57"/>
        <v>0</v>
      </c>
      <c r="Q625" s="5">
        <f t="shared" si="59"/>
        <v>42474.200910165484</v>
      </c>
      <c r="R625" s="5">
        <f t="shared" si="58"/>
        <v>42504.839208037825</v>
      </c>
      <c r="S625">
        <f t="shared" si="60"/>
        <v>31</v>
      </c>
      <c r="T625">
        <f t="shared" si="61"/>
        <v>2016</v>
      </c>
    </row>
    <row r="626" spans="1:20" ht="42.75" hidden="1" x14ac:dyDescent="0.4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>
        <v>0</v>
      </c>
      <c r="L626" t="b">
        <v>0</v>
      </c>
      <c r="M626" t="s">
        <v>8275</v>
      </c>
      <c r="N626" t="s">
        <v>8276</v>
      </c>
      <c r="O626" s="6">
        <f t="shared" si="56"/>
        <v>0</v>
      </c>
      <c r="P626">
        <f t="shared" si="57"/>
        <v>0</v>
      </c>
      <c r="Q626" s="5">
        <f t="shared" si="59"/>
        <v>42460.903557919621</v>
      </c>
      <c r="R626" s="5">
        <f t="shared" si="58"/>
        <v>42491.541855791962</v>
      </c>
      <c r="S626">
        <f t="shared" si="60"/>
        <v>31</v>
      </c>
      <c r="T626">
        <f t="shared" si="61"/>
        <v>2016</v>
      </c>
    </row>
    <row r="627" spans="1:20" ht="42.75" hidden="1" x14ac:dyDescent="0.4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>
        <v>0</v>
      </c>
      <c r="L627" t="b">
        <v>0</v>
      </c>
      <c r="M627" t="s">
        <v>8275</v>
      </c>
      <c r="N627" t="s">
        <v>8276</v>
      </c>
      <c r="O627" s="6">
        <f t="shared" si="56"/>
        <v>0</v>
      </c>
      <c r="P627">
        <f t="shared" si="57"/>
        <v>0</v>
      </c>
      <c r="Q627" s="5">
        <f t="shared" si="59"/>
        <v>43157.318877068559</v>
      </c>
      <c r="R627" s="5">
        <f t="shared" si="58"/>
        <v>43187.914621749413</v>
      </c>
      <c r="S627">
        <f t="shared" si="60"/>
        <v>31</v>
      </c>
      <c r="T627">
        <f t="shared" si="61"/>
        <v>2018</v>
      </c>
    </row>
    <row r="628" spans="1:20" ht="42.75" hidden="1" x14ac:dyDescent="0.4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>
        <v>39</v>
      </c>
      <c r="L628" t="b">
        <v>0</v>
      </c>
      <c r="M628" t="s">
        <v>8275</v>
      </c>
      <c r="N628" t="s">
        <v>8276</v>
      </c>
      <c r="O628" s="6">
        <f t="shared" si="56"/>
        <v>17</v>
      </c>
      <c r="P628">
        <f t="shared" si="57"/>
        <v>111.41</v>
      </c>
      <c r="Q628" s="5">
        <f t="shared" si="59"/>
        <v>42552.379893617021</v>
      </c>
      <c r="R628" s="5">
        <f t="shared" si="58"/>
        <v>42586.079432624116</v>
      </c>
      <c r="S628">
        <f t="shared" si="60"/>
        <v>34</v>
      </c>
      <c r="T628">
        <f t="shared" si="61"/>
        <v>2016</v>
      </c>
    </row>
    <row r="629" spans="1:20" ht="42.75" hidden="1" x14ac:dyDescent="0.4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>
        <v>1</v>
      </c>
      <c r="L629" t="b">
        <v>0</v>
      </c>
      <c r="M629" t="s">
        <v>8275</v>
      </c>
      <c r="N629" t="s">
        <v>8276</v>
      </c>
      <c r="O629" s="6">
        <f t="shared" si="56"/>
        <v>0</v>
      </c>
      <c r="P629">
        <f t="shared" si="57"/>
        <v>90</v>
      </c>
      <c r="Q629" s="5">
        <f t="shared" si="59"/>
        <v>42742.079326241132</v>
      </c>
      <c r="R629" s="5">
        <f t="shared" si="58"/>
        <v>42803</v>
      </c>
      <c r="S629">
        <f t="shared" si="60"/>
        <v>61</v>
      </c>
      <c r="T629">
        <f t="shared" si="61"/>
        <v>2017</v>
      </c>
    </row>
    <row r="630" spans="1:20" ht="42.75" hidden="1" x14ac:dyDescent="0.4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>
        <v>0</v>
      </c>
      <c r="L630" t="b">
        <v>0</v>
      </c>
      <c r="M630" t="s">
        <v>8275</v>
      </c>
      <c r="N630" t="s">
        <v>8276</v>
      </c>
      <c r="O630" s="6">
        <f t="shared" si="56"/>
        <v>0</v>
      </c>
      <c r="P630">
        <f t="shared" si="57"/>
        <v>0</v>
      </c>
      <c r="Q630" s="5">
        <f t="shared" si="59"/>
        <v>42149.11178486998</v>
      </c>
      <c r="R630" s="5">
        <f t="shared" si="58"/>
        <v>42179.750082742321</v>
      </c>
      <c r="S630">
        <f t="shared" si="60"/>
        <v>31</v>
      </c>
      <c r="T630">
        <f t="shared" si="61"/>
        <v>2015</v>
      </c>
    </row>
    <row r="631" spans="1:20" ht="42.75" hidden="1" x14ac:dyDescent="0.4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>
        <v>3</v>
      </c>
      <c r="L631" t="b">
        <v>0</v>
      </c>
      <c r="M631" t="s">
        <v>8275</v>
      </c>
      <c r="N631" t="s">
        <v>8276</v>
      </c>
      <c r="O631" s="6">
        <f t="shared" si="56"/>
        <v>0</v>
      </c>
      <c r="P631">
        <f t="shared" si="57"/>
        <v>116.67</v>
      </c>
      <c r="Q631" s="5">
        <f t="shared" si="59"/>
        <v>42834.332245862883</v>
      </c>
      <c r="R631" s="5">
        <f t="shared" si="58"/>
        <v>42864.970543735224</v>
      </c>
      <c r="S631">
        <f t="shared" si="60"/>
        <v>31</v>
      </c>
      <c r="T631">
        <f t="shared" si="61"/>
        <v>2017</v>
      </c>
    </row>
    <row r="632" spans="1:20" ht="42.75" hidden="1" x14ac:dyDescent="0.4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>
        <v>1</v>
      </c>
      <c r="L632" t="b">
        <v>0</v>
      </c>
      <c r="M632" t="s">
        <v>8275</v>
      </c>
      <c r="N632" t="s">
        <v>8276</v>
      </c>
      <c r="O632" s="6">
        <f t="shared" si="56"/>
        <v>0</v>
      </c>
      <c r="P632">
        <f t="shared" si="57"/>
        <v>10</v>
      </c>
      <c r="Q632" s="5">
        <f t="shared" si="59"/>
        <v>42577.973061465716</v>
      </c>
      <c r="R632" s="5">
        <f t="shared" si="58"/>
        <v>42608.198581560282</v>
      </c>
      <c r="S632">
        <f t="shared" si="60"/>
        <v>31</v>
      </c>
      <c r="T632">
        <f t="shared" si="61"/>
        <v>2016</v>
      </c>
    </row>
    <row r="633" spans="1:20" ht="28.5" hidden="1" x14ac:dyDescent="0.4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>
        <v>9</v>
      </c>
      <c r="L633" t="b">
        <v>0</v>
      </c>
      <c r="M633" t="s">
        <v>8275</v>
      </c>
      <c r="N633" t="s">
        <v>8276</v>
      </c>
      <c r="O633" s="6">
        <f t="shared" si="56"/>
        <v>1</v>
      </c>
      <c r="P633">
        <f t="shared" si="57"/>
        <v>76.67</v>
      </c>
      <c r="Q633" s="5">
        <f t="shared" si="59"/>
        <v>42849.788758865252</v>
      </c>
      <c r="R633" s="5">
        <f t="shared" si="58"/>
        <v>42879.405780141846</v>
      </c>
      <c r="S633">
        <f t="shared" si="60"/>
        <v>30</v>
      </c>
      <c r="T633">
        <f t="shared" si="61"/>
        <v>2017</v>
      </c>
    </row>
    <row r="634" spans="1:20" ht="28.5" hidden="1" x14ac:dyDescent="0.4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>
        <v>0</v>
      </c>
      <c r="L634" t="b">
        <v>0</v>
      </c>
      <c r="M634" t="s">
        <v>8275</v>
      </c>
      <c r="N634" t="s">
        <v>8276</v>
      </c>
      <c r="O634" s="6">
        <f t="shared" si="56"/>
        <v>0</v>
      </c>
      <c r="P634">
        <f t="shared" si="57"/>
        <v>0</v>
      </c>
      <c r="Q634" s="5">
        <f t="shared" si="59"/>
        <v>42659.715898345152</v>
      </c>
      <c r="R634" s="5">
        <f t="shared" si="58"/>
        <v>42690.396749408988</v>
      </c>
      <c r="S634">
        <f t="shared" si="60"/>
        <v>31</v>
      </c>
      <c r="T634">
        <f t="shared" si="61"/>
        <v>2016</v>
      </c>
    </row>
    <row r="635" spans="1:20" ht="42.75" hidden="1" x14ac:dyDescent="0.4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>
        <v>25</v>
      </c>
      <c r="L635" t="b">
        <v>0</v>
      </c>
      <c r="M635" t="s">
        <v>8275</v>
      </c>
      <c r="N635" t="s">
        <v>8276</v>
      </c>
      <c r="O635" s="6">
        <f t="shared" si="56"/>
        <v>12</v>
      </c>
      <c r="P635">
        <f t="shared" si="57"/>
        <v>49.8</v>
      </c>
      <c r="Q635" s="5">
        <f t="shared" si="59"/>
        <v>42867.688676122933</v>
      </c>
      <c r="R635" s="5">
        <f t="shared" si="58"/>
        <v>42900.02127659574</v>
      </c>
      <c r="S635">
        <f t="shared" si="60"/>
        <v>33</v>
      </c>
      <c r="T635">
        <f t="shared" si="61"/>
        <v>2017</v>
      </c>
    </row>
    <row r="636" spans="1:20" ht="28.5" hidden="1" x14ac:dyDescent="0.4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>
        <v>1</v>
      </c>
      <c r="L636" t="b">
        <v>0</v>
      </c>
      <c r="M636" t="s">
        <v>8275</v>
      </c>
      <c r="N636" t="s">
        <v>8276</v>
      </c>
      <c r="O636" s="6">
        <f t="shared" si="56"/>
        <v>0</v>
      </c>
      <c r="P636">
        <f t="shared" si="57"/>
        <v>1</v>
      </c>
      <c r="Q636" s="5">
        <f t="shared" si="59"/>
        <v>42382.203652482269</v>
      </c>
      <c r="R636" s="5">
        <f t="shared" si="58"/>
        <v>42412.84195035461</v>
      </c>
      <c r="S636">
        <f t="shared" si="60"/>
        <v>31</v>
      </c>
      <c r="T636">
        <f t="shared" si="61"/>
        <v>2016</v>
      </c>
    </row>
    <row r="637" spans="1:20" ht="28.5" hidden="1" x14ac:dyDescent="0.4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>
        <v>1</v>
      </c>
      <c r="L637" t="b">
        <v>0</v>
      </c>
      <c r="M637" t="s">
        <v>8275</v>
      </c>
      <c r="N637" t="s">
        <v>8276</v>
      </c>
      <c r="O637" s="6">
        <f t="shared" si="56"/>
        <v>0</v>
      </c>
      <c r="P637">
        <f t="shared" si="57"/>
        <v>2</v>
      </c>
      <c r="Q637" s="5">
        <f t="shared" si="59"/>
        <v>42427.306879432625</v>
      </c>
      <c r="R637" s="5">
        <f t="shared" si="58"/>
        <v>42457.945177304966</v>
      </c>
      <c r="S637">
        <f t="shared" si="60"/>
        <v>31</v>
      </c>
      <c r="T637">
        <f t="shared" si="61"/>
        <v>2016</v>
      </c>
    </row>
    <row r="638" spans="1:20" ht="28.5" hidden="1" x14ac:dyDescent="0.4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>
        <v>1</v>
      </c>
      <c r="L638" t="b">
        <v>0</v>
      </c>
      <c r="M638" t="s">
        <v>8275</v>
      </c>
      <c r="N638" t="s">
        <v>8276</v>
      </c>
      <c r="O638" s="6">
        <f t="shared" si="56"/>
        <v>0</v>
      </c>
      <c r="P638">
        <f t="shared" si="57"/>
        <v>4</v>
      </c>
      <c r="Q638" s="5">
        <f t="shared" si="59"/>
        <v>42483.848108747043</v>
      </c>
      <c r="R638" s="5">
        <f t="shared" si="58"/>
        <v>42514.480141843975</v>
      </c>
      <c r="S638">
        <f t="shared" si="60"/>
        <v>31</v>
      </c>
      <c r="T638">
        <f t="shared" si="61"/>
        <v>2016</v>
      </c>
    </row>
    <row r="639" spans="1:20" ht="42.75" hidden="1" x14ac:dyDescent="0.4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>
        <v>0</v>
      </c>
      <c r="L639" t="b">
        <v>0</v>
      </c>
      <c r="M639" t="s">
        <v>8275</v>
      </c>
      <c r="N639" t="s">
        <v>8276</v>
      </c>
      <c r="O639" s="6">
        <f t="shared" si="56"/>
        <v>0</v>
      </c>
      <c r="P639">
        <f t="shared" si="57"/>
        <v>0</v>
      </c>
      <c r="Q639" s="5">
        <f t="shared" si="59"/>
        <v>43128.790992907801</v>
      </c>
      <c r="R639" s="5">
        <f t="shared" si="58"/>
        <v>43158.407092198584</v>
      </c>
      <c r="S639">
        <f t="shared" si="60"/>
        <v>30</v>
      </c>
      <c r="T639">
        <f t="shared" si="61"/>
        <v>2018</v>
      </c>
    </row>
    <row r="640" spans="1:20" hidden="1" x14ac:dyDescent="0.4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>
        <v>6</v>
      </c>
      <c r="L640" t="b">
        <v>0</v>
      </c>
      <c r="M640" t="s">
        <v>8275</v>
      </c>
      <c r="N640" t="s">
        <v>8276</v>
      </c>
      <c r="O640" s="6">
        <f t="shared" si="56"/>
        <v>0</v>
      </c>
      <c r="P640">
        <f t="shared" si="57"/>
        <v>3</v>
      </c>
      <c r="Q640" s="5">
        <f t="shared" si="59"/>
        <v>43125.350614657211</v>
      </c>
      <c r="R640" s="5">
        <f t="shared" si="58"/>
        <v>43186.584657210406</v>
      </c>
      <c r="S640">
        <f t="shared" si="60"/>
        <v>61</v>
      </c>
      <c r="T640">
        <f t="shared" si="61"/>
        <v>2018</v>
      </c>
    </row>
    <row r="641" spans="1:20" ht="28.5" hidden="1" x14ac:dyDescent="0.4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>
        <v>1</v>
      </c>
      <c r="L641" t="b">
        <v>0</v>
      </c>
      <c r="M641" t="s">
        <v>8275</v>
      </c>
      <c r="N641" t="s">
        <v>8276</v>
      </c>
      <c r="O641" s="6">
        <f t="shared" si="56"/>
        <v>0</v>
      </c>
      <c r="P641">
        <f t="shared" si="57"/>
        <v>1</v>
      </c>
      <c r="Q641" s="5">
        <f t="shared" si="59"/>
        <v>42212.31908983452</v>
      </c>
      <c r="R641" s="5">
        <f t="shared" si="58"/>
        <v>42273.595685579196</v>
      </c>
      <c r="S641">
        <f t="shared" si="60"/>
        <v>61</v>
      </c>
      <c r="T641">
        <f t="shared" si="61"/>
        <v>2015</v>
      </c>
    </row>
    <row r="642" spans="1:20" ht="42.75" hidden="1" x14ac:dyDescent="0.4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>
        <v>2</v>
      </c>
      <c r="L642" t="b">
        <v>1</v>
      </c>
      <c r="M642" t="s">
        <v>8275</v>
      </c>
      <c r="N642" t="s">
        <v>8277</v>
      </c>
      <c r="O642" s="6">
        <f t="shared" ref="O642:O705" si="62">ROUND(E642/D642*100,0)</f>
        <v>144</v>
      </c>
      <c r="P642">
        <f t="shared" ref="P642:P705" si="63">IFERROR(ROUND(E642/K642,2),0)</f>
        <v>50.5</v>
      </c>
      <c r="Q642" s="5">
        <f t="shared" si="59"/>
        <v>43047.556914893619</v>
      </c>
      <c r="R642" s="5">
        <f t="shared" ref="R642:R705" si="64">(I642/84600)+DATE(1970,1,1)</f>
        <v>43063.425531914894</v>
      </c>
      <c r="S642">
        <f t="shared" si="60"/>
        <v>17</v>
      </c>
      <c r="T642">
        <f t="shared" si="61"/>
        <v>2017</v>
      </c>
    </row>
    <row r="643" spans="1:20" ht="42.75" hidden="1" x14ac:dyDescent="0.4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>
        <v>315</v>
      </c>
      <c r="L643" t="b">
        <v>1</v>
      </c>
      <c r="M643" t="s">
        <v>8275</v>
      </c>
      <c r="N643" t="s">
        <v>8277</v>
      </c>
      <c r="O643" s="6">
        <f t="shared" si="62"/>
        <v>119</v>
      </c>
      <c r="P643">
        <f t="shared" si="63"/>
        <v>151.32</v>
      </c>
      <c r="Q643" s="5">
        <f t="shared" ref="Q643:Q706" si="65">(J643/84600)+DATE(1970,1,1)</f>
        <v>42553.411914893615</v>
      </c>
      <c r="R643" s="5">
        <f t="shared" si="64"/>
        <v>42584.050212765957</v>
      </c>
      <c r="S643">
        <f t="shared" ref="S643:S706" si="66">ROUND((I643-J643)/86400,0)+1</f>
        <v>31</v>
      </c>
      <c r="T643">
        <f t="shared" ref="T643:T706" si="67">YEAR((Q643))</f>
        <v>2016</v>
      </c>
    </row>
    <row r="644" spans="1:20" ht="42.75" hidden="1" x14ac:dyDescent="0.4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>
        <v>2174</v>
      </c>
      <c r="L644" t="b">
        <v>1</v>
      </c>
      <c r="M644" t="s">
        <v>8275</v>
      </c>
      <c r="N644" t="s">
        <v>8277</v>
      </c>
      <c r="O644" s="6">
        <f t="shared" si="62"/>
        <v>1460</v>
      </c>
      <c r="P644">
        <f t="shared" si="63"/>
        <v>134.36000000000001</v>
      </c>
      <c r="Q644" s="5">
        <f t="shared" si="65"/>
        <v>42553.494964539008</v>
      </c>
      <c r="R644" s="5">
        <f t="shared" si="64"/>
        <v>42590.260921985813</v>
      </c>
      <c r="S644">
        <f t="shared" si="66"/>
        <v>37</v>
      </c>
      <c r="T644">
        <f t="shared" si="67"/>
        <v>2016</v>
      </c>
    </row>
    <row r="645" spans="1:20" ht="28.5" hidden="1" x14ac:dyDescent="0.4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>
        <v>152</v>
      </c>
      <c r="L645" t="b">
        <v>1</v>
      </c>
      <c r="M645" t="s">
        <v>8275</v>
      </c>
      <c r="N645" t="s">
        <v>8277</v>
      </c>
      <c r="O645" s="6">
        <f t="shared" si="62"/>
        <v>106</v>
      </c>
      <c r="P645">
        <f t="shared" si="63"/>
        <v>174.03</v>
      </c>
      <c r="Q645" s="5">
        <f t="shared" si="65"/>
        <v>42452.379137115844</v>
      </c>
      <c r="R645" s="5">
        <f t="shared" si="64"/>
        <v>42508.549349881796</v>
      </c>
      <c r="S645">
        <f t="shared" si="66"/>
        <v>56</v>
      </c>
      <c r="T645">
        <f t="shared" si="67"/>
        <v>2016</v>
      </c>
    </row>
    <row r="646" spans="1:20" ht="42.75" hidden="1" x14ac:dyDescent="0.4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>
        <v>1021</v>
      </c>
      <c r="L646" t="b">
        <v>1</v>
      </c>
      <c r="M646" t="s">
        <v>8275</v>
      </c>
      <c r="N646" t="s">
        <v>8277</v>
      </c>
      <c r="O646" s="6">
        <f t="shared" si="62"/>
        <v>300</v>
      </c>
      <c r="P646">
        <f t="shared" si="63"/>
        <v>73.489999999999995</v>
      </c>
      <c r="Q646" s="5">
        <f t="shared" si="65"/>
        <v>42246.105661938534</v>
      </c>
      <c r="R646" s="5">
        <f t="shared" si="64"/>
        <v>42289.382978723399</v>
      </c>
      <c r="S646">
        <f t="shared" si="66"/>
        <v>43</v>
      </c>
      <c r="T646">
        <f t="shared" si="67"/>
        <v>2015</v>
      </c>
    </row>
    <row r="647" spans="1:20" ht="28.5" hidden="1" x14ac:dyDescent="0.4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>
        <v>237</v>
      </c>
      <c r="L647" t="b">
        <v>1</v>
      </c>
      <c r="M647" t="s">
        <v>8275</v>
      </c>
      <c r="N647" t="s">
        <v>8277</v>
      </c>
      <c r="O647" s="6">
        <f t="shared" si="62"/>
        <v>279</v>
      </c>
      <c r="P647">
        <f t="shared" si="63"/>
        <v>23.52</v>
      </c>
      <c r="Q647" s="5">
        <f t="shared" si="65"/>
        <v>42925.622624113472</v>
      </c>
      <c r="R647" s="5">
        <f t="shared" si="64"/>
        <v>42956.260921985813</v>
      </c>
      <c r="S647">
        <f t="shared" si="66"/>
        <v>31</v>
      </c>
      <c r="T647">
        <f t="shared" si="67"/>
        <v>2017</v>
      </c>
    </row>
    <row r="648" spans="1:20" ht="42.75" hidden="1" x14ac:dyDescent="0.4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>
        <v>27</v>
      </c>
      <c r="L648" t="b">
        <v>1</v>
      </c>
      <c r="M648" t="s">
        <v>8275</v>
      </c>
      <c r="N648" t="s">
        <v>8277</v>
      </c>
      <c r="O648" s="6">
        <f t="shared" si="62"/>
        <v>132</v>
      </c>
      <c r="P648">
        <f t="shared" si="63"/>
        <v>39.07</v>
      </c>
      <c r="Q648" s="5">
        <f t="shared" si="65"/>
        <v>42178.892044917258</v>
      </c>
      <c r="R648" s="5">
        <f t="shared" si="64"/>
        <v>42209.5303427896</v>
      </c>
      <c r="S648">
        <f t="shared" si="66"/>
        <v>31</v>
      </c>
      <c r="T648">
        <f t="shared" si="67"/>
        <v>2015</v>
      </c>
    </row>
    <row r="649" spans="1:20" ht="42.75" hidden="1" x14ac:dyDescent="0.4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>
        <v>17</v>
      </c>
      <c r="L649" t="b">
        <v>1</v>
      </c>
      <c r="M649" t="s">
        <v>8275</v>
      </c>
      <c r="N649" t="s">
        <v>8277</v>
      </c>
      <c r="O649" s="6">
        <f t="shared" si="62"/>
        <v>107</v>
      </c>
      <c r="P649">
        <f t="shared" si="63"/>
        <v>125.94</v>
      </c>
      <c r="Q649" s="5">
        <f t="shared" si="65"/>
        <v>42775.231075650117</v>
      </c>
      <c r="R649" s="5">
        <f t="shared" si="64"/>
        <v>42805.826820330971</v>
      </c>
      <c r="S649">
        <f t="shared" si="66"/>
        <v>31</v>
      </c>
      <c r="T649">
        <f t="shared" si="67"/>
        <v>2017</v>
      </c>
    </row>
    <row r="650" spans="1:20" ht="28.5" hidden="1" x14ac:dyDescent="0.4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>
        <v>27</v>
      </c>
      <c r="L650" t="b">
        <v>1</v>
      </c>
      <c r="M650" t="s">
        <v>8275</v>
      </c>
      <c r="N650" t="s">
        <v>8277</v>
      </c>
      <c r="O650" s="6">
        <f t="shared" si="62"/>
        <v>127</v>
      </c>
      <c r="P650">
        <f t="shared" si="63"/>
        <v>1644</v>
      </c>
      <c r="Q650" s="5">
        <f t="shared" si="65"/>
        <v>42238.984728132389</v>
      </c>
      <c r="R650" s="5">
        <f t="shared" si="64"/>
        <v>42274.729408983447</v>
      </c>
      <c r="S650">
        <f t="shared" si="66"/>
        <v>36</v>
      </c>
      <c r="T650">
        <f t="shared" si="67"/>
        <v>2015</v>
      </c>
    </row>
    <row r="651" spans="1:20" ht="42.75" hidden="1" x14ac:dyDescent="0.4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>
        <v>82</v>
      </c>
      <c r="L651" t="b">
        <v>1</v>
      </c>
      <c r="M651" t="s">
        <v>8275</v>
      </c>
      <c r="N651" t="s">
        <v>8277</v>
      </c>
      <c r="O651" s="6">
        <f t="shared" si="62"/>
        <v>140</v>
      </c>
      <c r="P651">
        <f t="shared" si="63"/>
        <v>42.67</v>
      </c>
      <c r="Q651" s="5">
        <f t="shared" si="65"/>
        <v>42224.910319148941</v>
      </c>
      <c r="R651" s="5">
        <f t="shared" si="64"/>
        <v>42246.357127659576</v>
      </c>
      <c r="S651">
        <f t="shared" si="66"/>
        <v>22</v>
      </c>
      <c r="T651">
        <f t="shared" si="67"/>
        <v>2015</v>
      </c>
    </row>
    <row r="652" spans="1:20" ht="42.75" hidden="1" x14ac:dyDescent="0.4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>
        <v>48</v>
      </c>
      <c r="L652" t="b">
        <v>1</v>
      </c>
      <c r="M652" t="s">
        <v>8275</v>
      </c>
      <c r="N652" t="s">
        <v>8277</v>
      </c>
      <c r="O652" s="6">
        <f t="shared" si="62"/>
        <v>112</v>
      </c>
      <c r="P652">
        <f t="shared" si="63"/>
        <v>35.130000000000003</v>
      </c>
      <c r="Q652" s="5">
        <f t="shared" si="65"/>
        <v>42280.186572104023</v>
      </c>
      <c r="R652" s="5">
        <f t="shared" si="64"/>
        <v>42341.505721040186</v>
      </c>
      <c r="S652">
        <f t="shared" si="66"/>
        <v>61</v>
      </c>
      <c r="T652">
        <f t="shared" si="67"/>
        <v>2015</v>
      </c>
    </row>
    <row r="653" spans="1:20" ht="42.75" hidden="1" x14ac:dyDescent="0.4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>
        <v>105</v>
      </c>
      <c r="L653" t="b">
        <v>1</v>
      </c>
      <c r="M653" t="s">
        <v>8275</v>
      </c>
      <c r="N653" t="s">
        <v>8277</v>
      </c>
      <c r="O653" s="6">
        <f t="shared" si="62"/>
        <v>101</v>
      </c>
      <c r="P653">
        <f t="shared" si="63"/>
        <v>239.35</v>
      </c>
      <c r="Q653" s="5">
        <f t="shared" si="65"/>
        <v>42304.677434988174</v>
      </c>
      <c r="R653" s="5">
        <f t="shared" si="64"/>
        <v>42335.315732860516</v>
      </c>
      <c r="S653">
        <f t="shared" si="66"/>
        <v>31</v>
      </c>
      <c r="T653">
        <f t="shared" si="67"/>
        <v>2015</v>
      </c>
    </row>
    <row r="654" spans="1:20" ht="42.75" hidden="1" x14ac:dyDescent="0.4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>
        <v>28</v>
      </c>
      <c r="L654" t="b">
        <v>1</v>
      </c>
      <c r="M654" t="s">
        <v>8275</v>
      </c>
      <c r="N654" t="s">
        <v>8277</v>
      </c>
      <c r="O654" s="6">
        <f t="shared" si="62"/>
        <v>100</v>
      </c>
      <c r="P654">
        <f t="shared" si="63"/>
        <v>107.64</v>
      </c>
      <c r="Q654" s="5">
        <f t="shared" si="65"/>
        <v>43039.662529550827</v>
      </c>
      <c r="R654" s="5">
        <f t="shared" si="64"/>
        <v>43070.343380614657</v>
      </c>
      <c r="S654">
        <f t="shared" si="66"/>
        <v>31</v>
      </c>
      <c r="T654">
        <f t="shared" si="67"/>
        <v>2017</v>
      </c>
    </row>
    <row r="655" spans="1:20" ht="42.75" hidden="1" x14ac:dyDescent="0.4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>
        <v>1107</v>
      </c>
      <c r="L655" t="b">
        <v>1</v>
      </c>
      <c r="M655" t="s">
        <v>8275</v>
      </c>
      <c r="N655" t="s">
        <v>8277</v>
      </c>
      <c r="O655" s="6">
        <f t="shared" si="62"/>
        <v>141</v>
      </c>
      <c r="P655">
        <f t="shared" si="63"/>
        <v>95.83</v>
      </c>
      <c r="Q655" s="5">
        <f t="shared" si="65"/>
        <v>42553.46146572104</v>
      </c>
      <c r="R655" s="5">
        <f t="shared" si="64"/>
        <v>42591.248699763593</v>
      </c>
      <c r="S655">
        <f t="shared" si="66"/>
        <v>38</v>
      </c>
      <c r="T655">
        <f t="shared" si="67"/>
        <v>2016</v>
      </c>
    </row>
    <row r="656" spans="1:20" ht="42.75" hidden="1" x14ac:dyDescent="0.4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>
        <v>1013</v>
      </c>
      <c r="L656" t="b">
        <v>1</v>
      </c>
      <c r="M656" t="s">
        <v>8275</v>
      </c>
      <c r="N656" t="s">
        <v>8277</v>
      </c>
      <c r="O656" s="6">
        <f t="shared" si="62"/>
        <v>267</v>
      </c>
      <c r="P656">
        <f t="shared" si="63"/>
        <v>31.66</v>
      </c>
      <c r="Q656" s="5">
        <f t="shared" si="65"/>
        <v>42517.041524822693</v>
      </c>
      <c r="R656" s="5">
        <f t="shared" si="64"/>
        <v>42547.679822695034</v>
      </c>
      <c r="S656">
        <f t="shared" si="66"/>
        <v>31</v>
      </c>
      <c r="T656">
        <f t="shared" si="67"/>
        <v>2016</v>
      </c>
    </row>
    <row r="657" spans="1:20" ht="42.75" hidden="1" x14ac:dyDescent="0.4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>
        <v>274</v>
      </c>
      <c r="L657" t="b">
        <v>1</v>
      </c>
      <c r="M657" t="s">
        <v>8275</v>
      </c>
      <c r="N657" t="s">
        <v>8277</v>
      </c>
      <c r="O657" s="6">
        <f t="shared" si="62"/>
        <v>147</v>
      </c>
      <c r="P657">
        <f t="shared" si="63"/>
        <v>42.89</v>
      </c>
      <c r="Q657" s="5">
        <f t="shared" si="65"/>
        <v>42396.530874704491</v>
      </c>
      <c r="R657" s="5">
        <f t="shared" si="64"/>
        <v>42427.126619385344</v>
      </c>
      <c r="S657">
        <f t="shared" si="66"/>
        <v>31</v>
      </c>
      <c r="T657">
        <f t="shared" si="67"/>
        <v>2016</v>
      </c>
    </row>
    <row r="658" spans="1:20" ht="42.75" hidden="1" x14ac:dyDescent="0.4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>
        <v>87</v>
      </c>
      <c r="L658" t="b">
        <v>1</v>
      </c>
      <c r="M658" t="s">
        <v>8275</v>
      </c>
      <c r="N658" t="s">
        <v>8277</v>
      </c>
      <c r="O658" s="6">
        <f t="shared" si="62"/>
        <v>214</v>
      </c>
      <c r="P658">
        <f t="shared" si="63"/>
        <v>122.74</v>
      </c>
      <c r="Q658" s="5">
        <f t="shared" si="65"/>
        <v>42776.289822695035</v>
      </c>
      <c r="R658" s="5">
        <f t="shared" si="64"/>
        <v>42837.523865248222</v>
      </c>
      <c r="S658">
        <f t="shared" si="66"/>
        <v>61</v>
      </c>
      <c r="T658">
        <f t="shared" si="67"/>
        <v>2017</v>
      </c>
    </row>
    <row r="659" spans="1:20" ht="42.75" hidden="1" x14ac:dyDescent="0.4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>
        <v>99</v>
      </c>
      <c r="L659" t="b">
        <v>1</v>
      </c>
      <c r="M659" t="s">
        <v>8275</v>
      </c>
      <c r="N659" t="s">
        <v>8277</v>
      </c>
      <c r="O659" s="6">
        <f t="shared" si="62"/>
        <v>126</v>
      </c>
      <c r="P659">
        <f t="shared" si="63"/>
        <v>190.45</v>
      </c>
      <c r="Q659" s="5">
        <f t="shared" si="65"/>
        <v>42688.502033096927</v>
      </c>
      <c r="R659" s="5">
        <f t="shared" si="64"/>
        <v>42719.140330969269</v>
      </c>
      <c r="S659">
        <f t="shared" si="66"/>
        <v>31</v>
      </c>
      <c r="T659">
        <f t="shared" si="67"/>
        <v>2016</v>
      </c>
    </row>
    <row r="660" spans="1:20" ht="42.75" hidden="1" x14ac:dyDescent="0.4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>
        <v>276</v>
      </c>
      <c r="L660" t="b">
        <v>1</v>
      </c>
      <c r="M660" t="s">
        <v>8275</v>
      </c>
      <c r="N660" t="s">
        <v>8277</v>
      </c>
      <c r="O660" s="6">
        <f t="shared" si="62"/>
        <v>104</v>
      </c>
      <c r="P660">
        <f t="shared" si="63"/>
        <v>109.34</v>
      </c>
      <c r="Q660" s="5">
        <f t="shared" si="65"/>
        <v>42532.568427895982</v>
      </c>
      <c r="R660" s="5">
        <f t="shared" si="64"/>
        <v>42565.851063829788</v>
      </c>
      <c r="S660">
        <f t="shared" si="66"/>
        <v>34</v>
      </c>
      <c r="T660">
        <f t="shared" si="67"/>
        <v>2016</v>
      </c>
    </row>
    <row r="661" spans="1:20" hidden="1" x14ac:dyDescent="0.4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>
        <v>21</v>
      </c>
      <c r="L661" t="b">
        <v>1</v>
      </c>
      <c r="M661" t="s">
        <v>8275</v>
      </c>
      <c r="N661" t="s">
        <v>8277</v>
      </c>
      <c r="O661" s="6">
        <f t="shared" si="62"/>
        <v>101</v>
      </c>
      <c r="P661">
        <f t="shared" si="63"/>
        <v>143.66999999999999</v>
      </c>
      <c r="Q661" s="5">
        <f t="shared" si="65"/>
        <v>42563.648877068554</v>
      </c>
      <c r="R661" s="5">
        <f t="shared" si="64"/>
        <v>42594.287174940895</v>
      </c>
      <c r="S661">
        <f t="shared" si="66"/>
        <v>31</v>
      </c>
      <c r="T661">
        <f t="shared" si="67"/>
        <v>2016</v>
      </c>
    </row>
    <row r="662" spans="1:20" ht="42.75" hidden="1" x14ac:dyDescent="0.4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>
        <v>18</v>
      </c>
      <c r="L662" t="b">
        <v>0</v>
      </c>
      <c r="M662" t="s">
        <v>8275</v>
      </c>
      <c r="N662" t="s">
        <v>8277</v>
      </c>
      <c r="O662" s="6">
        <f t="shared" si="62"/>
        <v>3</v>
      </c>
      <c r="P662">
        <f t="shared" si="63"/>
        <v>84.94</v>
      </c>
      <c r="Q662" s="5">
        <f t="shared" si="65"/>
        <v>42270.693605200941</v>
      </c>
      <c r="R662" s="5">
        <f t="shared" si="64"/>
        <v>42301.374456264777</v>
      </c>
      <c r="S662">
        <f t="shared" si="66"/>
        <v>31</v>
      </c>
      <c r="T662">
        <f t="shared" si="67"/>
        <v>2015</v>
      </c>
    </row>
    <row r="663" spans="1:20" ht="42.75" hidden="1" x14ac:dyDescent="0.4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>
        <v>9</v>
      </c>
      <c r="L663" t="b">
        <v>0</v>
      </c>
      <c r="M663" t="s">
        <v>8275</v>
      </c>
      <c r="N663" t="s">
        <v>8277</v>
      </c>
      <c r="O663" s="6">
        <f t="shared" si="62"/>
        <v>1</v>
      </c>
      <c r="P663">
        <f t="shared" si="63"/>
        <v>10.56</v>
      </c>
      <c r="Q663" s="5">
        <f t="shared" si="65"/>
        <v>42999.786749408988</v>
      </c>
      <c r="R663" s="5">
        <f t="shared" si="64"/>
        <v>43030.425047281329</v>
      </c>
      <c r="S663">
        <f t="shared" si="66"/>
        <v>31</v>
      </c>
      <c r="T663">
        <f t="shared" si="67"/>
        <v>2017</v>
      </c>
    </row>
    <row r="664" spans="1:20" ht="42.75" hidden="1" x14ac:dyDescent="0.4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>
        <v>4</v>
      </c>
      <c r="L664" t="b">
        <v>0</v>
      </c>
      <c r="M664" t="s">
        <v>8275</v>
      </c>
      <c r="N664" t="s">
        <v>8277</v>
      </c>
      <c r="O664" s="6">
        <f t="shared" si="62"/>
        <v>0</v>
      </c>
      <c r="P664">
        <f t="shared" si="63"/>
        <v>39</v>
      </c>
      <c r="Q664" s="5">
        <f t="shared" si="65"/>
        <v>42339.830342789603</v>
      </c>
      <c r="R664" s="5">
        <f t="shared" si="64"/>
        <v>42370.468640661944</v>
      </c>
      <c r="S664">
        <f t="shared" si="66"/>
        <v>31</v>
      </c>
      <c r="T664">
        <f t="shared" si="67"/>
        <v>2015</v>
      </c>
    </row>
    <row r="665" spans="1:20" ht="42.75" hidden="1" x14ac:dyDescent="0.4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>
        <v>7</v>
      </c>
      <c r="L665" t="b">
        <v>0</v>
      </c>
      <c r="M665" t="s">
        <v>8275</v>
      </c>
      <c r="N665" t="s">
        <v>8277</v>
      </c>
      <c r="O665" s="6">
        <f t="shared" si="62"/>
        <v>0</v>
      </c>
      <c r="P665">
        <f t="shared" si="63"/>
        <v>100</v>
      </c>
      <c r="Q665" s="5">
        <f t="shared" si="65"/>
        <v>42527.137777777782</v>
      </c>
      <c r="R665" s="5">
        <f t="shared" si="64"/>
        <v>42557.776075650123</v>
      </c>
      <c r="S665">
        <f t="shared" si="66"/>
        <v>31</v>
      </c>
      <c r="T665">
        <f t="shared" si="67"/>
        <v>2016</v>
      </c>
    </row>
    <row r="666" spans="1:20" ht="42.75" hidden="1" x14ac:dyDescent="0.4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>
        <v>29</v>
      </c>
      <c r="L666" t="b">
        <v>0</v>
      </c>
      <c r="M666" t="s">
        <v>8275</v>
      </c>
      <c r="N666" t="s">
        <v>8277</v>
      </c>
      <c r="O666" s="6">
        <f t="shared" si="62"/>
        <v>8</v>
      </c>
      <c r="P666">
        <f t="shared" si="63"/>
        <v>31.17</v>
      </c>
      <c r="Q666" s="5">
        <f t="shared" si="65"/>
        <v>42428.914598108749</v>
      </c>
      <c r="R666" s="5">
        <f t="shared" si="64"/>
        <v>42459.552895981091</v>
      </c>
      <c r="S666">
        <f t="shared" si="66"/>
        <v>31</v>
      </c>
      <c r="T666">
        <f t="shared" si="67"/>
        <v>2016</v>
      </c>
    </row>
    <row r="667" spans="1:20" ht="42.75" hidden="1" x14ac:dyDescent="0.4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>
        <v>12</v>
      </c>
      <c r="L667" t="b">
        <v>0</v>
      </c>
      <c r="M667" t="s">
        <v>8275</v>
      </c>
      <c r="N667" t="s">
        <v>8277</v>
      </c>
      <c r="O667" s="6">
        <f t="shared" si="62"/>
        <v>19</v>
      </c>
      <c r="P667">
        <f t="shared" si="63"/>
        <v>155.33000000000001</v>
      </c>
      <c r="Q667" s="5">
        <f t="shared" si="65"/>
        <v>43052.960531914898</v>
      </c>
      <c r="R667" s="5">
        <f t="shared" si="64"/>
        <v>43114.237127659573</v>
      </c>
      <c r="S667">
        <f t="shared" si="66"/>
        <v>61</v>
      </c>
      <c r="T667">
        <f t="shared" si="67"/>
        <v>2017</v>
      </c>
    </row>
    <row r="668" spans="1:20" ht="42.75" hidden="1" x14ac:dyDescent="0.4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>
        <v>4</v>
      </c>
      <c r="L668" t="b">
        <v>0</v>
      </c>
      <c r="M668" t="s">
        <v>8275</v>
      </c>
      <c r="N668" t="s">
        <v>8277</v>
      </c>
      <c r="O668" s="6">
        <f t="shared" si="62"/>
        <v>0</v>
      </c>
      <c r="P668">
        <f t="shared" si="63"/>
        <v>2</v>
      </c>
      <c r="Q668" s="5">
        <f t="shared" si="65"/>
        <v>42184.998794326239</v>
      </c>
      <c r="R668" s="5">
        <f t="shared" si="64"/>
        <v>42215.63709219858</v>
      </c>
      <c r="S668">
        <f t="shared" si="66"/>
        <v>31</v>
      </c>
      <c r="T668">
        <f t="shared" si="67"/>
        <v>2015</v>
      </c>
    </row>
    <row r="669" spans="1:20" ht="42.75" hidden="1" x14ac:dyDescent="0.4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>
        <v>28</v>
      </c>
      <c r="L669" t="b">
        <v>0</v>
      </c>
      <c r="M669" t="s">
        <v>8275</v>
      </c>
      <c r="N669" t="s">
        <v>8277</v>
      </c>
      <c r="O669" s="6">
        <f t="shared" si="62"/>
        <v>10</v>
      </c>
      <c r="P669">
        <f t="shared" si="63"/>
        <v>178.93</v>
      </c>
      <c r="Q669" s="5">
        <f t="shared" si="65"/>
        <v>42995.42391252955</v>
      </c>
      <c r="R669" s="5">
        <f t="shared" si="64"/>
        <v>43036.274976359338</v>
      </c>
      <c r="S669">
        <f t="shared" si="66"/>
        <v>41</v>
      </c>
      <c r="T669">
        <f t="shared" si="67"/>
        <v>2017</v>
      </c>
    </row>
    <row r="670" spans="1:20" ht="42.75" hidden="1" x14ac:dyDescent="0.4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>
        <v>25</v>
      </c>
      <c r="L670" t="b">
        <v>0</v>
      </c>
      <c r="M670" t="s">
        <v>8275</v>
      </c>
      <c r="N670" t="s">
        <v>8277</v>
      </c>
      <c r="O670" s="6">
        <f t="shared" si="62"/>
        <v>5</v>
      </c>
      <c r="P670">
        <f t="shared" si="63"/>
        <v>27.36</v>
      </c>
      <c r="Q670" s="5">
        <f t="shared" si="65"/>
        <v>42442.359598108742</v>
      </c>
      <c r="R670" s="5">
        <f t="shared" si="64"/>
        <v>42488.317044917261</v>
      </c>
      <c r="S670">
        <f t="shared" si="66"/>
        <v>46</v>
      </c>
      <c r="T670">
        <f t="shared" si="67"/>
        <v>2016</v>
      </c>
    </row>
    <row r="671" spans="1:20" ht="57" hidden="1" x14ac:dyDescent="0.4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>
        <v>28</v>
      </c>
      <c r="L671" t="b">
        <v>0</v>
      </c>
      <c r="M671" t="s">
        <v>8275</v>
      </c>
      <c r="N671" t="s">
        <v>8277</v>
      </c>
      <c r="O671" s="6">
        <f t="shared" si="62"/>
        <v>22</v>
      </c>
      <c r="P671">
        <f t="shared" si="63"/>
        <v>1536.25</v>
      </c>
      <c r="Q671" s="5">
        <f t="shared" si="65"/>
        <v>42888.447494089836</v>
      </c>
      <c r="R671" s="5">
        <f t="shared" si="64"/>
        <v>42919.085791962178</v>
      </c>
      <c r="S671">
        <f t="shared" si="66"/>
        <v>31</v>
      </c>
      <c r="T671">
        <f t="shared" si="67"/>
        <v>2017</v>
      </c>
    </row>
    <row r="672" spans="1:20" ht="42.75" hidden="1" x14ac:dyDescent="0.4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>
        <v>310</v>
      </c>
      <c r="L672" t="b">
        <v>0</v>
      </c>
      <c r="M672" t="s">
        <v>8275</v>
      </c>
      <c r="N672" t="s">
        <v>8277</v>
      </c>
      <c r="O672" s="6">
        <f t="shared" si="62"/>
        <v>29</v>
      </c>
      <c r="P672">
        <f t="shared" si="63"/>
        <v>85</v>
      </c>
      <c r="Q672" s="5">
        <f t="shared" si="65"/>
        <v>42867.086524822691</v>
      </c>
      <c r="R672" s="5">
        <f t="shared" si="64"/>
        <v>42901.432624113477</v>
      </c>
      <c r="S672">
        <f t="shared" si="66"/>
        <v>35</v>
      </c>
      <c r="T672">
        <f t="shared" si="67"/>
        <v>2017</v>
      </c>
    </row>
    <row r="673" spans="1:20" ht="42.75" hidden="1" x14ac:dyDescent="0.4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>
        <v>15</v>
      </c>
      <c r="L673" t="b">
        <v>0</v>
      </c>
      <c r="M673" t="s">
        <v>8275</v>
      </c>
      <c r="N673" t="s">
        <v>8277</v>
      </c>
      <c r="O673" s="6">
        <f t="shared" si="62"/>
        <v>39</v>
      </c>
      <c r="P673">
        <f t="shared" si="63"/>
        <v>788.53</v>
      </c>
      <c r="Q673" s="5">
        <f t="shared" si="65"/>
        <v>42333.96278959811</v>
      </c>
      <c r="R673" s="5">
        <f t="shared" si="64"/>
        <v>42368.148936170212</v>
      </c>
      <c r="S673">
        <f t="shared" si="66"/>
        <v>34</v>
      </c>
      <c r="T673">
        <f t="shared" si="67"/>
        <v>2015</v>
      </c>
    </row>
    <row r="674" spans="1:20" ht="42.75" hidden="1" x14ac:dyDescent="0.4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>
        <v>215</v>
      </c>
      <c r="L674" t="b">
        <v>0</v>
      </c>
      <c r="M674" t="s">
        <v>8275</v>
      </c>
      <c r="N674" t="s">
        <v>8277</v>
      </c>
      <c r="O674" s="6">
        <f t="shared" si="62"/>
        <v>22</v>
      </c>
      <c r="P674">
        <f t="shared" si="63"/>
        <v>50.3</v>
      </c>
      <c r="Q674" s="5">
        <f t="shared" si="65"/>
        <v>42323.266713947989</v>
      </c>
      <c r="R674" s="5">
        <f t="shared" si="64"/>
        <v>42354.914184397159</v>
      </c>
      <c r="S674">
        <f t="shared" si="66"/>
        <v>32</v>
      </c>
      <c r="T674">
        <f t="shared" si="67"/>
        <v>2015</v>
      </c>
    </row>
    <row r="675" spans="1:20" ht="42.75" hidden="1" x14ac:dyDescent="0.4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>
        <v>3</v>
      </c>
      <c r="L675" t="b">
        <v>0</v>
      </c>
      <c r="M675" t="s">
        <v>8275</v>
      </c>
      <c r="N675" t="s">
        <v>8277</v>
      </c>
      <c r="O675" s="6">
        <f t="shared" si="62"/>
        <v>0</v>
      </c>
      <c r="P675">
        <f t="shared" si="63"/>
        <v>68.33</v>
      </c>
      <c r="Q675" s="5">
        <f t="shared" si="65"/>
        <v>42185.007293144212</v>
      </c>
      <c r="R675" s="5">
        <f t="shared" si="64"/>
        <v>42230.964739952717</v>
      </c>
      <c r="S675">
        <f t="shared" si="66"/>
        <v>46</v>
      </c>
      <c r="T675">
        <f t="shared" si="67"/>
        <v>2015</v>
      </c>
    </row>
    <row r="676" spans="1:20" ht="28.5" hidden="1" x14ac:dyDescent="0.4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>
        <v>2</v>
      </c>
      <c r="L676" t="b">
        <v>0</v>
      </c>
      <c r="M676" t="s">
        <v>8275</v>
      </c>
      <c r="N676" t="s">
        <v>8277</v>
      </c>
      <c r="O676" s="6">
        <f t="shared" si="62"/>
        <v>0</v>
      </c>
      <c r="P676">
        <f t="shared" si="63"/>
        <v>7.5</v>
      </c>
      <c r="Q676" s="5">
        <f t="shared" si="65"/>
        <v>42148.522777777776</v>
      </c>
      <c r="R676" s="5">
        <f t="shared" si="64"/>
        <v>42209.799373522459</v>
      </c>
      <c r="S676">
        <f t="shared" si="66"/>
        <v>61</v>
      </c>
      <c r="T676">
        <f t="shared" si="67"/>
        <v>2015</v>
      </c>
    </row>
    <row r="677" spans="1:20" ht="42.75" hidden="1" x14ac:dyDescent="0.4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>
        <v>26</v>
      </c>
      <c r="L677" t="b">
        <v>0</v>
      </c>
      <c r="M677" t="s">
        <v>8275</v>
      </c>
      <c r="N677" t="s">
        <v>8277</v>
      </c>
      <c r="O677" s="6">
        <f t="shared" si="62"/>
        <v>15</v>
      </c>
      <c r="P677">
        <f t="shared" si="63"/>
        <v>34.270000000000003</v>
      </c>
      <c r="Q677" s="5">
        <f t="shared" si="65"/>
        <v>42325.014231678491</v>
      </c>
      <c r="R677" s="5">
        <f t="shared" si="64"/>
        <v>42354.999290780142</v>
      </c>
      <c r="S677">
        <f t="shared" si="66"/>
        <v>30</v>
      </c>
      <c r="T677">
        <f t="shared" si="67"/>
        <v>2015</v>
      </c>
    </row>
    <row r="678" spans="1:20" ht="57" hidden="1" x14ac:dyDescent="0.4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>
        <v>24</v>
      </c>
      <c r="L678" t="b">
        <v>0</v>
      </c>
      <c r="M678" t="s">
        <v>8275</v>
      </c>
      <c r="N678" t="s">
        <v>8277</v>
      </c>
      <c r="O678" s="6">
        <f t="shared" si="62"/>
        <v>1</v>
      </c>
      <c r="P678">
        <f t="shared" si="63"/>
        <v>61.29</v>
      </c>
      <c r="Q678" s="5">
        <f t="shared" si="65"/>
        <v>42362.63570921986</v>
      </c>
      <c r="R678" s="5">
        <f t="shared" si="64"/>
        <v>42393.274007092201</v>
      </c>
      <c r="S678">
        <f t="shared" si="66"/>
        <v>31</v>
      </c>
      <c r="T678">
        <f t="shared" si="67"/>
        <v>2015</v>
      </c>
    </row>
    <row r="679" spans="1:20" ht="42.75" hidden="1" x14ac:dyDescent="0.4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>
        <v>96</v>
      </c>
      <c r="L679" t="b">
        <v>0</v>
      </c>
      <c r="M679" t="s">
        <v>8275</v>
      </c>
      <c r="N679" t="s">
        <v>8277</v>
      </c>
      <c r="O679" s="6">
        <f t="shared" si="62"/>
        <v>26</v>
      </c>
      <c r="P679">
        <f t="shared" si="63"/>
        <v>133.25</v>
      </c>
      <c r="Q679" s="5">
        <f t="shared" si="65"/>
        <v>42864.731619385348</v>
      </c>
      <c r="R679" s="5">
        <f t="shared" si="64"/>
        <v>42910.689066193852</v>
      </c>
      <c r="S679">
        <f t="shared" si="66"/>
        <v>46</v>
      </c>
      <c r="T679">
        <f t="shared" si="67"/>
        <v>2017</v>
      </c>
    </row>
    <row r="680" spans="1:20" ht="42.75" hidden="1" x14ac:dyDescent="0.4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>
        <v>17</v>
      </c>
      <c r="L680" t="b">
        <v>0</v>
      </c>
      <c r="M680" t="s">
        <v>8275</v>
      </c>
      <c r="N680" t="s">
        <v>8277</v>
      </c>
      <c r="O680" s="6">
        <f t="shared" si="62"/>
        <v>4</v>
      </c>
      <c r="P680">
        <f t="shared" si="63"/>
        <v>65.180000000000007</v>
      </c>
      <c r="Q680" s="5">
        <f t="shared" si="65"/>
        <v>42841.214397163116</v>
      </c>
      <c r="R680" s="5">
        <f t="shared" si="64"/>
        <v>42871.852695035457</v>
      </c>
      <c r="S680">
        <f t="shared" si="66"/>
        <v>31</v>
      </c>
      <c r="T680">
        <f t="shared" si="67"/>
        <v>2017</v>
      </c>
    </row>
    <row r="681" spans="1:20" ht="42.75" hidden="1" x14ac:dyDescent="0.4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>
        <v>94</v>
      </c>
      <c r="L681" t="b">
        <v>0</v>
      </c>
      <c r="M681" t="s">
        <v>8275</v>
      </c>
      <c r="N681" t="s">
        <v>8277</v>
      </c>
      <c r="O681" s="6">
        <f t="shared" si="62"/>
        <v>15</v>
      </c>
      <c r="P681">
        <f t="shared" si="63"/>
        <v>93.9</v>
      </c>
      <c r="Q681" s="5">
        <f t="shared" si="65"/>
        <v>42918.136040189129</v>
      </c>
      <c r="R681" s="5">
        <f t="shared" si="64"/>
        <v>42979.412635933812</v>
      </c>
      <c r="S681">
        <f t="shared" si="66"/>
        <v>61</v>
      </c>
      <c r="T681">
        <f t="shared" si="67"/>
        <v>2017</v>
      </c>
    </row>
    <row r="682" spans="1:20" ht="42.75" hidden="1" x14ac:dyDescent="0.4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>
        <v>129</v>
      </c>
      <c r="L682" t="b">
        <v>0</v>
      </c>
      <c r="M682" t="s">
        <v>8275</v>
      </c>
      <c r="N682" t="s">
        <v>8277</v>
      </c>
      <c r="O682" s="6">
        <f t="shared" si="62"/>
        <v>26</v>
      </c>
      <c r="P682">
        <f t="shared" si="63"/>
        <v>150.65</v>
      </c>
      <c r="Q682" s="5">
        <f t="shared" si="65"/>
        <v>42211.214314420802</v>
      </c>
      <c r="R682" s="5">
        <f t="shared" si="64"/>
        <v>42246.958995271867</v>
      </c>
      <c r="S682">
        <f t="shared" si="66"/>
        <v>36</v>
      </c>
      <c r="T682">
        <f t="shared" si="67"/>
        <v>2015</v>
      </c>
    </row>
    <row r="683" spans="1:20" ht="42.75" hidden="1" x14ac:dyDescent="0.4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>
        <v>1</v>
      </c>
      <c r="L683" t="b">
        <v>0</v>
      </c>
      <c r="M683" t="s">
        <v>8275</v>
      </c>
      <c r="N683" t="s">
        <v>8277</v>
      </c>
      <c r="O683" s="6">
        <f t="shared" si="62"/>
        <v>0</v>
      </c>
      <c r="P683">
        <f t="shared" si="63"/>
        <v>1</v>
      </c>
      <c r="Q683" s="5">
        <f t="shared" si="65"/>
        <v>43003.014231678491</v>
      </c>
      <c r="R683" s="5">
        <f t="shared" si="64"/>
        <v>43033.652529550833</v>
      </c>
      <c r="S683">
        <f t="shared" si="66"/>
        <v>31</v>
      </c>
      <c r="T683">
        <f t="shared" si="67"/>
        <v>2017</v>
      </c>
    </row>
    <row r="684" spans="1:20" ht="42.75" hidden="1" x14ac:dyDescent="0.4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>
        <v>4</v>
      </c>
      <c r="L684" t="b">
        <v>0</v>
      </c>
      <c r="M684" t="s">
        <v>8275</v>
      </c>
      <c r="N684" t="s">
        <v>8277</v>
      </c>
      <c r="O684" s="6">
        <f t="shared" si="62"/>
        <v>0</v>
      </c>
      <c r="P684">
        <f t="shared" si="63"/>
        <v>13.25</v>
      </c>
      <c r="Q684" s="5">
        <f t="shared" si="65"/>
        <v>43144.930520094567</v>
      </c>
      <c r="R684" s="5">
        <f t="shared" si="64"/>
        <v>43175.526264775413</v>
      </c>
      <c r="S684">
        <f t="shared" si="66"/>
        <v>31</v>
      </c>
      <c r="T684">
        <f t="shared" si="67"/>
        <v>2018</v>
      </c>
    </row>
    <row r="685" spans="1:20" ht="42.75" hidden="1" x14ac:dyDescent="0.4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>
        <v>3</v>
      </c>
      <c r="L685" t="b">
        <v>0</v>
      </c>
      <c r="M685" t="s">
        <v>8275</v>
      </c>
      <c r="N685" t="s">
        <v>8277</v>
      </c>
      <c r="O685" s="6">
        <f t="shared" si="62"/>
        <v>1</v>
      </c>
      <c r="P685">
        <f t="shared" si="63"/>
        <v>99.33</v>
      </c>
      <c r="Q685" s="5">
        <f t="shared" si="65"/>
        <v>42998.004302600471</v>
      </c>
      <c r="R685" s="5">
        <f t="shared" si="64"/>
        <v>43038.85536643026</v>
      </c>
      <c r="S685">
        <f t="shared" si="66"/>
        <v>41</v>
      </c>
      <c r="T685">
        <f t="shared" si="67"/>
        <v>2017</v>
      </c>
    </row>
    <row r="686" spans="1:20" ht="28.5" hidden="1" x14ac:dyDescent="0.4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>
        <v>135</v>
      </c>
      <c r="L686" t="b">
        <v>0</v>
      </c>
      <c r="M686" t="s">
        <v>8275</v>
      </c>
      <c r="N686" t="s">
        <v>8277</v>
      </c>
      <c r="O686" s="6">
        <f t="shared" si="62"/>
        <v>7</v>
      </c>
      <c r="P686">
        <f t="shared" si="63"/>
        <v>177.39</v>
      </c>
      <c r="Q686" s="5">
        <f t="shared" si="65"/>
        <v>42155.015260047279</v>
      </c>
      <c r="R686" s="5">
        <f t="shared" si="64"/>
        <v>42191.425531914894</v>
      </c>
      <c r="S686">
        <f t="shared" si="66"/>
        <v>37</v>
      </c>
      <c r="T686">
        <f t="shared" si="67"/>
        <v>2015</v>
      </c>
    </row>
    <row r="687" spans="1:20" ht="42.75" hidden="1" x14ac:dyDescent="0.4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>
        <v>10</v>
      </c>
      <c r="L687" t="b">
        <v>0</v>
      </c>
      <c r="M687" t="s">
        <v>8275</v>
      </c>
      <c r="N687" t="s">
        <v>8277</v>
      </c>
      <c r="O687" s="6">
        <f t="shared" si="62"/>
        <v>28</v>
      </c>
      <c r="P687">
        <f t="shared" si="63"/>
        <v>55.3</v>
      </c>
      <c r="Q687" s="5">
        <f t="shared" si="65"/>
        <v>42320.863735224586</v>
      </c>
      <c r="R687" s="5">
        <f t="shared" si="64"/>
        <v>42366.821182033098</v>
      </c>
      <c r="S687">
        <f t="shared" si="66"/>
        <v>46</v>
      </c>
      <c r="T687">
        <f t="shared" si="67"/>
        <v>2015</v>
      </c>
    </row>
    <row r="688" spans="1:20" ht="57" hidden="1" x14ac:dyDescent="0.4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>
        <v>0</v>
      </c>
      <c r="L688" t="b">
        <v>0</v>
      </c>
      <c r="M688" t="s">
        <v>8275</v>
      </c>
      <c r="N688" t="s">
        <v>8277</v>
      </c>
      <c r="O688" s="6">
        <f t="shared" si="62"/>
        <v>0</v>
      </c>
      <c r="P688">
        <f t="shared" si="63"/>
        <v>0</v>
      </c>
      <c r="Q688" s="5">
        <f t="shared" si="65"/>
        <v>42543.30460992908</v>
      </c>
      <c r="R688" s="5">
        <f t="shared" si="64"/>
        <v>42573.942907801422</v>
      </c>
      <c r="S688">
        <f t="shared" si="66"/>
        <v>31</v>
      </c>
      <c r="T688">
        <f t="shared" si="67"/>
        <v>2016</v>
      </c>
    </row>
    <row r="689" spans="1:20" ht="42.75" hidden="1" x14ac:dyDescent="0.4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>
        <v>6</v>
      </c>
      <c r="L689" t="b">
        <v>0</v>
      </c>
      <c r="M689" t="s">
        <v>8275</v>
      </c>
      <c r="N689" t="s">
        <v>8277</v>
      </c>
      <c r="O689" s="6">
        <f t="shared" si="62"/>
        <v>4</v>
      </c>
      <c r="P689">
        <f t="shared" si="63"/>
        <v>591.66999999999996</v>
      </c>
      <c r="Q689" s="5">
        <f t="shared" si="65"/>
        <v>43076.489988179674</v>
      </c>
      <c r="R689" s="5">
        <f t="shared" si="64"/>
        <v>43137.766583924349</v>
      </c>
      <c r="S689">
        <f t="shared" si="66"/>
        <v>61</v>
      </c>
      <c r="T689">
        <f t="shared" si="67"/>
        <v>2017</v>
      </c>
    </row>
    <row r="690" spans="1:20" ht="42.75" hidden="1" x14ac:dyDescent="0.4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>
        <v>36</v>
      </c>
      <c r="L690" t="b">
        <v>0</v>
      </c>
      <c r="M690" t="s">
        <v>8275</v>
      </c>
      <c r="N690" t="s">
        <v>8277</v>
      </c>
      <c r="O690" s="6">
        <f t="shared" si="62"/>
        <v>73</v>
      </c>
      <c r="P690">
        <f t="shared" si="63"/>
        <v>405.5</v>
      </c>
      <c r="Q690" s="5">
        <f t="shared" si="65"/>
        <v>42617.277222222227</v>
      </c>
      <c r="R690" s="5">
        <f t="shared" si="64"/>
        <v>42647.915520094568</v>
      </c>
      <c r="S690">
        <f t="shared" si="66"/>
        <v>31</v>
      </c>
      <c r="T690">
        <f t="shared" si="67"/>
        <v>2016</v>
      </c>
    </row>
    <row r="691" spans="1:20" ht="42.75" hidden="1" x14ac:dyDescent="0.4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>
        <v>336</v>
      </c>
      <c r="L691" t="b">
        <v>0</v>
      </c>
      <c r="M691" t="s">
        <v>8275</v>
      </c>
      <c r="N691" t="s">
        <v>8277</v>
      </c>
      <c r="O691" s="6">
        <f t="shared" si="62"/>
        <v>58</v>
      </c>
      <c r="P691">
        <f t="shared" si="63"/>
        <v>343.15</v>
      </c>
      <c r="Q691" s="5">
        <f t="shared" si="65"/>
        <v>43039.639444444445</v>
      </c>
      <c r="R691" s="5">
        <f t="shared" si="64"/>
        <v>43076.956737588655</v>
      </c>
      <c r="S691">
        <f t="shared" si="66"/>
        <v>38</v>
      </c>
      <c r="T691">
        <f t="shared" si="67"/>
        <v>2017</v>
      </c>
    </row>
    <row r="692" spans="1:20" ht="28.5" hidden="1" x14ac:dyDescent="0.4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>
        <v>34</v>
      </c>
      <c r="L692" t="b">
        <v>0</v>
      </c>
      <c r="M692" t="s">
        <v>8275</v>
      </c>
      <c r="N692" t="s">
        <v>8277</v>
      </c>
      <c r="O692" s="6">
        <f t="shared" si="62"/>
        <v>12</v>
      </c>
      <c r="P692">
        <f t="shared" si="63"/>
        <v>72.59</v>
      </c>
      <c r="Q692" s="5">
        <f t="shared" si="65"/>
        <v>42941.563132387702</v>
      </c>
      <c r="R692" s="5">
        <f t="shared" si="64"/>
        <v>42985.085106382976</v>
      </c>
      <c r="S692">
        <f t="shared" si="66"/>
        <v>44</v>
      </c>
      <c r="T692">
        <f t="shared" si="67"/>
        <v>2017</v>
      </c>
    </row>
    <row r="693" spans="1:20" ht="42.75" hidden="1" x14ac:dyDescent="0.4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>
        <v>10</v>
      </c>
      <c r="L693" t="b">
        <v>0</v>
      </c>
      <c r="M693" t="s">
        <v>8275</v>
      </c>
      <c r="N693" t="s">
        <v>8277</v>
      </c>
      <c r="O693" s="6">
        <f t="shared" si="62"/>
        <v>1</v>
      </c>
      <c r="P693">
        <f t="shared" si="63"/>
        <v>26</v>
      </c>
      <c r="Q693" s="5">
        <f t="shared" si="65"/>
        <v>42510.986359338058</v>
      </c>
      <c r="R693" s="5">
        <f t="shared" si="64"/>
        <v>42539.582104018911</v>
      </c>
      <c r="S693">
        <f t="shared" si="66"/>
        <v>29</v>
      </c>
      <c r="T693">
        <f t="shared" si="67"/>
        <v>2016</v>
      </c>
    </row>
    <row r="694" spans="1:20" ht="42.75" hidden="1" x14ac:dyDescent="0.4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>
        <v>201</v>
      </c>
      <c r="L694" t="b">
        <v>0</v>
      </c>
      <c r="M694" t="s">
        <v>8275</v>
      </c>
      <c r="N694" t="s">
        <v>8277</v>
      </c>
      <c r="O694" s="6">
        <f t="shared" si="62"/>
        <v>7</v>
      </c>
      <c r="P694">
        <f t="shared" si="63"/>
        <v>6.5</v>
      </c>
      <c r="Q694" s="5">
        <f t="shared" si="65"/>
        <v>43060.787978723405</v>
      </c>
      <c r="R694" s="5">
        <f t="shared" si="64"/>
        <v>43091.426276595746</v>
      </c>
      <c r="S694">
        <f t="shared" si="66"/>
        <v>31</v>
      </c>
      <c r="T694">
        <f t="shared" si="67"/>
        <v>2017</v>
      </c>
    </row>
    <row r="695" spans="1:20" ht="28.5" hidden="1" x14ac:dyDescent="0.4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>
        <v>296</v>
      </c>
      <c r="L695" t="b">
        <v>0</v>
      </c>
      <c r="M695" t="s">
        <v>8275</v>
      </c>
      <c r="N695" t="s">
        <v>8277</v>
      </c>
      <c r="O695" s="6">
        <f t="shared" si="62"/>
        <v>35</v>
      </c>
      <c r="P695">
        <f t="shared" si="63"/>
        <v>119.39</v>
      </c>
      <c r="Q695" s="5">
        <f t="shared" si="65"/>
        <v>42446.421122931439</v>
      </c>
      <c r="R695" s="5">
        <f t="shared" si="64"/>
        <v>42477.05942080378</v>
      </c>
      <c r="S695">
        <f t="shared" si="66"/>
        <v>31</v>
      </c>
      <c r="T695">
        <f t="shared" si="67"/>
        <v>2016</v>
      </c>
    </row>
    <row r="696" spans="1:20" ht="42.75" hidden="1" x14ac:dyDescent="0.4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>
        <v>7</v>
      </c>
      <c r="L696" t="b">
        <v>0</v>
      </c>
      <c r="M696" t="s">
        <v>8275</v>
      </c>
      <c r="N696" t="s">
        <v>8277</v>
      </c>
      <c r="O696" s="6">
        <f t="shared" si="62"/>
        <v>0</v>
      </c>
      <c r="P696">
        <f t="shared" si="63"/>
        <v>84.29</v>
      </c>
      <c r="Q696" s="5">
        <f t="shared" si="65"/>
        <v>43102.954598108743</v>
      </c>
      <c r="R696" s="5">
        <f t="shared" si="64"/>
        <v>43133.592895981084</v>
      </c>
      <c r="S696">
        <f t="shared" si="66"/>
        <v>31</v>
      </c>
      <c r="T696">
        <f t="shared" si="67"/>
        <v>2018</v>
      </c>
    </row>
    <row r="697" spans="1:20" ht="42.75" hidden="1" x14ac:dyDescent="0.4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>
        <v>7</v>
      </c>
      <c r="L697" t="b">
        <v>0</v>
      </c>
      <c r="M697" t="s">
        <v>8275</v>
      </c>
      <c r="N697" t="s">
        <v>8277</v>
      </c>
      <c r="O697" s="6">
        <f t="shared" si="62"/>
        <v>1</v>
      </c>
      <c r="P697">
        <f t="shared" si="63"/>
        <v>90.86</v>
      </c>
      <c r="Q697" s="5">
        <f t="shared" si="65"/>
        <v>42261.276832151299</v>
      </c>
      <c r="R697" s="5">
        <f t="shared" si="64"/>
        <v>42291.915130023641</v>
      </c>
      <c r="S697">
        <f t="shared" si="66"/>
        <v>31</v>
      </c>
      <c r="T697">
        <f t="shared" si="67"/>
        <v>2015</v>
      </c>
    </row>
    <row r="698" spans="1:20" ht="28.5" hidden="1" x14ac:dyDescent="0.4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>
        <v>1</v>
      </c>
      <c r="L698" t="b">
        <v>0</v>
      </c>
      <c r="M698" t="s">
        <v>8275</v>
      </c>
      <c r="N698" t="s">
        <v>8277</v>
      </c>
      <c r="O698" s="6">
        <f t="shared" si="62"/>
        <v>0</v>
      </c>
      <c r="P698">
        <f t="shared" si="63"/>
        <v>1</v>
      </c>
      <c r="Q698" s="5">
        <f t="shared" si="65"/>
        <v>42161.606406619387</v>
      </c>
      <c r="R698" s="5">
        <f t="shared" si="64"/>
        <v>42192.244704491721</v>
      </c>
      <c r="S698">
        <f t="shared" si="66"/>
        <v>31</v>
      </c>
      <c r="T698">
        <f t="shared" si="67"/>
        <v>2015</v>
      </c>
    </row>
    <row r="699" spans="1:20" ht="42.75" hidden="1" x14ac:dyDescent="0.4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>
        <v>114</v>
      </c>
      <c r="L699" t="b">
        <v>0</v>
      </c>
      <c r="M699" t="s">
        <v>8275</v>
      </c>
      <c r="N699" t="s">
        <v>8277</v>
      </c>
      <c r="O699" s="6">
        <f t="shared" si="62"/>
        <v>46</v>
      </c>
      <c r="P699">
        <f t="shared" si="63"/>
        <v>20.34</v>
      </c>
      <c r="Q699" s="5">
        <f t="shared" si="65"/>
        <v>42746.385212765956</v>
      </c>
      <c r="R699" s="5">
        <f t="shared" si="64"/>
        <v>42761.704361702126</v>
      </c>
      <c r="S699">
        <f t="shared" si="66"/>
        <v>16</v>
      </c>
      <c r="T699">
        <f t="shared" si="67"/>
        <v>2017</v>
      </c>
    </row>
    <row r="700" spans="1:20" ht="42.75" hidden="1" x14ac:dyDescent="0.4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>
        <v>29</v>
      </c>
      <c r="L700" t="b">
        <v>0</v>
      </c>
      <c r="M700" t="s">
        <v>8275</v>
      </c>
      <c r="N700" t="s">
        <v>8277</v>
      </c>
      <c r="O700" s="6">
        <f t="shared" si="62"/>
        <v>15</v>
      </c>
      <c r="P700">
        <f t="shared" si="63"/>
        <v>530.69000000000005</v>
      </c>
      <c r="Q700" s="5">
        <f t="shared" si="65"/>
        <v>42213.695567375886</v>
      </c>
      <c r="R700" s="5">
        <f t="shared" si="64"/>
        <v>42247.553191489365</v>
      </c>
      <c r="S700">
        <f t="shared" si="66"/>
        <v>34</v>
      </c>
      <c r="T700">
        <f t="shared" si="67"/>
        <v>2015</v>
      </c>
    </row>
    <row r="701" spans="1:20" ht="42.75" hidden="1" x14ac:dyDescent="0.4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>
        <v>890</v>
      </c>
      <c r="L701" t="b">
        <v>0</v>
      </c>
      <c r="M701" t="s">
        <v>8275</v>
      </c>
      <c r="N701" t="s">
        <v>8277</v>
      </c>
      <c r="O701" s="6">
        <f t="shared" si="62"/>
        <v>82</v>
      </c>
      <c r="P701">
        <f t="shared" si="63"/>
        <v>120.39</v>
      </c>
      <c r="Q701" s="5">
        <f t="shared" si="65"/>
        <v>41903.793711583923</v>
      </c>
      <c r="R701" s="5">
        <f t="shared" si="64"/>
        <v>41941.765957446813</v>
      </c>
      <c r="S701">
        <f t="shared" si="66"/>
        <v>38</v>
      </c>
      <c r="T701">
        <f t="shared" si="67"/>
        <v>2014</v>
      </c>
    </row>
    <row r="702" spans="1:20" ht="42.75" hidden="1" x14ac:dyDescent="0.4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>
        <v>31</v>
      </c>
      <c r="L702" t="b">
        <v>0</v>
      </c>
      <c r="M702" t="s">
        <v>8275</v>
      </c>
      <c r="N702" t="s">
        <v>8277</v>
      </c>
      <c r="O702" s="6">
        <f t="shared" si="62"/>
        <v>3</v>
      </c>
      <c r="P702">
        <f t="shared" si="63"/>
        <v>13</v>
      </c>
      <c r="Q702" s="5">
        <f t="shared" si="65"/>
        <v>43080.511595744683</v>
      </c>
      <c r="R702" s="5">
        <f t="shared" si="64"/>
        <v>43111.149893617025</v>
      </c>
      <c r="S702">
        <f t="shared" si="66"/>
        <v>31</v>
      </c>
      <c r="T702">
        <f t="shared" si="67"/>
        <v>2017</v>
      </c>
    </row>
    <row r="703" spans="1:20" ht="42.75" hidden="1" x14ac:dyDescent="0.4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>
        <v>21</v>
      </c>
      <c r="L703" t="b">
        <v>0</v>
      </c>
      <c r="M703" t="s">
        <v>8275</v>
      </c>
      <c r="N703" t="s">
        <v>8277</v>
      </c>
      <c r="O703" s="6">
        <f t="shared" si="62"/>
        <v>27</v>
      </c>
      <c r="P703">
        <f t="shared" si="63"/>
        <v>291.33</v>
      </c>
      <c r="Q703" s="5">
        <f t="shared" si="65"/>
        <v>42159.294089834511</v>
      </c>
      <c r="R703" s="5">
        <f t="shared" si="64"/>
        <v>42189.932387706853</v>
      </c>
      <c r="S703">
        <f t="shared" si="66"/>
        <v>31</v>
      </c>
      <c r="T703">
        <f t="shared" si="67"/>
        <v>2015</v>
      </c>
    </row>
    <row r="704" spans="1:20" ht="42.75" hidden="1" x14ac:dyDescent="0.4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>
        <v>37</v>
      </c>
      <c r="L704" t="b">
        <v>0</v>
      </c>
      <c r="M704" t="s">
        <v>8275</v>
      </c>
      <c r="N704" t="s">
        <v>8277</v>
      </c>
      <c r="O704" s="6">
        <f t="shared" si="62"/>
        <v>31</v>
      </c>
      <c r="P704">
        <f t="shared" si="63"/>
        <v>124.92</v>
      </c>
      <c r="Q704" s="5">
        <f t="shared" si="65"/>
        <v>43032.550673758866</v>
      </c>
      <c r="R704" s="5">
        <f t="shared" si="64"/>
        <v>43063.231524822695</v>
      </c>
      <c r="S704">
        <f t="shared" si="66"/>
        <v>31</v>
      </c>
      <c r="T704">
        <f t="shared" si="67"/>
        <v>2017</v>
      </c>
    </row>
    <row r="705" spans="1:20" ht="42.75" hidden="1" x14ac:dyDescent="0.4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>
        <v>7</v>
      </c>
      <c r="L705" t="b">
        <v>0</v>
      </c>
      <c r="M705" t="s">
        <v>8275</v>
      </c>
      <c r="N705" t="s">
        <v>8277</v>
      </c>
      <c r="O705" s="6">
        <f t="shared" si="62"/>
        <v>6</v>
      </c>
      <c r="P705">
        <f t="shared" si="63"/>
        <v>119.57</v>
      </c>
      <c r="Q705" s="5">
        <f t="shared" si="65"/>
        <v>43076.694432624114</v>
      </c>
      <c r="R705" s="5">
        <f t="shared" si="64"/>
        <v>43132.895035460991</v>
      </c>
      <c r="S705">
        <f t="shared" si="66"/>
        <v>56</v>
      </c>
      <c r="T705">
        <f t="shared" si="67"/>
        <v>2017</v>
      </c>
    </row>
    <row r="706" spans="1:20" ht="42.75" hidden="1" x14ac:dyDescent="0.4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>
        <v>4</v>
      </c>
      <c r="L706" t="b">
        <v>0</v>
      </c>
      <c r="M706" t="s">
        <v>8275</v>
      </c>
      <c r="N706" t="s">
        <v>8277</v>
      </c>
      <c r="O706" s="6">
        <f t="shared" ref="O706:O769" si="68">ROUND(E706/D706*100,0)</f>
        <v>1</v>
      </c>
      <c r="P706">
        <f t="shared" ref="P706:P769" si="69">IFERROR(ROUND(E706/K706,2),0)</f>
        <v>120.25</v>
      </c>
      <c r="Q706" s="5">
        <f t="shared" si="65"/>
        <v>43091.239574468083</v>
      </c>
      <c r="R706" s="5">
        <f t="shared" ref="R706:R769" si="70">(I706/84600)+DATE(1970,1,1)</f>
        <v>43152.516170212766</v>
      </c>
      <c r="S706">
        <f t="shared" si="66"/>
        <v>61</v>
      </c>
      <c r="T706">
        <f t="shared" si="67"/>
        <v>2017</v>
      </c>
    </row>
    <row r="707" spans="1:20" ht="28.5" hidden="1" x14ac:dyDescent="0.4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>
        <v>5</v>
      </c>
      <c r="L707" t="b">
        <v>0</v>
      </c>
      <c r="M707" t="s">
        <v>8275</v>
      </c>
      <c r="N707" t="s">
        <v>8277</v>
      </c>
      <c r="O707" s="6">
        <f t="shared" si="68"/>
        <v>1</v>
      </c>
      <c r="P707">
        <f t="shared" si="69"/>
        <v>195.4</v>
      </c>
      <c r="Q707" s="5">
        <f t="shared" ref="Q707:Q770" si="71">(J707/84600)+DATE(1970,1,1)</f>
        <v>43091.544657210397</v>
      </c>
      <c r="R707" s="5">
        <f t="shared" si="70"/>
        <v>43122.182955082739</v>
      </c>
      <c r="S707">
        <f t="shared" ref="S707:S770" si="72">ROUND((I707-J707)/86400,0)+1</f>
        <v>31</v>
      </c>
      <c r="T707">
        <f t="shared" ref="T707:T770" si="73">YEAR((Q707))</f>
        <v>2017</v>
      </c>
    </row>
    <row r="708" spans="1:20" ht="42.75" hidden="1" x14ac:dyDescent="0.4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>
        <v>0</v>
      </c>
      <c r="L708" t="b">
        <v>0</v>
      </c>
      <c r="M708" t="s">
        <v>8275</v>
      </c>
      <c r="N708" t="s">
        <v>8277</v>
      </c>
      <c r="O708" s="6">
        <f t="shared" si="68"/>
        <v>0</v>
      </c>
      <c r="P708">
        <f t="shared" si="69"/>
        <v>0</v>
      </c>
      <c r="Q708" s="5">
        <f t="shared" si="71"/>
        <v>43040.995070921985</v>
      </c>
      <c r="R708" s="5">
        <f t="shared" si="70"/>
        <v>43083.665957446807</v>
      </c>
      <c r="S708">
        <f t="shared" si="72"/>
        <v>43</v>
      </c>
      <c r="T708">
        <f t="shared" si="73"/>
        <v>2017</v>
      </c>
    </row>
    <row r="709" spans="1:20" ht="42.75" hidden="1" x14ac:dyDescent="0.4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>
        <v>456</v>
      </c>
      <c r="L709" t="b">
        <v>0</v>
      </c>
      <c r="M709" t="s">
        <v>8275</v>
      </c>
      <c r="N709" t="s">
        <v>8277</v>
      </c>
      <c r="O709" s="6">
        <f t="shared" si="68"/>
        <v>79</v>
      </c>
      <c r="P709">
        <f t="shared" si="69"/>
        <v>117.7</v>
      </c>
      <c r="Q709" s="5">
        <f t="shared" si="71"/>
        <v>43061.081879432619</v>
      </c>
      <c r="R709" s="5">
        <f t="shared" si="70"/>
        <v>43101.932943262407</v>
      </c>
      <c r="S709">
        <f t="shared" si="72"/>
        <v>41</v>
      </c>
      <c r="T709">
        <f t="shared" si="73"/>
        <v>2017</v>
      </c>
    </row>
    <row r="710" spans="1:20" ht="42.75" hidden="1" x14ac:dyDescent="0.4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>
        <v>369</v>
      </c>
      <c r="L710" t="b">
        <v>0</v>
      </c>
      <c r="M710" t="s">
        <v>8275</v>
      </c>
      <c r="N710" t="s">
        <v>8277</v>
      </c>
      <c r="O710" s="6">
        <f t="shared" si="68"/>
        <v>22</v>
      </c>
      <c r="P710">
        <f t="shared" si="69"/>
        <v>23.95</v>
      </c>
      <c r="Q710" s="5">
        <f t="shared" si="71"/>
        <v>42181.67848699764</v>
      </c>
      <c r="R710" s="5">
        <f t="shared" si="70"/>
        <v>42242.955082742315</v>
      </c>
      <c r="S710">
        <f t="shared" si="72"/>
        <v>61</v>
      </c>
      <c r="T710">
        <f t="shared" si="73"/>
        <v>2015</v>
      </c>
    </row>
    <row r="711" spans="1:20" ht="28.5" hidden="1" x14ac:dyDescent="0.4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>
        <v>2</v>
      </c>
      <c r="L711" t="b">
        <v>0</v>
      </c>
      <c r="M711" t="s">
        <v>8275</v>
      </c>
      <c r="N711" t="s">
        <v>8277</v>
      </c>
      <c r="O711" s="6">
        <f t="shared" si="68"/>
        <v>0</v>
      </c>
      <c r="P711">
        <f t="shared" si="69"/>
        <v>30.5</v>
      </c>
      <c r="Q711" s="5">
        <f t="shared" si="71"/>
        <v>42296.531430260045</v>
      </c>
      <c r="R711" s="5">
        <f t="shared" si="70"/>
        <v>42327.169728132387</v>
      </c>
      <c r="S711">
        <f t="shared" si="72"/>
        <v>31</v>
      </c>
      <c r="T711">
        <f t="shared" si="73"/>
        <v>2015</v>
      </c>
    </row>
    <row r="712" spans="1:20" ht="28.5" hidden="1" x14ac:dyDescent="0.4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>
        <v>0</v>
      </c>
      <c r="L712" t="b">
        <v>0</v>
      </c>
      <c r="M712" t="s">
        <v>8275</v>
      </c>
      <c r="N712" t="s">
        <v>8277</v>
      </c>
      <c r="O712" s="6">
        <f t="shared" si="68"/>
        <v>0</v>
      </c>
      <c r="P712">
        <f t="shared" si="69"/>
        <v>0</v>
      </c>
      <c r="Q712" s="5">
        <f t="shared" si="71"/>
        <v>42184.133593380611</v>
      </c>
      <c r="R712" s="5">
        <f t="shared" si="70"/>
        <v>42217.882269503549</v>
      </c>
      <c r="S712">
        <f t="shared" si="72"/>
        <v>34</v>
      </c>
      <c r="T712">
        <f t="shared" si="73"/>
        <v>2015</v>
      </c>
    </row>
    <row r="713" spans="1:20" ht="42.75" hidden="1" x14ac:dyDescent="0.4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>
        <v>338</v>
      </c>
      <c r="L713" t="b">
        <v>0</v>
      </c>
      <c r="M713" t="s">
        <v>8275</v>
      </c>
      <c r="N713" t="s">
        <v>8277</v>
      </c>
      <c r="O713" s="6">
        <f t="shared" si="68"/>
        <v>34</v>
      </c>
      <c r="P713">
        <f t="shared" si="69"/>
        <v>99.97</v>
      </c>
      <c r="Q713" s="5">
        <f t="shared" si="71"/>
        <v>43042.490165484633</v>
      </c>
      <c r="R713" s="5">
        <f t="shared" si="70"/>
        <v>43083.383782505909</v>
      </c>
      <c r="S713">
        <f t="shared" si="72"/>
        <v>41</v>
      </c>
      <c r="T713">
        <f t="shared" si="73"/>
        <v>2017</v>
      </c>
    </row>
    <row r="714" spans="1:20" ht="42.75" hidden="1" x14ac:dyDescent="0.4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>
        <v>4</v>
      </c>
      <c r="L714" t="b">
        <v>0</v>
      </c>
      <c r="M714" t="s">
        <v>8275</v>
      </c>
      <c r="N714" t="s">
        <v>8277</v>
      </c>
      <c r="O714" s="6">
        <f t="shared" si="68"/>
        <v>0</v>
      </c>
      <c r="P714">
        <f t="shared" si="69"/>
        <v>26.25</v>
      </c>
      <c r="Q714" s="5">
        <f t="shared" si="71"/>
        <v>42742.461371158395</v>
      </c>
      <c r="R714" s="5">
        <f t="shared" si="70"/>
        <v>42773.099669030737</v>
      </c>
      <c r="S714">
        <f t="shared" si="72"/>
        <v>31</v>
      </c>
      <c r="T714">
        <f t="shared" si="73"/>
        <v>2017</v>
      </c>
    </row>
    <row r="715" spans="1:20" ht="42.75" hidden="1" x14ac:dyDescent="0.4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>
        <v>1</v>
      </c>
      <c r="L715" t="b">
        <v>0</v>
      </c>
      <c r="M715" t="s">
        <v>8275</v>
      </c>
      <c r="N715" t="s">
        <v>8277</v>
      </c>
      <c r="O715" s="6">
        <f t="shared" si="68"/>
        <v>1</v>
      </c>
      <c r="P715">
        <f t="shared" si="69"/>
        <v>199</v>
      </c>
      <c r="Q715" s="5">
        <f t="shared" si="71"/>
        <v>42856.689503546098</v>
      </c>
      <c r="R715" s="5">
        <f t="shared" si="70"/>
        <v>42887.32780141844</v>
      </c>
      <c r="S715">
        <f t="shared" si="72"/>
        <v>31</v>
      </c>
      <c r="T715">
        <f t="shared" si="73"/>
        <v>2017</v>
      </c>
    </row>
    <row r="716" spans="1:20" ht="42.75" hidden="1" x14ac:dyDescent="0.4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>
        <v>28</v>
      </c>
      <c r="L716" t="b">
        <v>0</v>
      </c>
      <c r="M716" t="s">
        <v>8275</v>
      </c>
      <c r="N716" t="s">
        <v>8277</v>
      </c>
      <c r="O716" s="6">
        <f t="shared" si="68"/>
        <v>15</v>
      </c>
      <c r="P716">
        <f t="shared" si="69"/>
        <v>80.319999999999993</v>
      </c>
      <c r="Q716" s="5">
        <f t="shared" si="71"/>
        <v>43100.017517730492</v>
      </c>
      <c r="R716" s="5">
        <f t="shared" si="70"/>
        <v>43161.294113475175</v>
      </c>
      <c r="S716">
        <f t="shared" si="72"/>
        <v>61</v>
      </c>
      <c r="T716">
        <f t="shared" si="73"/>
        <v>2017</v>
      </c>
    </row>
    <row r="717" spans="1:20" ht="42.75" hidden="1" x14ac:dyDescent="0.4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>
        <v>12</v>
      </c>
      <c r="L717" t="b">
        <v>0</v>
      </c>
      <c r="M717" t="s">
        <v>8275</v>
      </c>
      <c r="N717" t="s">
        <v>8277</v>
      </c>
      <c r="O717" s="6">
        <f t="shared" si="68"/>
        <v>5</v>
      </c>
      <c r="P717">
        <f t="shared" si="69"/>
        <v>115.75</v>
      </c>
      <c r="Q717" s="5">
        <f t="shared" si="71"/>
        <v>42628.496926713953</v>
      </c>
      <c r="R717" s="5">
        <f t="shared" si="70"/>
        <v>42669.390543735222</v>
      </c>
      <c r="S717">
        <f t="shared" si="72"/>
        <v>41</v>
      </c>
      <c r="T717">
        <f t="shared" si="73"/>
        <v>2016</v>
      </c>
    </row>
    <row r="718" spans="1:20" ht="42.75" hidden="1" x14ac:dyDescent="0.4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>
        <v>16</v>
      </c>
      <c r="L718" t="b">
        <v>0</v>
      </c>
      <c r="M718" t="s">
        <v>8275</v>
      </c>
      <c r="N718" t="s">
        <v>8277</v>
      </c>
      <c r="O718" s="6">
        <f t="shared" si="68"/>
        <v>10</v>
      </c>
      <c r="P718">
        <f t="shared" si="69"/>
        <v>44.69</v>
      </c>
      <c r="Q718" s="5">
        <f t="shared" si="71"/>
        <v>42288.99180851064</v>
      </c>
      <c r="R718" s="5">
        <f t="shared" si="70"/>
        <v>42323.042553191488</v>
      </c>
      <c r="S718">
        <f t="shared" si="72"/>
        <v>34</v>
      </c>
      <c r="T718">
        <f t="shared" si="73"/>
        <v>2015</v>
      </c>
    </row>
    <row r="719" spans="1:20" hidden="1" x14ac:dyDescent="0.4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>
        <v>4</v>
      </c>
      <c r="L719" t="b">
        <v>0</v>
      </c>
      <c r="M719" t="s">
        <v>8275</v>
      </c>
      <c r="N719" t="s">
        <v>8277</v>
      </c>
      <c r="O719" s="6">
        <f t="shared" si="68"/>
        <v>0</v>
      </c>
      <c r="P719">
        <f t="shared" si="69"/>
        <v>76.25</v>
      </c>
      <c r="Q719" s="5">
        <f t="shared" si="71"/>
        <v>42204.425555555557</v>
      </c>
      <c r="R719" s="5">
        <f t="shared" si="70"/>
        <v>42235.063853427899</v>
      </c>
      <c r="S719">
        <f t="shared" si="72"/>
        <v>31</v>
      </c>
      <c r="T719">
        <f t="shared" si="73"/>
        <v>2015</v>
      </c>
    </row>
    <row r="720" spans="1:20" ht="42.75" hidden="1" x14ac:dyDescent="0.4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>
        <v>4</v>
      </c>
      <c r="L720" t="b">
        <v>0</v>
      </c>
      <c r="M720" t="s">
        <v>8275</v>
      </c>
      <c r="N720" t="s">
        <v>8277</v>
      </c>
      <c r="O720" s="6">
        <f t="shared" si="68"/>
        <v>1</v>
      </c>
      <c r="P720">
        <f t="shared" si="69"/>
        <v>22.5</v>
      </c>
      <c r="Q720" s="5">
        <f t="shared" si="71"/>
        <v>43118.459184397165</v>
      </c>
      <c r="R720" s="5">
        <f t="shared" si="70"/>
        <v>43150.53120567376</v>
      </c>
      <c r="S720">
        <f t="shared" si="72"/>
        <v>32</v>
      </c>
      <c r="T720">
        <f t="shared" si="73"/>
        <v>2018</v>
      </c>
    </row>
    <row r="721" spans="1:20" ht="42.75" hidden="1" x14ac:dyDescent="0.4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>
        <v>10</v>
      </c>
      <c r="L721" t="b">
        <v>0</v>
      </c>
      <c r="M721" t="s">
        <v>8275</v>
      </c>
      <c r="N721" t="s">
        <v>8277</v>
      </c>
      <c r="O721" s="6">
        <f t="shared" si="68"/>
        <v>1</v>
      </c>
      <c r="P721">
        <f t="shared" si="69"/>
        <v>19.399999999999999</v>
      </c>
      <c r="Q721" s="5">
        <f t="shared" si="71"/>
        <v>42767.338959810877</v>
      </c>
      <c r="R721" s="5">
        <f t="shared" si="70"/>
        <v>42781.6368321513</v>
      </c>
      <c r="S721">
        <f t="shared" si="72"/>
        <v>15</v>
      </c>
      <c r="T721">
        <f t="shared" si="73"/>
        <v>2017</v>
      </c>
    </row>
    <row r="722" spans="1:20" ht="42.75" hidden="1" x14ac:dyDescent="0.4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>
        <v>41</v>
      </c>
      <c r="L722" t="b">
        <v>1</v>
      </c>
      <c r="M722" t="s">
        <v>8278</v>
      </c>
      <c r="N722" t="s">
        <v>8279</v>
      </c>
      <c r="O722" s="6">
        <f t="shared" si="68"/>
        <v>144</v>
      </c>
      <c r="P722">
        <f t="shared" si="69"/>
        <v>66.709999999999994</v>
      </c>
      <c r="Q722" s="5">
        <f t="shared" si="71"/>
        <v>41236.045992907799</v>
      </c>
      <c r="R722" s="5">
        <f t="shared" si="70"/>
        <v>41264.641737588652</v>
      </c>
      <c r="S722">
        <f t="shared" si="72"/>
        <v>29</v>
      </c>
      <c r="T722">
        <f t="shared" si="73"/>
        <v>2012</v>
      </c>
    </row>
    <row r="723" spans="1:20" ht="57" hidden="1" x14ac:dyDescent="0.4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>
        <v>119</v>
      </c>
      <c r="L723" t="b">
        <v>1</v>
      </c>
      <c r="M723" t="s">
        <v>8278</v>
      </c>
      <c r="N723" t="s">
        <v>8279</v>
      </c>
      <c r="O723" s="6">
        <f t="shared" si="68"/>
        <v>122</v>
      </c>
      <c r="P723">
        <f t="shared" si="69"/>
        <v>84.14</v>
      </c>
      <c r="Q723" s="5">
        <f t="shared" si="71"/>
        <v>42153.073368794328</v>
      </c>
      <c r="R723" s="5">
        <f t="shared" si="70"/>
        <v>42199.030815602833</v>
      </c>
      <c r="S723">
        <f t="shared" si="72"/>
        <v>46</v>
      </c>
      <c r="T723">
        <f t="shared" si="73"/>
        <v>2015</v>
      </c>
    </row>
    <row r="724" spans="1:20" ht="42.75" hidden="1" x14ac:dyDescent="0.4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>
        <v>153</v>
      </c>
      <c r="L724" t="b">
        <v>1</v>
      </c>
      <c r="M724" t="s">
        <v>8278</v>
      </c>
      <c r="N724" t="s">
        <v>8279</v>
      </c>
      <c r="O724" s="6">
        <f t="shared" si="68"/>
        <v>132</v>
      </c>
      <c r="P724">
        <f t="shared" si="69"/>
        <v>215.73</v>
      </c>
      <c r="Q724" s="5">
        <f t="shared" si="71"/>
        <v>41305.652222222227</v>
      </c>
      <c r="R724" s="5">
        <f t="shared" si="70"/>
        <v>41336.247966903073</v>
      </c>
      <c r="S724">
        <f t="shared" si="72"/>
        <v>31</v>
      </c>
      <c r="T724">
        <f t="shared" si="73"/>
        <v>2013</v>
      </c>
    </row>
    <row r="725" spans="1:20" ht="28.5" hidden="1" x14ac:dyDescent="0.4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>
        <v>100</v>
      </c>
      <c r="L725" t="b">
        <v>1</v>
      </c>
      <c r="M725" t="s">
        <v>8278</v>
      </c>
      <c r="N725" t="s">
        <v>8279</v>
      </c>
      <c r="O725" s="6">
        <f t="shared" si="68"/>
        <v>109</v>
      </c>
      <c r="P725">
        <f t="shared" si="69"/>
        <v>54.69</v>
      </c>
      <c r="Q725" s="5">
        <f t="shared" si="71"/>
        <v>42538.344550827424</v>
      </c>
      <c r="R725" s="5">
        <f t="shared" si="70"/>
        <v>42569.339716312053</v>
      </c>
      <c r="S725">
        <f t="shared" si="72"/>
        <v>31</v>
      </c>
      <c r="T725">
        <f t="shared" si="73"/>
        <v>2016</v>
      </c>
    </row>
    <row r="726" spans="1:20" ht="42.75" hidden="1" x14ac:dyDescent="0.4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>
        <v>143</v>
      </c>
      <c r="L726" t="b">
        <v>1</v>
      </c>
      <c r="M726" t="s">
        <v>8278</v>
      </c>
      <c r="N726" t="s">
        <v>8279</v>
      </c>
      <c r="O726" s="6">
        <f t="shared" si="68"/>
        <v>105</v>
      </c>
      <c r="P726">
        <f t="shared" si="69"/>
        <v>51.63</v>
      </c>
      <c r="Q726" s="5">
        <f t="shared" si="71"/>
        <v>41016.460555555554</v>
      </c>
      <c r="R726" s="5">
        <f t="shared" si="70"/>
        <v>41047.098853427895</v>
      </c>
      <c r="S726">
        <f t="shared" si="72"/>
        <v>31</v>
      </c>
      <c r="T726">
        <f t="shared" si="73"/>
        <v>2012</v>
      </c>
    </row>
    <row r="727" spans="1:20" ht="42.75" hidden="1" x14ac:dyDescent="0.4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>
        <v>140</v>
      </c>
      <c r="L727" t="b">
        <v>1</v>
      </c>
      <c r="M727" t="s">
        <v>8278</v>
      </c>
      <c r="N727" t="s">
        <v>8279</v>
      </c>
      <c r="O727" s="6">
        <f t="shared" si="68"/>
        <v>100</v>
      </c>
      <c r="P727">
        <f t="shared" si="69"/>
        <v>143.36000000000001</v>
      </c>
      <c r="Q727" s="5">
        <f t="shared" si="71"/>
        <v>42678.065153664298</v>
      </c>
      <c r="R727" s="5">
        <f t="shared" si="70"/>
        <v>42708.703451536639</v>
      </c>
      <c r="S727">
        <f t="shared" si="72"/>
        <v>31</v>
      </c>
      <c r="T727">
        <f t="shared" si="73"/>
        <v>2016</v>
      </c>
    </row>
    <row r="728" spans="1:20" ht="42.75" hidden="1" x14ac:dyDescent="0.4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>
        <v>35</v>
      </c>
      <c r="L728" t="b">
        <v>1</v>
      </c>
      <c r="M728" t="s">
        <v>8278</v>
      </c>
      <c r="N728" t="s">
        <v>8279</v>
      </c>
      <c r="O728" s="6">
        <f t="shared" si="68"/>
        <v>101</v>
      </c>
      <c r="P728">
        <f t="shared" si="69"/>
        <v>72.430000000000007</v>
      </c>
      <c r="Q728" s="5">
        <f t="shared" si="71"/>
        <v>41681.724432624113</v>
      </c>
      <c r="R728" s="5">
        <f t="shared" si="70"/>
        <v>41712.362730496454</v>
      </c>
      <c r="S728">
        <f t="shared" si="72"/>
        <v>31</v>
      </c>
      <c r="T728">
        <f t="shared" si="73"/>
        <v>2014</v>
      </c>
    </row>
    <row r="729" spans="1:20" ht="42.75" hidden="1" x14ac:dyDescent="0.4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>
        <v>149</v>
      </c>
      <c r="L729" t="b">
        <v>1</v>
      </c>
      <c r="M729" t="s">
        <v>8278</v>
      </c>
      <c r="N729" t="s">
        <v>8279</v>
      </c>
      <c r="O729" s="6">
        <f t="shared" si="68"/>
        <v>156</v>
      </c>
      <c r="P729">
        <f t="shared" si="69"/>
        <v>36.53</v>
      </c>
      <c r="Q729" s="5">
        <f t="shared" si="71"/>
        <v>41580.595141843973</v>
      </c>
      <c r="R729" s="5">
        <f t="shared" si="70"/>
        <v>41623.354609929076</v>
      </c>
      <c r="S729">
        <f t="shared" si="72"/>
        <v>43</v>
      </c>
      <c r="T729">
        <f t="shared" si="73"/>
        <v>2013</v>
      </c>
    </row>
    <row r="730" spans="1:20" ht="42.75" hidden="1" x14ac:dyDescent="0.4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>
        <v>130</v>
      </c>
      <c r="L730" t="b">
        <v>1</v>
      </c>
      <c r="M730" t="s">
        <v>8278</v>
      </c>
      <c r="N730" t="s">
        <v>8279</v>
      </c>
      <c r="O730" s="6">
        <f t="shared" si="68"/>
        <v>106</v>
      </c>
      <c r="P730">
        <f t="shared" si="69"/>
        <v>60.9</v>
      </c>
      <c r="Q730" s="5">
        <f t="shared" si="71"/>
        <v>41054.451028368792</v>
      </c>
      <c r="R730" s="5">
        <f t="shared" si="70"/>
        <v>41100.408475177304</v>
      </c>
      <c r="S730">
        <f t="shared" si="72"/>
        <v>46</v>
      </c>
      <c r="T730">
        <f t="shared" si="73"/>
        <v>2012</v>
      </c>
    </row>
    <row r="731" spans="1:20" ht="42.75" hidden="1" x14ac:dyDescent="0.4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>
        <v>120</v>
      </c>
      <c r="L731" t="b">
        <v>1</v>
      </c>
      <c r="M731" t="s">
        <v>8278</v>
      </c>
      <c r="N731" t="s">
        <v>8279</v>
      </c>
      <c r="O731" s="6">
        <f t="shared" si="68"/>
        <v>131</v>
      </c>
      <c r="P731">
        <f t="shared" si="69"/>
        <v>43.55</v>
      </c>
      <c r="Q731" s="5">
        <f t="shared" si="71"/>
        <v>41441.870697399529</v>
      </c>
      <c r="R731" s="5">
        <f t="shared" si="70"/>
        <v>41503.147293144211</v>
      </c>
      <c r="S731">
        <f t="shared" si="72"/>
        <v>61</v>
      </c>
      <c r="T731">
        <f t="shared" si="73"/>
        <v>2013</v>
      </c>
    </row>
    <row r="732" spans="1:20" ht="28.5" hidden="1" x14ac:dyDescent="0.4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>
        <v>265</v>
      </c>
      <c r="L732" t="b">
        <v>1</v>
      </c>
      <c r="M732" t="s">
        <v>8278</v>
      </c>
      <c r="N732" t="s">
        <v>8279</v>
      </c>
      <c r="O732" s="6">
        <f t="shared" si="68"/>
        <v>132</v>
      </c>
      <c r="P732">
        <f t="shared" si="69"/>
        <v>99.77</v>
      </c>
      <c r="Q732" s="5">
        <f t="shared" si="71"/>
        <v>41179.97388888889</v>
      </c>
      <c r="R732" s="5">
        <f t="shared" si="70"/>
        <v>41210.612186761231</v>
      </c>
      <c r="S732">
        <f t="shared" si="72"/>
        <v>31</v>
      </c>
      <c r="T732">
        <f t="shared" si="73"/>
        <v>2012</v>
      </c>
    </row>
    <row r="733" spans="1:20" ht="42.75" hidden="1" x14ac:dyDescent="0.4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>
        <v>71</v>
      </c>
      <c r="L733" t="b">
        <v>1</v>
      </c>
      <c r="M733" t="s">
        <v>8278</v>
      </c>
      <c r="N733" t="s">
        <v>8279</v>
      </c>
      <c r="O733" s="6">
        <f t="shared" si="68"/>
        <v>126</v>
      </c>
      <c r="P733">
        <f t="shared" si="69"/>
        <v>88.73</v>
      </c>
      <c r="Q733" s="5">
        <f t="shared" si="71"/>
        <v>41205.557293144208</v>
      </c>
      <c r="R733" s="5">
        <f t="shared" si="70"/>
        <v>41257.085106382976</v>
      </c>
      <c r="S733">
        <f t="shared" si="72"/>
        <v>51</v>
      </c>
      <c r="T733">
        <f t="shared" si="73"/>
        <v>2012</v>
      </c>
    </row>
    <row r="734" spans="1:20" ht="42.75" hidden="1" x14ac:dyDescent="0.4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>
        <v>13</v>
      </c>
      <c r="L734" t="b">
        <v>1</v>
      </c>
      <c r="M734" t="s">
        <v>8278</v>
      </c>
      <c r="N734" t="s">
        <v>8279</v>
      </c>
      <c r="O734" s="6">
        <f t="shared" si="68"/>
        <v>160</v>
      </c>
      <c r="P734">
        <f t="shared" si="69"/>
        <v>4.92</v>
      </c>
      <c r="Q734" s="5">
        <f t="shared" si="71"/>
        <v>41825.092919621748</v>
      </c>
      <c r="R734" s="5">
        <f t="shared" si="70"/>
        <v>41886.36951536643</v>
      </c>
      <c r="S734">
        <f t="shared" si="72"/>
        <v>61</v>
      </c>
      <c r="T734">
        <f t="shared" si="73"/>
        <v>2014</v>
      </c>
    </row>
    <row r="735" spans="1:20" ht="57" hidden="1" x14ac:dyDescent="0.4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>
        <v>169</v>
      </c>
      <c r="L735" t="b">
        <v>1</v>
      </c>
      <c r="M735" t="s">
        <v>8278</v>
      </c>
      <c r="N735" t="s">
        <v>8279</v>
      </c>
      <c r="O735" s="6">
        <f t="shared" si="68"/>
        <v>120</v>
      </c>
      <c r="P735">
        <f t="shared" si="69"/>
        <v>17.82</v>
      </c>
      <c r="Q735" s="5">
        <f t="shared" si="71"/>
        <v>41939.471536643025</v>
      </c>
      <c r="R735" s="5">
        <f t="shared" si="70"/>
        <v>41970.109834515366</v>
      </c>
      <c r="S735">
        <f t="shared" si="72"/>
        <v>31</v>
      </c>
      <c r="T735">
        <f t="shared" si="73"/>
        <v>2014</v>
      </c>
    </row>
    <row r="736" spans="1:20" ht="28.5" hidden="1" x14ac:dyDescent="0.4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>
        <v>57</v>
      </c>
      <c r="L736" t="b">
        <v>1</v>
      </c>
      <c r="M736" t="s">
        <v>8278</v>
      </c>
      <c r="N736" t="s">
        <v>8279</v>
      </c>
      <c r="O736" s="6">
        <f t="shared" si="68"/>
        <v>126</v>
      </c>
      <c r="P736">
        <f t="shared" si="69"/>
        <v>187.19</v>
      </c>
      <c r="Q736" s="5">
        <f t="shared" si="71"/>
        <v>42453.934042553192</v>
      </c>
      <c r="R736" s="5">
        <f t="shared" si="70"/>
        <v>42485.638297872341</v>
      </c>
      <c r="S736">
        <f t="shared" si="72"/>
        <v>32</v>
      </c>
      <c r="T736">
        <f t="shared" si="73"/>
        <v>2016</v>
      </c>
    </row>
    <row r="737" spans="1:20" ht="42.75" hidden="1" x14ac:dyDescent="0.4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>
        <v>229</v>
      </c>
      <c r="L737" t="b">
        <v>1</v>
      </c>
      <c r="M737" t="s">
        <v>8278</v>
      </c>
      <c r="N737" t="s">
        <v>8279</v>
      </c>
      <c r="O737" s="6">
        <f t="shared" si="68"/>
        <v>114</v>
      </c>
      <c r="P737">
        <f t="shared" si="69"/>
        <v>234.81</v>
      </c>
      <c r="Q737" s="5">
        <f t="shared" si="71"/>
        <v>42294.476903073286</v>
      </c>
      <c r="R737" s="5">
        <f t="shared" si="70"/>
        <v>42326.134042553196</v>
      </c>
      <c r="S737">
        <f t="shared" si="72"/>
        <v>32</v>
      </c>
      <c r="T737">
        <f t="shared" si="73"/>
        <v>2015</v>
      </c>
    </row>
    <row r="738" spans="1:20" ht="42.75" hidden="1" x14ac:dyDescent="0.4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>
        <v>108</v>
      </c>
      <c r="L738" t="b">
        <v>1</v>
      </c>
      <c r="M738" t="s">
        <v>8278</v>
      </c>
      <c r="N738" t="s">
        <v>8279</v>
      </c>
      <c r="O738" s="6">
        <f t="shared" si="68"/>
        <v>315</v>
      </c>
      <c r="P738">
        <f t="shared" si="69"/>
        <v>105.05</v>
      </c>
      <c r="Q738" s="5">
        <f t="shared" si="71"/>
        <v>41920.388179669033</v>
      </c>
      <c r="R738" s="5">
        <f t="shared" si="70"/>
        <v>41940.275886524825</v>
      </c>
      <c r="S738">
        <f t="shared" si="72"/>
        <v>20</v>
      </c>
      <c r="T738">
        <f t="shared" si="73"/>
        <v>2014</v>
      </c>
    </row>
    <row r="739" spans="1:20" ht="42.75" hidden="1" x14ac:dyDescent="0.4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>
        <v>108</v>
      </c>
      <c r="L739" t="b">
        <v>1</v>
      </c>
      <c r="M739" t="s">
        <v>8278</v>
      </c>
      <c r="N739" t="s">
        <v>8279</v>
      </c>
      <c r="O739" s="6">
        <f t="shared" si="68"/>
        <v>122</v>
      </c>
      <c r="P739">
        <f t="shared" si="69"/>
        <v>56.67</v>
      </c>
      <c r="Q739" s="5">
        <f t="shared" si="71"/>
        <v>42009.791808510636</v>
      </c>
      <c r="R739" s="5">
        <f t="shared" si="70"/>
        <v>42027.723404255317</v>
      </c>
      <c r="S739">
        <f t="shared" si="72"/>
        <v>19</v>
      </c>
      <c r="T739">
        <f t="shared" si="73"/>
        <v>2015</v>
      </c>
    </row>
    <row r="740" spans="1:20" ht="28.5" hidden="1" x14ac:dyDescent="0.4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>
        <v>41</v>
      </c>
      <c r="L740" t="b">
        <v>1</v>
      </c>
      <c r="M740" t="s">
        <v>8278</v>
      </c>
      <c r="N740" t="s">
        <v>8279</v>
      </c>
      <c r="O740" s="6">
        <f t="shared" si="68"/>
        <v>107</v>
      </c>
      <c r="P740">
        <f t="shared" si="69"/>
        <v>39.049999999999997</v>
      </c>
      <c r="Q740" s="5">
        <f t="shared" si="71"/>
        <v>42291.999929078011</v>
      </c>
      <c r="R740" s="5">
        <f t="shared" si="70"/>
        <v>42323.254609929078</v>
      </c>
      <c r="S740">
        <f t="shared" si="72"/>
        <v>32</v>
      </c>
      <c r="T740">
        <f t="shared" si="73"/>
        <v>2015</v>
      </c>
    </row>
    <row r="741" spans="1:20" ht="42.75" hidden="1" x14ac:dyDescent="0.4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>
        <v>139</v>
      </c>
      <c r="L741" t="b">
        <v>1</v>
      </c>
      <c r="M741" t="s">
        <v>8278</v>
      </c>
      <c r="N741" t="s">
        <v>8279</v>
      </c>
      <c r="O741" s="6">
        <f t="shared" si="68"/>
        <v>158</v>
      </c>
      <c r="P741">
        <f t="shared" si="69"/>
        <v>68.349999999999994</v>
      </c>
      <c r="Q741" s="5">
        <f t="shared" si="71"/>
        <v>42175.470791962172</v>
      </c>
      <c r="R741" s="5">
        <f t="shared" si="70"/>
        <v>42209.172919621749</v>
      </c>
      <c r="S741">
        <f t="shared" si="72"/>
        <v>34</v>
      </c>
      <c r="T741">
        <f t="shared" si="73"/>
        <v>2015</v>
      </c>
    </row>
    <row r="742" spans="1:20" ht="42.75" hidden="1" x14ac:dyDescent="0.4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>
        <v>19</v>
      </c>
      <c r="L742" t="b">
        <v>1</v>
      </c>
      <c r="M742" t="s">
        <v>8278</v>
      </c>
      <c r="N742" t="s">
        <v>8279</v>
      </c>
      <c r="O742" s="6">
        <f t="shared" si="68"/>
        <v>107</v>
      </c>
      <c r="P742">
        <f t="shared" si="69"/>
        <v>169.58</v>
      </c>
      <c r="Q742" s="5">
        <f t="shared" si="71"/>
        <v>42515.192458628837</v>
      </c>
      <c r="R742" s="5">
        <f t="shared" si="70"/>
        <v>42529.490330969267</v>
      </c>
      <c r="S742">
        <f t="shared" si="72"/>
        <v>15</v>
      </c>
      <c r="T742">
        <f t="shared" si="73"/>
        <v>2016</v>
      </c>
    </row>
    <row r="743" spans="1:20" ht="28.5" hidden="1" x14ac:dyDescent="0.4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>
        <v>94</v>
      </c>
      <c r="L743" t="b">
        <v>1</v>
      </c>
      <c r="M743" t="s">
        <v>8278</v>
      </c>
      <c r="N743" t="s">
        <v>8279</v>
      </c>
      <c r="O743" s="6">
        <f t="shared" si="68"/>
        <v>102</v>
      </c>
      <c r="P743">
        <f t="shared" si="69"/>
        <v>141.41999999999999</v>
      </c>
      <c r="Q743" s="5">
        <f t="shared" si="71"/>
        <v>41738.513073286056</v>
      </c>
      <c r="R743" s="5">
        <f t="shared" si="70"/>
        <v>41774.257754137114</v>
      </c>
      <c r="S743">
        <f t="shared" si="72"/>
        <v>36</v>
      </c>
      <c r="T743">
        <f t="shared" si="73"/>
        <v>2014</v>
      </c>
    </row>
    <row r="744" spans="1:20" ht="42.75" hidden="1" x14ac:dyDescent="0.4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>
        <v>23</v>
      </c>
      <c r="L744" t="b">
        <v>1</v>
      </c>
      <c r="M744" t="s">
        <v>8278</v>
      </c>
      <c r="N744" t="s">
        <v>8279</v>
      </c>
      <c r="O744" s="6">
        <f t="shared" si="68"/>
        <v>111</v>
      </c>
      <c r="P744">
        <f t="shared" si="69"/>
        <v>67.39</v>
      </c>
      <c r="Q744" s="5">
        <f t="shared" si="71"/>
        <v>42032.916217494087</v>
      </c>
      <c r="R744" s="5">
        <f t="shared" si="70"/>
        <v>42063.51196217494</v>
      </c>
      <c r="S744">
        <f t="shared" si="72"/>
        <v>31</v>
      </c>
      <c r="T744">
        <f t="shared" si="73"/>
        <v>2015</v>
      </c>
    </row>
    <row r="745" spans="1:20" ht="42.75" hidden="1" x14ac:dyDescent="0.4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>
        <v>15</v>
      </c>
      <c r="L745" t="b">
        <v>1</v>
      </c>
      <c r="M745" t="s">
        <v>8278</v>
      </c>
      <c r="N745" t="s">
        <v>8279</v>
      </c>
      <c r="O745" s="6">
        <f t="shared" si="68"/>
        <v>148</v>
      </c>
      <c r="P745">
        <f t="shared" si="69"/>
        <v>54.27</v>
      </c>
      <c r="Q745" s="5">
        <f t="shared" si="71"/>
        <v>41318.830791962173</v>
      </c>
      <c r="R745" s="5">
        <f t="shared" si="70"/>
        <v>41344.531914893618</v>
      </c>
      <c r="S745">
        <f t="shared" si="72"/>
        <v>26</v>
      </c>
      <c r="T745">
        <f t="shared" si="73"/>
        <v>2013</v>
      </c>
    </row>
    <row r="746" spans="1:20" ht="28.5" hidden="1" x14ac:dyDescent="0.4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>
        <v>62</v>
      </c>
      <c r="L746" t="b">
        <v>1</v>
      </c>
      <c r="M746" t="s">
        <v>8278</v>
      </c>
      <c r="N746" t="s">
        <v>8279</v>
      </c>
      <c r="O746" s="6">
        <f t="shared" si="68"/>
        <v>102</v>
      </c>
      <c r="P746">
        <f t="shared" si="69"/>
        <v>82.52</v>
      </c>
      <c r="Q746" s="5">
        <f t="shared" si="71"/>
        <v>41560.10523640662</v>
      </c>
      <c r="R746" s="5">
        <f t="shared" si="70"/>
        <v>41590.743534278961</v>
      </c>
      <c r="S746">
        <f t="shared" si="72"/>
        <v>31</v>
      </c>
      <c r="T746">
        <f t="shared" si="73"/>
        <v>2013</v>
      </c>
    </row>
    <row r="747" spans="1:20" ht="42.75" hidden="1" x14ac:dyDescent="0.4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>
        <v>74</v>
      </c>
      <c r="L747" t="b">
        <v>1</v>
      </c>
      <c r="M747" t="s">
        <v>8278</v>
      </c>
      <c r="N747" t="s">
        <v>8279</v>
      </c>
      <c r="O747" s="6">
        <f t="shared" si="68"/>
        <v>179</v>
      </c>
      <c r="P747">
        <f t="shared" si="69"/>
        <v>53.73</v>
      </c>
      <c r="Q747" s="5">
        <f t="shared" si="71"/>
        <v>41703.71211583924</v>
      </c>
      <c r="R747" s="5">
        <f t="shared" si="70"/>
        <v>41734.350413711581</v>
      </c>
      <c r="S747">
        <f t="shared" si="72"/>
        <v>31</v>
      </c>
      <c r="T747">
        <f t="shared" si="73"/>
        <v>2014</v>
      </c>
    </row>
    <row r="748" spans="1:20" hidden="1" x14ac:dyDescent="0.4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>
        <v>97</v>
      </c>
      <c r="L748" t="b">
        <v>1</v>
      </c>
      <c r="M748" t="s">
        <v>8278</v>
      </c>
      <c r="N748" t="s">
        <v>8279</v>
      </c>
      <c r="O748" s="6">
        <f t="shared" si="68"/>
        <v>111</v>
      </c>
      <c r="P748">
        <f t="shared" si="69"/>
        <v>34.21</v>
      </c>
      <c r="Q748" s="5">
        <f t="shared" si="71"/>
        <v>41488.703416075652</v>
      </c>
      <c r="R748" s="5">
        <f t="shared" si="70"/>
        <v>41507.21205673759</v>
      </c>
      <c r="S748">
        <f t="shared" si="72"/>
        <v>19</v>
      </c>
      <c r="T748">
        <f t="shared" si="73"/>
        <v>2013</v>
      </c>
    </row>
    <row r="749" spans="1:20" ht="42.75" hidden="1" x14ac:dyDescent="0.4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>
        <v>55</v>
      </c>
      <c r="L749" t="b">
        <v>1</v>
      </c>
      <c r="M749" t="s">
        <v>8278</v>
      </c>
      <c r="N749" t="s">
        <v>8279</v>
      </c>
      <c r="O749" s="6">
        <f t="shared" si="68"/>
        <v>100</v>
      </c>
      <c r="P749">
        <f t="shared" si="69"/>
        <v>127.33</v>
      </c>
      <c r="Q749" s="5">
        <f t="shared" si="71"/>
        <v>42337.900933806144</v>
      </c>
      <c r="R749" s="5">
        <f t="shared" si="70"/>
        <v>42369.46382978723</v>
      </c>
      <c r="S749">
        <f t="shared" si="72"/>
        <v>32</v>
      </c>
      <c r="T749">
        <f t="shared" si="73"/>
        <v>2015</v>
      </c>
    </row>
    <row r="750" spans="1:20" ht="42.75" hidden="1" x14ac:dyDescent="0.4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>
        <v>44</v>
      </c>
      <c r="L750" t="b">
        <v>1</v>
      </c>
      <c r="M750" t="s">
        <v>8278</v>
      </c>
      <c r="N750" t="s">
        <v>8279</v>
      </c>
      <c r="O750" s="6">
        <f t="shared" si="68"/>
        <v>100</v>
      </c>
      <c r="P750">
        <f t="shared" si="69"/>
        <v>45.57</v>
      </c>
      <c r="Q750" s="5">
        <f t="shared" si="71"/>
        <v>42177.864846335695</v>
      </c>
      <c r="R750" s="5">
        <f t="shared" si="70"/>
        <v>42208.503144208036</v>
      </c>
      <c r="S750">
        <f t="shared" si="72"/>
        <v>31</v>
      </c>
      <c r="T750">
        <f t="shared" si="73"/>
        <v>2015</v>
      </c>
    </row>
    <row r="751" spans="1:20" ht="42.75" hidden="1" x14ac:dyDescent="0.4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>
        <v>110</v>
      </c>
      <c r="L751" t="b">
        <v>1</v>
      </c>
      <c r="M751" t="s">
        <v>8278</v>
      </c>
      <c r="N751" t="s">
        <v>8279</v>
      </c>
      <c r="O751" s="6">
        <f t="shared" si="68"/>
        <v>106</v>
      </c>
      <c r="P751">
        <f t="shared" si="69"/>
        <v>95.96</v>
      </c>
      <c r="Q751" s="5">
        <f t="shared" si="71"/>
        <v>43099.152836879432</v>
      </c>
      <c r="R751" s="5">
        <f t="shared" si="70"/>
        <v>43129.791134751773</v>
      </c>
      <c r="S751">
        <f t="shared" si="72"/>
        <v>31</v>
      </c>
      <c r="T751">
        <f t="shared" si="73"/>
        <v>2017</v>
      </c>
    </row>
    <row r="752" spans="1:20" ht="42.75" hidden="1" x14ac:dyDescent="0.4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>
        <v>59</v>
      </c>
      <c r="L752" t="b">
        <v>1</v>
      </c>
      <c r="M752" t="s">
        <v>8278</v>
      </c>
      <c r="N752" t="s">
        <v>8279</v>
      </c>
      <c r="O752" s="6">
        <f t="shared" si="68"/>
        <v>103</v>
      </c>
      <c r="P752">
        <f t="shared" si="69"/>
        <v>77.27</v>
      </c>
      <c r="Q752" s="5">
        <f t="shared" si="71"/>
        <v>41634.577683215131</v>
      </c>
      <c r="R752" s="5">
        <f t="shared" si="70"/>
        <v>41665.215981087473</v>
      </c>
      <c r="S752">
        <f t="shared" si="72"/>
        <v>31</v>
      </c>
      <c r="T752">
        <f t="shared" si="73"/>
        <v>2013</v>
      </c>
    </row>
    <row r="753" spans="1:20" ht="42.75" hidden="1" x14ac:dyDescent="0.4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>
        <v>62</v>
      </c>
      <c r="L753" t="b">
        <v>1</v>
      </c>
      <c r="M753" t="s">
        <v>8278</v>
      </c>
      <c r="N753" t="s">
        <v>8279</v>
      </c>
      <c r="O753" s="6">
        <f t="shared" si="68"/>
        <v>119</v>
      </c>
      <c r="P753">
        <f t="shared" si="69"/>
        <v>57.34</v>
      </c>
      <c r="Q753" s="5">
        <f t="shared" si="71"/>
        <v>41035.856678486998</v>
      </c>
      <c r="R753" s="5">
        <f t="shared" si="70"/>
        <v>41082.835401891251</v>
      </c>
      <c r="S753">
        <f t="shared" si="72"/>
        <v>47</v>
      </c>
      <c r="T753">
        <f t="shared" si="73"/>
        <v>2012</v>
      </c>
    </row>
    <row r="754" spans="1:20" ht="42.75" hidden="1" x14ac:dyDescent="0.4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>
        <v>105</v>
      </c>
      <c r="L754" t="b">
        <v>1</v>
      </c>
      <c r="M754" t="s">
        <v>8278</v>
      </c>
      <c r="N754" t="s">
        <v>8279</v>
      </c>
      <c r="O754" s="6">
        <f t="shared" si="68"/>
        <v>112</v>
      </c>
      <c r="P754">
        <f t="shared" si="69"/>
        <v>53.19</v>
      </c>
      <c r="Q754" s="5">
        <f t="shared" si="71"/>
        <v>43002.621950354609</v>
      </c>
      <c r="R754" s="5">
        <f t="shared" si="70"/>
        <v>43023.085106382976</v>
      </c>
      <c r="S754">
        <f t="shared" si="72"/>
        <v>21</v>
      </c>
      <c r="T754">
        <f t="shared" si="73"/>
        <v>2017</v>
      </c>
    </row>
    <row r="755" spans="1:20" ht="42.75" hidden="1" x14ac:dyDescent="0.4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>
        <v>26</v>
      </c>
      <c r="L755" t="b">
        <v>1</v>
      </c>
      <c r="M755" t="s">
        <v>8278</v>
      </c>
      <c r="N755" t="s">
        <v>8279</v>
      </c>
      <c r="O755" s="6">
        <f t="shared" si="68"/>
        <v>128</v>
      </c>
      <c r="P755">
        <f t="shared" si="69"/>
        <v>492.31</v>
      </c>
      <c r="Q755" s="5">
        <f t="shared" si="71"/>
        <v>42369.602730496452</v>
      </c>
      <c r="R755" s="5">
        <f t="shared" si="70"/>
        <v>42400.241028368793</v>
      </c>
      <c r="S755">
        <f t="shared" si="72"/>
        <v>31</v>
      </c>
      <c r="T755">
        <f t="shared" si="73"/>
        <v>2015</v>
      </c>
    </row>
    <row r="756" spans="1:20" ht="42.75" hidden="1" x14ac:dyDescent="0.4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>
        <v>49</v>
      </c>
      <c r="L756" t="b">
        <v>1</v>
      </c>
      <c r="M756" t="s">
        <v>8278</v>
      </c>
      <c r="N756" t="s">
        <v>8279</v>
      </c>
      <c r="O756" s="6">
        <f t="shared" si="68"/>
        <v>104</v>
      </c>
      <c r="P756">
        <f t="shared" si="69"/>
        <v>42.35</v>
      </c>
      <c r="Q756" s="5">
        <f t="shared" si="71"/>
        <v>41583.382044917256</v>
      </c>
      <c r="R756" s="5">
        <f t="shared" si="70"/>
        <v>41614.020342789598</v>
      </c>
      <c r="S756">
        <f t="shared" si="72"/>
        <v>31</v>
      </c>
      <c r="T756">
        <f t="shared" si="73"/>
        <v>2013</v>
      </c>
    </row>
    <row r="757" spans="1:20" ht="42.75" hidden="1" x14ac:dyDescent="0.4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>
        <v>68</v>
      </c>
      <c r="L757" t="b">
        <v>1</v>
      </c>
      <c r="M757" t="s">
        <v>8278</v>
      </c>
      <c r="N757" t="s">
        <v>8279</v>
      </c>
      <c r="O757" s="6">
        <f t="shared" si="68"/>
        <v>102</v>
      </c>
      <c r="P757">
        <f t="shared" si="69"/>
        <v>37.47</v>
      </c>
      <c r="Q757" s="5">
        <f t="shared" si="71"/>
        <v>41720.086016548463</v>
      </c>
      <c r="R757" s="5">
        <f t="shared" si="70"/>
        <v>41751.156737588652</v>
      </c>
      <c r="S757">
        <f t="shared" si="72"/>
        <v>31</v>
      </c>
      <c r="T757">
        <f t="shared" si="73"/>
        <v>2014</v>
      </c>
    </row>
    <row r="758" spans="1:20" ht="42.75" hidden="1" x14ac:dyDescent="0.4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>
        <v>22</v>
      </c>
      <c r="L758" t="b">
        <v>1</v>
      </c>
      <c r="M758" t="s">
        <v>8278</v>
      </c>
      <c r="N758" t="s">
        <v>8279</v>
      </c>
      <c r="O758" s="6">
        <f t="shared" si="68"/>
        <v>118</v>
      </c>
      <c r="P758">
        <f t="shared" si="69"/>
        <v>37.450000000000003</v>
      </c>
      <c r="Q758" s="5">
        <f t="shared" si="71"/>
        <v>40910.378947990546</v>
      </c>
      <c r="R758" s="5">
        <f t="shared" si="70"/>
        <v>40972.634267139481</v>
      </c>
      <c r="S758">
        <f t="shared" si="72"/>
        <v>62</v>
      </c>
      <c r="T758">
        <f t="shared" si="73"/>
        <v>2012</v>
      </c>
    </row>
    <row r="759" spans="1:20" ht="42.75" hidden="1" x14ac:dyDescent="0.4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>
        <v>18</v>
      </c>
      <c r="L759" t="b">
        <v>1</v>
      </c>
      <c r="M759" t="s">
        <v>8278</v>
      </c>
      <c r="N759" t="s">
        <v>8279</v>
      </c>
      <c r="O759" s="6">
        <f t="shared" si="68"/>
        <v>238</v>
      </c>
      <c r="P759">
        <f t="shared" si="69"/>
        <v>33.06</v>
      </c>
      <c r="Q759" s="5">
        <f t="shared" si="71"/>
        <v>41568.37486997636</v>
      </c>
      <c r="R759" s="5">
        <f t="shared" si="70"/>
        <v>41582.672742316783</v>
      </c>
      <c r="S759">
        <f t="shared" si="72"/>
        <v>15</v>
      </c>
      <c r="T759">
        <f t="shared" si="73"/>
        <v>2013</v>
      </c>
    </row>
    <row r="760" spans="1:20" ht="28.5" hidden="1" x14ac:dyDescent="0.4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>
        <v>19</v>
      </c>
      <c r="L760" t="b">
        <v>1</v>
      </c>
      <c r="M760" t="s">
        <v>8278</v>
      </c>
      <c r="N760" t="s">
        <v>8279</v>
      </c>
      <c r="O760" s="6">
        <f t="shared" si="68"/>
        <v>102</v>
      </c>
      <c r="P760">
        <f t="shared" si="69"/>
        <v>134.21</v>
      </c>
      <c r="Q760" s="5">
        <f t="shared" si="71"/>
        <v>40746.024444444447</v>
      </c>
      <c r="R760" s="5">
        <f t="shared" si="70"/>
        <v>40776.662742316781</v>
      </c>
      <c r="S760">
        <f t="shared" si="72"/>
        <v>31</v>
      </c>
      <c r="T760">
        <f t="shared" si="73"/>
        <v>2011</v>
      </c>
    </row>
    <row r="761" spans="1:20" ht="42.75" hidden="1" x14ac:dyDescent="0.4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>
        <v>99</v>
      </c>
      <c r="L761" t="b">
        <v>1</v>
      </c>
      <c r="M761" t="s">
        <v>8278</v>
      </c>
      <c r="N761" t="s">
        <v>8279</v>
      </c>
      <c r="O761" s="6">
        <f t="shared" si="68"/>
        <v>102</v>
      </c>
      <c r="P761">
        <f t="shared" si="69"/>
        <v>51.47</v>
      </c>
      <c r="Q761" s="5">
        <f t="shared" si="71"/>
        <v>42134.443723404256</v>
      </c>
      <c r="R761" s="5">
        <f t="shared" si="70"/>
        <v>42175.294787234045</v>
      </c>
      <c r="S761">
        <f t="shared" si="72"/>
        <v>41</v>
      </c>
      <c r="T761">
        <f t="shared" si="73"/>
        <v>2015</v>
      </c>
    </row>
    <row r="762" spans="1:20" ht="42.75" hidden="1" x14ac:dyDescent="0.4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>
        <v>0</v>
      </c>
      <c r="L762" t="b">
        <v>0</v>
      </c>
      <c r="M762" t="s">
        <v>8278</v>
      </c>
      <c r="N762" t="s">
        <v>8280</v>
      </c>
      <c r="O762" s="6">
        <f t="shared" si="68"/>
        <v>0</v>
      </c>
      <c r="P762">
        <f t="shared" si="69"/>
        <v>0</v>
      </c>
      <c r="Q762" s="5">
        <f t="shared" si="71"/>
        <v>43034.631359338062</v>
      </c>
      <c r="R762" s="5">
        <f t="shared" si="70"/>
        <v>43065.312210401891</v>
      </c>
      <c r="S762">
        <f t="shared" si="72"/>
        <v>31</v>
      </c>
      <c r="T762">
        <f t="shared" si="73"/>
        <v>2017</v>
      </c>
    </row>
    <row r="763" spans="1:20" ht="42.75" hidden="1" x14ac:dyDescent="0.4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>
        <v>6</v>
      </c>
      <c r="L763" t="b">
        <v>0</v>
      </c>
      <c r="M763" t="s">
        <v>8278</v>
      </c>
      <c r="N763" t="s">
        <v>8280</v>
      </c>
      <c r="O763" s="6">
        <f t="shared" si="68"/>
        <v>5</v>
      </c>
      <c r="P763">
        <f t="shared" si="69"/>
        <v>39.17</v>
      </c>
      <c r="Q763" s="5">
        <f t="shared" si="71"/>
        <v>41984.746170212762</v>
      </c>
      <c r="R763" s="5">
        <f t="shared" si="70"/>
        <v>42015.384468085103</v>
      </c>
      <c r="S763">
        <f t="shared" si="72"/>
        <v>31</v>
      </c>
      <c r="T763">
        <f t="shared" si="73"/>
        <v>2014</v>
      </c>
    </row>
    <row r="764" spans="1:20" ht="42.75" hidden="1" x14ac:dyDescent="0.4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>
        <v>0</v>
      </c>
      <c r="L764" t="b">
        <v>0</v>
      </c>
      <c r="M764" t="s">
        <v>8278</v>
      </c>
      <c r="N764" t="s">
        <v>8280</v>
      </c>
      <c r="O764" s="6">
        <f t="shared" si="68"/>
        <v>0</v>
      </c>
      <c r="P764">
        <f t="shared" si="69"/>
        <v>0</v>
      </c>
      <c r="Q764" s="5">
        <f t="shared" si="71"/>
        <v>43055.153309692672</v>
      </c>
      <c r="R764" s="5">
        <f t="shared" si="70"/>
        <v>43072.914893617024</v>
      </c>
      <c r="S764">
        <f t="shared" si="72"/>
        <v>18</v>
      </c>
      <c r="T764">
        <f t="shared" si="73"/>
        <v>2017</v>
      </c>
    </row>
    <row r="765" spans="1:20" ht="42.75" hidden="1" x14ac:dyDescent="0.4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>
        <v>1</v>
      </c>
      <c r="L765" t="b">
        <v>0</v>
      </c>
      <c r="M765" t="s">
        <v>8278</v>
      </c>
      <c r="N765" t="s">
        <v>8280</v>
      </c>
      <c r="O765" s="6">
        <f t="shared" si="68"/>
        <v>0</v>
      </c>
      <c r="P765">
        <f t="shared" si="69"/>
        <v>5</v>
      </c>
      <c r="Q765" s="5">
        <f t="shared" si="71"/>
        <v>41809.796784869977</v>
      </c>
      <c r="R765" s="5">
        <f t="shared" si="70"/>
        <v>41840.435082742319</v>
      </c>
      <c r="S765">
        <f t="shared" si="72"/>
        <v>31</v>
      </c>
      <c r="T765">
        <f t="shared" si="73"/>
        <v>2014</v>
      </c>
    </row>
    <row r="766" spans="1:20" ht="42.75" hidden="1" x14ac:dyDescent="0.4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>
        <v>0</v>
      </c>
      <c r="L766" t="b">
        <v>0</v>
      </c>
      <c r="M766" t="s">
        <v>8278</v>
      </c>
      <c r="N766" t="s">
        <v>8280</v>
      </c>
      <c r="O766" s="6">
        <f t="shared" si="68"/>
        <v>0</v>
      </c>
      <c r="P766">
        <f t="shared" si="69"/>
        <v>0</v>
      </c>
      <c r="Q766" s="5">
        <f t="shared" si="71"/>
        <v>42581.602375886519</v>
      </c>
      <c r="R766" s="5">
        <f t="shared" si="70"/>
        <v>42612.240673758861</v>
      </c>
      <c r="S766">
        <f t="shared" si="72"/>
        <v>31</v>
      </c>
      <c r="T766">
        <f t="shared" si="73"/>
        <v>2016</v>
      </c>
    </row>
    <row r="767" spans="1:20" ht="42.75" hidden="1" x14ac:dyDescent="0.4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>
        <v>44</v>
      </c>
      <c r="L767" t="b">
        <v>0</v>
      </c>
      <c r="M767" t="s">
        <v>8278</v>
      </c>
      <c r="N767" t="s">
        <v>8280</v>
      </c>
      <c r="O767" s="6">
        <f t="shared" si="68"/>
        <v>36</v>
      </c>
      <c r="P767">
        <f t="shared" si="69"/>
        <v>57.3</v>
      </c>
      <c r="Q767" s="5">
        <f t="shared" si="71"/>
        <v>42249.043546099289</v>
      </c>
      <c r="R767" s="5">
        <f t="shared" si="70"/>
        <v>42279.68184397163</v>
      </c>
      <c r="S767">
        <f t="shared" si="72"/>
        <v>31</v>
      </c>
      <c r="T767">
        <f t="shared" si="73"/>
        <v>2015</v>
      </c>
    </row>
    <row r="768" spans="1:20" ht="42.75" hidden="1" x14ac:dyDescent="0.4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>
        <v>0</v>
      </c>
      <c r="L768" t="b">
        <v>0</v>
      </c>
      <c r="M768" t="s">
        <v>8278</v>
      </c>
      <c r="N768" t="s">
        <v>8280</v>
      </c>
      <c r="O768" s="6">
        <f t="shared" si="68"/>
        <v>0</v>
      </c>
      <c r="P768">
        <f t="shared" si="69"/>
        <v>0</v>
      </c>
      <c r="Q768" s="5">
        <f t="shared" si="71"/>
        <v>42371.842588652478</v>
      </c>
      <c r="R768" s="5">
        <f t="shared" si="70"/>
        <v>42402.48088652482</v>
      </c>
      <c r="S768">
        <f t="shared" si="72"/>
        <v>31</v>
      </c>
      <c r="T768">
        <f t="shared" si="73"/>
        <v>2016</v>
      </c>
    </row>
    <row r="769" spans="1:20" ht="57" hidden="1" x14ac:dyDescent="0.4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>
        <v>3</v>
      </c>
      <c r="L769" t="b">
        <v>0</v>
      </c>
      <c r="M769" t="s">
        <v>8278</v>
      </c>
      <c r="N769" t="s">
        <v>8280</v>
      </c>
      <c r="O769" s="6">
        <f t="shared" si="68"/>
        <v>4</v>
      </c>
      <c r="P769">
        <f t="shared" si="69"/>
        <v>59</v>
      </c>
      <c r="Q769" s="5">
        <f t="shared" si="71"/>
        <v>42467.189243498819</v>
      </c>
      <c r="R769" s="5">
        <f t="shared" si="70"/>
        <v>42497.82754137116</v>
      </c>
      <c r="S769">
        <f t="shared" si="72"/>
        <v>31</v>
      </c>
      <c r="T769">
        <f t="shared" si="73"/>
        <v>2016</v>
      </c>
    </row>
    <row r="770" spans="1:20" ht="42.75" hidden="1" x14ac:dyDescent="0.4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>
        <v>0</v>
      </c>
      <c r="L770" t="b">
        <v>0</v>
      </c>
      <c r="M770" t="s">
        <v>8278</v>
      </c>
      <c r="N770" t="s">
        <v>8280</v>
      </c>
      <c r="O770" s="6">
        <f t="shared" ref="O770:O833" si="74">ROUND(E770/D770*100,0)</f>
        <v>0</v>
      </c>
      <c r="P770">
        <f t="shared" ref="P770:P833" si="75">IFERROR(ROUND(E770/K770,2),0)</f>
        <v>0</v>
      </c>
      <c r="Q770" s="5">
        <f t="shared" si="71"/>
        <v>41935.168912529552</v>
      </c>
      <c r="R770" s="5">
        <f t="shared" ref="R770:R833" si="76">(I770/84600)+DATE(1970,1,1)</f>
        <v>41965.807210401894</v>
      </c>
      <c r="S770">
        <f t="shared" si="72"/>
        <v>31</v>
      </c>
      <c r="T770">
        <f t="shared" si="73"/>
        <v>2014</v>
      </c>
    </row>
    <row r="771" spans="1:20" ht="42.75" hidden="1" x14ac:dyDescent="0.4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>
        <v>52</v>
      </c>
      <c r="L771" t="b">
        <v>0</v>
      </c>
      <c r="M771" t="s">
        <v>8278</v>
      </c>
      <c r="N771" t="s">
        <v>8280</v>
      </c>
      <c r="O771" s="6">
        <f t="shared" si="74"/>
        <v>41</v>
      </c>
      <c r="P771">
        <f t="shared" si="75"/>
        <v>31.85</v>
      </c>
      <c r="Q771" s="5">
        <f t="shared" ref="Q771:Q834" si="77">(J771/84600)+DATE(1970,1,1)</f>
        <v>41946.187872340422</v>
      </c>
      <c r="R771" s="5">
        <f t="shared" si="76"/>
        <v>41976.826170212764</v>
      </c>
      <c r="S771">
        <f t="shared" ref="S771:S834" si="78">ROUND((I771-J771)/86400,0)+1</f>
        <v>31</v>
      </c>
      <c r="T771">
        <f t="shared" ref="T771:T834" si="79">YEAR((Q771))</f>
        <v>2014</v>
      </c>
    </row>
    <row r="772" spans="1:20" ht="42.75" hidden="1" x14ac:dyDescent="0.4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>
        <v>0</v>
      </c>
      <c r="L772" t="b">
        <v>0</v>
      </c>
      <c r="M772" t="s">
        <v>8278</v>
      </c>
      <c r="N772" t="s">
        <v>8280</v>
      </c>
      <c r="O772" s="6">
        <f t="shared" si="74"/>
        <v>0</v>
      </c>
      <c r="P772">
        <f t="shared" si="75"/>
        <v>0</v>
      </c>
      <c r="Q772" s="5">
        <f t="shared" si="77"/>
        <v>41624.488995271866</v>
      </c>
      <c r="R772" s="5">
        <f t="shared" si="76"/>
        <v>41665.340059101654</v>
      </c>
      <c r="S772">
        <f t="shared" si="78"/>
        <v>41</v>
      </c>
      <c r="T772">
        <f t="shared" si="79"/>
        <v>2013</v>
      </c>
    </row>
    <row r="773" spans="1:20" ht="42.75" hidden="1" x14ac:dyDescent="0.4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>
        <v>1</v>
      </c>
      <c r="L773" t="b">
        <v>0</v>
      </c>
      <c r="M773" t="s">
        <v>8278</v>
      </c>
      <c r="N773" t="s">
        <v>8280</v>
      </c>
      <c r="O773" s="6">
        <f t="shared" si="74"/>
        <v>0</v>
      </c>
      <c r="P773">
        <f t="shared" si="75"/>
        <v>10</v>
      </c>
      <c r="Q773" s="5">
        <f t="shared" si="77"/>
        <v>42706.86290780142</v>
      </c>
      <c r="R773" s="5">
        <f t="shared" si="76"/>
        <v>42757.926737588656</v>
      </c>
      <c r="S773">
        <f t="shared" si="78"/>
        <v>51</v>
      </c>
      <c r="T773">
        <f t="shared" si="79"/>
        <v>2016</v>
      </c>
    </row>
    <row r="774" spans="1:20" ht="57" hidden="1" x14ac:dyDescent="0.4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>
        <v>1</v>
      </c>
      <c r="L774" t="b">
        <v>0</v>
      </c>
      <c r="M774" t="s">
        <v>8278</v>
      </c>
      <c r="N774" t="s">
        <v>8280</v>
      </c>
      <c r="O774" s="6">
        <f t="shared" si="74"/>
        <v>3</v>
      </c>
      <c r="P774">
        <f t="shared" si="75"/>
        <v>50</v>
      </c>
      <c r="Q774" s="5">
        <f t="shared" si="77"/>
        <v>40376.547505910166</v>
      </c>
      <c r="R774" s="5">
        <f t="shared" si="76"/>
        <v>40427.72269503546</v>
      </c>
      <c r="S774">
        <f t="shared" si="78"/>
        <v>51</v>
      </c>
      <c r="T774">
        <f t="shared" si="79"/>
        <v>2010</v>
      </c>
    </row>
    <row r="775" spans="1:20" ht="42.75" hidden="1" x14ac:dyDescent="0.4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>
        <v>2</v>
      </c>
      <c r="L775" t="b">
        <v>0</v>
      </c>
      <c r="M775" t="s">
        <v>8278</v>
      </c>
      <c r="N775" t="s">
        <v>8280</v>
      </c>
      <c r="O775" s="6">
        <f t="shared" si="74"/>
        <v>1</v>
      </c>
      <c r="P775">
        <f t="shared" si="75"/>
        <v>16</v>
      </c>
      <c r="Q775" s="5">
        <f t="shared" si="77"/>
        <v>42452.474999999999</v>
      </c>
      <c r="R775" s="5">
        <f t="shared" si="76"/>
        <v>42487.426241134752</v>
      </c>
      <c r="S775">
        <f t="shared" si="78"/>
        <v>35</v>
      </c>
      <c r="T775">
        <f t="shared" si="79"/>
        <v>2016</v>
      </c>
    </row>
    <row r="776" spans="1:20" ht="42.75" hidden="1" x14ac:dyDescent="0.4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>
        <v>9</v>
      </c>
      <c r="L776" t="b">
        <v>0</v>
      </c>
      <c r="M776" t="s">
        <v>8278</v>
      </c>
      <c r="N776" t="s">
        <v>8280</v>
      </c>
      <c r="O776" s="6">
        <f t="shared" si="74"/>
        <v>70</v>
      </c>
      <c r="P776">
        <f t="shared" si="75"/>
        <v>39</v>
      </c>
      <c r="Q776" s="5">
        <f t="shared" si="77"/>
        <v>42006.22243498818</v>
      </c>
      <c r="R776" s="5">
        <f t="shared" si="76"/>
        <v>42036.860732860521</v>
      </c>
      <c r="S776">
        <f t="shared" si="78"/>
        <v>31</v>
      </c>
      <c r="T776">
        <f t="shared" si="79"/>
        <v>2015</v>
      </c>
    </row>
    <row r="777" spans="1:20" ht="42.75" hidden="1" x14ac:dyDescent="0.4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>
        <v>5</v>
      </c>
      <c r="L777" t="b">
        <v>0</v>
      </c>
      <c r="M777" t="s">
        <v>8278</v>
      </c>
      <c r="N777" t="s">
        <v>8280</v>
      </c>
      <c r="O777" s="6">
        <f t="shared" si="74"/>
        <v>2</v>
      </c>
      <c r="P777">
        <f t="shared" si="75"/>
        <v>34</v>
      </c>
      <c r="Q777" s="5">
        <f t="shared" si="77"/>
        <v>41188.465661938535</v>
      </c>
      <c r="R777" s="5">
        <f t="shared" si="76"/>
        <v>41219.103959810876</v>
      </c>
      <c r="S777">
        <f t="shared" si="78"/>
        <v>31</v>
      </c>
      <c r="T777">
        <f t="shared" si="79"/>
        <v>2012</v>
      </c>
    </row>
    <row r="778" spans="1:20" ht="42.75" hidden="1" x14ac:dyDescent="0.4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>
        <v>57</v>
      </c>
      <c r="L778" t="b">
        <v>0</v>
      </c>
      <c r="M778" t="s">
        <v>8278</v>
      </c>
      <c r="N778" t="s">
        <v>8280</v>
      </c>
      <c r="O778" s="6">
        <f t="shared" si="74"/>
        <v>51</v>
      </c>
      <c r="P778">
        <f t="shared" si="75"/>
        <v>63.12</v>
      </c>
      <c r="Q778" s="5">
        <f t="shared" si="77"/>
        <v>42605.615189125296</v>
      </c>
      <c r="R778" s="5">
        <f t="shared" si="76"/>
        <v>42643.936170212764</v>
      </c>
      <c r="S778">
        <f t="shared" si="78"/>
        <v>39</v>
      </c>
      <c r="T778">
        <f t="shared" si="79"/>
        <v>2016</v>
      </c>
    </row>
    <row r="779" spans="1:20" ht="42.75" hidden="1" x14ac:dyDescent="0.4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>
        <v>3</v>
      </c>
      <c r="L779" t="b">
        <v>0</v>
      </c>
      <c r="M779" t="s">
        <v>8278</v>
      </c>
      <c r="N779" t="s">
        <v>8280</v>
      </c>
      <c r="O779" s="6">
        <f t="shared" si="74"/>
        <v>1</v>
      </c>
      <c r="P779">
        <f t="shared" si="75"/>
        <v>7</v>
      </c>
      <c r="Q779" s="5">
        <f t="shared" si="77"/>
        <v>41795.023368794326</v>
      </c>
      <c r="R779" s="5">
        <f t="shared" si="76"/>
        <v>41825.661666666667</v>
      </c>
      <c r="S779">
        <f t="shared" si="78"/>
        <v>31</v>
      </c>
      <c r="T779">
        <f t="shared" si="79"/>
        <v>2014</v>
      </c>
    </row>
    <row r="780" spans="1:20" ht="42.75" hidden="1" x14ac:dyDescent="0.4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>
        <v>1</v>
      </c>
      <c r="L780" t="b">
        <v>0</v>
      </c>
      <c r="M780" t="s">
        <v>8278</v>
      </c>
      <c r="N780" t="s">
        <v>8280</v>
      </c>
      <c r="O780" s="6">
        <f t="shared" si="74"/>
        <v>0</v>
      </c>
      <c r="P780">
        <f t="shared" si="75"/>
        <v>2</v>
      </c>
      <c r="Q780" s="5">
        <f t="shared" si="77"/>
        <v>42073.547044917257</v>
      </c>
      <c r="R780" s="5">
        <f t="shared" si="76"/>
        <v>42104.185342789599</v>
      </c>
      <c r="S780">
        <f t="shared" si="78"/>
        <v>31</v>
      </c>
      <c r="T780">
        <f t="shared" si="79"/>
        <v>2015</v>
      </c>
    </row>
    <row r="781" spans="1:20" ht="42.75" hidden="1" x14ac:dyDescent="0.4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>
        <v>6</v>
      </c>
      <c r="L781" t="b">
        <v>0</v>
      </c>
      <c r="M781" t="s">
        <v>8278</v>
      </c>
      <c r="N781" t="s">
        <v>8280</v>
      </c>
      <c r="O781" s="6">
        <f t="shared" si="74"/>
        <v>3</v>
      </c>
      <c r="P781">
        <f t="shared" si="75"/>
        <v>66.67</v>
      </c>
      <c r="Q781" s="5">
        <f t="shared" si="77"/>
        <v>40753.017789598111</v>
      </c>
      <c r="R781" s="5">
        <f t="shared" si="76"/>
        <v>40783.127659574471</v>
      </c>
      <c r="S781">
        <f t="shared" si="78"/>
        <v>30</v>
      </c>
      <c r="T781">
        <f t="shared" si="79"/>
        <v>2011</v>
      </c>
    </row>
    <row r="782" spans="1:20" ht="28.5" hidden="1" x14ac:dyDescent="0.4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>
        <v>27</v>
      </c>
      <c r="L782" t="b">
        <v>1</v>
      </c>
      <c r="M782" t="s">
        <v>8281</v>
      </c>
      <c r="N782" t="s">
        <v>8282</v>
      </c>
      <c r="O782" s="6">
        <f t="shared" si="74"/>
        <v>104</v>
      </c>
      <c r="P782">
        <f t="shared" si="75"/>
        <v>38.520000000000003</v>
      </c>
      <c r="Q782" s="5">
        <f t="shared" si="77"/>
        <v>40957.262706855792</v>
      </c>
      <c r="R782" s="5">
        <f t="shared" si="76"/>
        <v>40987.901004728134</v>
      </c>
      <c r="S782">
        <f t="shared" si="78"/>
        <v>31</v>
      </c>
      <c r="T782">
        <f t="shared" si="79"/>
        <v>2012</v>
      </c>
    </row>
    <row r="783" spans="1:20" ht="42.75" hidden="1" x14ac:dyDescent="0.4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>
        <v>25</v>
      </c>
      <c r="L783" t="b">
        <v>1</v>
      </c>
      <c r="M783" t="s">
        <v>8281</v>
      </c>
      <c r="N783" t="s">
        <v>8282</v>
      </c>
      <c r="O783" s="6">
        <f t="shared" si="74"/>
        <v>133</v>
      </c>
      <c r="P783">
        <f t="shared" si="75"/>
        <v>42.61</v>
      </c>
      <c r="Q783" s="5">
        <f t="shared" si="77"/>
        <v>41739.894491725769</v>
      </c>
      <c r="R783" s="5">
        <f t="shared" si="76"/>
        <v>41770.53278959811</v>
      </c>
      <c r="S783">
        <f t="shared" si="78"/>
        <v>31</v>
      </c>
      <c r="T783">
        <f t="shared" si="79"/>
        <v>2014</v>
      </c>
    </row>
    <row r="784" spans="1:20" ht="42.75" hidden="1" x14ac:dyDescent="0.4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>
        <v>14</v>
      </c>
      <c r="L784" t="b">
        <v>1</v>
      </c>
      <c r="M784" t="s">
        <v>8281</v>
      </c>
      <c r="N784" t="s">
        <v>8282</v>
      </c>
      <c r="O784" s="6">
        <f t="shared" si="74"/>
        <v>100</v>
      </c>
      <c r="P784">
        <f t="shared" si="75"/>
        <v>50</v>
      </c>
      <c r="Q784" s="5">
        <f t="shared" si="77"/>
        <v>41447.561489361702</v>
      </c>
      <c r="R784" s="5">
        <f t="shared" si="76"/>
        <v>41478.199787234043</v>
      </c>
      <c r="S784">
        <f t="shared" si="78"/>
        <v>31</v>
      </c>
      <c r="T784">
        <f t="shared" si="79"/>
        <v>2013</v>
      </c>
    </row>
    <row r="785" spans="1:20" ht="42.75" hidden="1" x14ac:dyDescent="0.4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>
        <v>35</v>
      </c>
      <c r="L785" t="b">
        <v>1</v>
      </c>
      <c r="M785" t="s">
        <v>8281</v>
      </c>
      <c r="N785" t="s">
        <v>8282</v>
      </c>
      <c r="O785" s="6">
        <f t="shared" si="74"/>
        <v>148</v>
      </c>
      <c r="P785">
        <f t="shared" si="75"/>
        <v>63.49</v>
      </c>
      <c r="Q785" s="5">
        <f t="shared" si="77"/>
        <v>41315.832730496455</v>
      </c>
      <c r="R785" s="5">
        <f t="shared" si="76"/>
        <v>41355.808510638301</v>
      </c>
      <c r="S785">
        <f t="shared" si="78"/>
        <v>40</v>
      </c>
      <c r="T785">
        <f t="shared" si="79"/>
        <v>2013</v>
      </c>
    </row>
    <row r="786" spans="1:20" ht="42.75" hidden="1" x14ac:dyDescent="0.4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>
        <v>10</v>
      </c>
      <c r="L786" t="b">
        <v>1</v>
      </c>
      <c r="M786" t="s">
        <v>8281</v>
      </c>
      <c r="N786" t="s">
        <v>8282</v>
      </c>
      <c r="O786" s="6">
        <f t="shared" si="74"/>
        <v>103</v>
      </c>
      <c r="P786">
        <f t="shared" si="75"/>
        <v>102.5</v>
      </c>
      <c r="Q786" s="5">
        <f t="shared" si="77"/>
        <v>42017.833557919621</v>
      </c>
      <c r="R786" s="5">
        <f t="shared" si="76"/>
        <v>42058.642068557921</v>
      </c>
      <c r="S786">
        <f t="shared" si="78"/>
        <v>41</v>
      </c>
      <c r="T786">
        <f t="shared" si="79"/>
        <v>2015</v>
      </c>
    </row>
    <row r="787" spans="1:20" ht="42.75" hidden="1" x14ac:dyDescent="0.4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>
        <v>29</v>
      </c>
      <c r="L787" t="b">
        <v>1</v>
      </c>
      <c r="M787" t="s">
        <v>8281</v>
      </c>
      <c r="N787" t="s">
        <v>8282</v>
      </c>
      <c r="O787" s="6">
        <f t="shared" si="74"/>
        <v>181</v>
      </c>
      <c r="P787">
        <f t="shared" si="75"/>
        <v>31.14</v>
      </c>
      <c r="Q787" s="5">
        <f t="shared" si="77"/>
        <v>41638.372517730495</v>
      </c>
      <c r="R787" s="5">
        <f t="shared" si="76"/>
        <v>41669.010815602836</v>
      </c>
      <c r="S787">
        <f t="shared" si="78"/>
        <v>31</v>
      </c>
      <c r="T787">
        <f t="shared" si="79"/>
        <v>2013</v>
      </c>
    </row>
    <row r="788" spans="1:20" ht="42.75" hidden="1" x14ac:dyDescent="0.4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>
        <v>44</v>
      </c>
      <c r="L788" t="b">
        <v>1</v>
      </c>
      <c r="M788" t="s">
        <v>8281</v>
      </c>
      <c r="N788" t="s">
        <v>8282</v>
      </c>
      <c r="O788" s="6">
        <f t="shared" si="74"/>
        <v>143</v>
      </c>
      <c r="P788">
        <f t="shared" si="75"/>
        <v>162.27000000000001</v>
      </c>
      <c r="Q788" s="5">
        <f t="shared" si="77"/>
        <v>41311.014586288416</v>
      </c>
      <c r="R788" s="5">
        <f t="shared" si="76"/>
        <v>41369.841843971633</v>
      </c>
      <c r="S788">
        <f t="shared" si="78"/>
        <v>59</v>
      </c>
      <c r="T788">
        <f t="shared" si="79"/>
        <v>2013</v>
      </c>
    </row>
    <row r="789" spans="1:20" ht="42.75" hidden="1" x14ac:dyDescent="0.4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>
        <v>17</v>
      </c>
      <c r="L789" t="b">
        <v>1</v>
      </c>
      <c r="M789" t="s">
        <v>8281</v>
      </c>
      <c r="N789" t="s">
        <v>8282</v>
      </c>
      <c r="O789" s="6">
        <f t="shared" si="74"/>
        <v>114</v>
      </c>
      <c r="P789">
        <f t="shared" si="75"/>
        <v>80.59</v>
      </c>
      <c r="Q789" s="5">
        <f t="shared" si="77"/>
        <v>41889.640969267137</v>
      </c>
      <c r="R789" s="5">
        <f t="shared" si="76"/>
        <v>41920.279267139478</v>
      </c>
      <c r="S789">
        <f t="shared" si="78"/>
        <v>31</v>
      </c>
      <c r="T789">
        <f t="shared" si="79"/>
        <v>2014</v>
      </c>
    </row>
    <row r="790" spans="1:20" ht="42.75" hidden="1" x14ac:dyDescent="0.4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>
        <v>34</v>
      </c>
      <c r="L790" t="b">
        <v>1</v>
      </c>
      <c r="M790" t="s">
        <v>8281</v>
      </c>
      <c r="N790" t="s">
        <v>8282</v>
      </c>
      <c r="O790" s="6">
        <f t="shared" si="74"/>
        <v>204</v>
      </c>
      <c r="P790">
        <f t="shared" si="75"/>
        <v>59.85</v>
      </c>
      <c r="Q790" s="5">
        <f t="shared" si="77"/>
        <v>41388.581418439717</v>
      </c>
      <c r="R790" s="5">
        <f t="shared" si="76"/>
        <v>41427.552482269501</v>
      </c>
      <c r="S790">
        <f t="shared" si="78"/>
        <v>39</v>
      </c>
      <c r="T790">
        <f t="shared" si="79"/>
        <v>2013</v>
      </c>
    </row>
    <row r="791" spans="1:20" ht="42.75" hidden="1" x14ac:dyDescent="0.4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>
        <v>14</v>
      </c>
      <c r="L791" t="b">
        <v>1</v>
      </c>
      <c r="M791" t="s">
        <v>8281</v>
      </c>
      <c r="N791" t="s">
        <v>8282</v>
      </c>
      <c r="O791" s="6">
        <f t="shared" si="74"/>
        <v>109</v>
      </c>
      <c r="P791">
        <f t="shared" si="75"/>
        <v>132.86000000000001</v>
      </c>
      <c r="Q791" s="5">
        <f t="shared" si="77"/>
        <v>41611.402836879432</v>
      </c>
      <c r="R791" s="5">
        <f t="shared" si="76"/>
        <v>41629.935460992907</v>
      </c>
      <c r="S791">
        <f t="shared" si="78"/>
        <v>19</v>
      </c>
      <c r="T791">
        <f t="shared" si="79"/>
        <v>2013</v>
      </c>
    </row>
    <row r="792" spans="1:20" ht="42.75" hidden="1" x14ac:dyDescent="0.4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>
        <v>156</v>
      </c>
      <c r="L792" t="b">
        <v>1</v>
      </c>
      <c r="M792" t="s">
        <v>8281</v>
      </c>
      <c r="N792" t="s">
        <v>8282</v>
      </c>
      <c r="O792" s="6">
        <f t="shared" si="74"/>
        <v>144</v>
      </c>
      <c r="P792">
        <f t="shared" si="75"/>
        <v>92.55</v>
      </c>
      <c r="Q792" s="5">
        <f t="shared" si="77"/>
        <v>41610.240413711581</v>
      </c>
      <c r="R792" s="5">
        <f t="shared" si="76"/>
        <v>41640.878711583922</v>
      </c>
      <c r="S792">
        <f t="shared" si="78"/>
        <v>31</v>
      </c>
      <c r="T792">
        <f t="shared" si="79"/>
        <v>2013</v>
      </c>
    </row>
    <row r="793" spans="1:20" ht="42.75" hidden="1" x14ac:dyDescent="0.4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>
        <v>128</v>
      </c>
      <c r="L793" t="b">
        <v>1</v>
      </c>
      <c r="M793" t="s">
        <v>8281</v>
      </c>
      <c r="N793" t="s">
        <v>8282</v>
      </c>
      <c r="O793" s="6">
        <f t="shared" si="74"/>
        <v>104</v>
      </c>
      <c r="P793">
        <f t="shared" si="75"/>
        <v>60.86</v>
      </c>
      <c r="Q793" s="5">
        <f t="shared" si="77"/>
        <v>41897.967446808514</v>
      </c>
      <c r="R793" s="5">
        <f t="shared" si="76"/>
        <v>41932.148226950354</v>
      </c>
      <c r="S793">
        <f t="shared" si="78"/>
        <v>34</v>
      </c>
      <c r="T793">
        <f t="shared" si="79"/>
        <v>2014</v>
      </c>
    </row>
    <row r="794" spans="1:20" ht="28.5" hidden="1" x14ac:dyDescent="0.4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>
        <v>60</v>
      </c>
      <c r="L794" t="b">
        <v>1</v>
      </c>
      <c r="M794" t="s">
        <v>8281</v>
      </c>
      <c r="N794" t="s">
        <v>8282</v>
      </c>
      <c r="O794" s="6">
        <f t="shared" si="74"/>
        <v>100</v>
      </c>
      <c r="P794">
        <f t="shared" si="75"/>
        <v>41.85</v>
      </c>
      <c r="Q794" s="5">
        <f t="shared" si="77"/>
        <v>41896.01989361702</v>
      </c>
      <c r="R794" s="5">
        <f t="shared" si="76"/>
        <v>41926.700744680849</v>
      </c>
      <c r="S794">
        <f t="shared" si="78"/>
        <v>31</v>
      </c>
      <c r="T794">
        <f t="shared" si="79"/>
        <v>2014</v>
      </c>
    </row>
    <row r="795" spans="1:20" ht="42.75" hidden="1" x14ac:dyDescent="0.4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>
        <v>32</v>
      </c>
      <c r="L795" t="b">
        <v>1</v>
      </c>
      <c r="M795" t="s">
        <v>8281</v>
      </c>
      <c r="N795" t="s">
        <v>8282</v>
      </c>
      <c r="O795" s="6">
        <f t="shared" si="74"/>
        <v>103</v>
      </c>
      <c r="P795">
        <f t="shared" si="75"/>
        <v>88.33</v>
      </c>
      <c r="Q795" s="5">
        <f t="shared" si="77"/>
        <v>41780.480425531918</v>
      </c>
      <c r="R795" s="5">
        <f t="shared" si="76"/>
        <v>41796.275886524825</v>
      </c>
      <c r="S795">
        <f t="shared" si="78"/>
        <v>16</v>
      </c>
      <c r="T795">
        <f t="shared" si="79"/>
        <v>2014</v>
      </c>
    </row>
    <row r="796" spans="1:20" ht="42.75" hidden="1" x14ac:dyDescent="0.4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>
        <v>53</v>
      </c>
      <c r="L796" t="b">
        <v>1</v>
      </c>
      <c r="M796" t="s">
        <v>8281</v>
      </c>
      <c r="N796" t="s">
        <v>8282</v>
      </c>
      <c r="O796" s="6">
        <f t="shared" si="74"/>
        <v>105</v>
      </c>
      <c r="P796">
        <f t="shared" si="75"/>
        <v>158.96</v>
      </c>
      <c r="Q796" s="5">
        <f t="shared" si="77"/>
        <v>41058.819586288417</v>
      </c>
      <c r="R796" s="5">
        <f t="shared" si="76"/>
        <v>41115.599999999999</v>
      </c>
      <c r="S796">
        <f t="shared" si="78"/>
        <v>57</v>
      </c>
      <c r="T796">
        <f t="shared" si="79"/>
        <v>2012</v>
      </c>
    </row>
    <row r="797" spans="1:20" ht="42.75" hidden="1" x14ac:dyDescent="0.4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>
        <v>184</v>
      </c>
      <c r="L797" t="b">
        <v>1</v>
      </c>
      <c r="M797" t="s">
        <v>8281</v>
      </c>
      <c r="N797" t="s">
        <v>8282</v>
      </c>
      <c r="O797" s="6">
        <f t="shared" si="74"/>
        <v>112</v>
      </c>
      <c r="P797">
        <f t="shared" si="75"/>
        <v>85.05</v>
      </c>
      <c r="Q797" s="5">
        <f t="shared" si="77"/>
        <v>41291.157990543739</v>
      </c>
      <c r="R797" s="5">
        <f t="shared" si="76"/>
        <v>41334.658865248231</v>
      </c>
      <c r="S797">
        <f t="shared" si="78"/>
        <v>44</v>
      </c>
      <c r="T797">
        <f t="shared" si="79"/>
        <v>2013</v>
      </c>
    </row>
    <row r="798" spans="1:20" ht="57" hidden="1" x14ac:dyDescent="0.4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>
        <v>90</v>
      </c>
      <c r="L798" t="b">
        <v>1</v>
      </c>
      <c r="M798" t="s">
        <v>8281</v>
      </c>
      <c r="N798" t="s">
        <v>8282</v>
      </c>
      <c r="O798" s="6">
        <f t="shared" si="74"/>
        <v>101</v>
      </c>
      <c r="P798">
        <f t="shared" si="75"/>
        <v>112.61</v>
      </c>
      <c r="Q798" s="5">
        <f t="shared" si="77"/>
        <v>41841.901713947991</v>
      </c>
      <c r="R798" s="5">
        <f t="shared" si="76"/>
        <v>41872.5390070922</v>
      </c>
      <c r="S798">
        <f t="shared" si="78"/>
        <v>31</v>
      </c>
      <c r="T798">
        <f t="shared" si="79"/>
        <v>2014</v>
      </c>
    </row>
    <row r="799" spans="1:20" ht="42.75" hidden="1" x14ac:dyDescent="0.4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>
        <v>71</v>
      </c>
      <c r="L799" t="b">
        <v>1</v>
      </c>
      <c r="M799" t="s">
        <v>8281</v>
      </c>
      <c r="N799" t="s">
        <v>8282</v>
      </c>
      <c r="O799" s="6">
        <f t="shared" si="74"/>
        <v>108</v>
      </c>
      <c r="P799">
        <f t="shared" si="75"/>
        <v>45.44</v>
      </c>
      <c r="Q799" s="5">
        <f t="shared" si="77"/>
        <v>41325.249267139479</v>
      </c>
      <c r="R799" s="5">
        <f t="shared" si="76"/>
        <v>41357.085106382976</v>
      </c>
      <c r="S799">
        <f t="shared" si="78"/>
        <v>32</v>
      </c>
      <c r="T799">
        <f t="shared" si="79"/>
        <v>2013</v>
      </c>
    </row>
    <row r="800" spans="1:20" ht="42.75" hidden="1" x14ac:dyDescent="0.4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>
        <v>87</v>
      </c>
      <c r="L800" t="b">
        <v>1</v>
      </c>
      <c r="M800" t="s">
        <v>8281</v>
      </c>
      <c r="N800" t="s">
        <v>8282</v>
      </c>
      <c r="O800" s="6">
        <f t="shared" si="74"/>
        <v>115</v>
      </c>
      <c r="P800">
        <f t="shared" si="75"/>
        <v>46.22</v>
      </c>
      <c r="Q800" s="5">
        <f t="shared" si="77"/>
        <v>42229.687789598109</v>
      </c>
      <c r="R800" s="5">
        <f t="shared" si="76"/>
        <v>42260.32608747045</v>
      </c>
      <c r="S800">
        <f t="shared" si="78"/>
        <v>31</v>
      </c>
      <c r="T800">
        <f t="shared" si="79"/>
        <v>2015</v>
      </c>
    </row>
    <row r="801" spans="1:20" ht="42.75" hidden="1" x14ac:dyDescent="0.4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>
        <v>28</v>
      </c>
      <c r="L801" t="b">
        <v>1</v>
      </c>
      <c r="M801" t="s">
        <v>8281</v>
      </c>
      <c r="N801" t="s">
        <v>8282</v>
      </c>
      <c r="O801" s="6">
        <f t="shared" si="74"/>
        <v>100</v>
      </c>
      <c r="P801">
        <f t="shared" si="75"/>
        <v>178.61</v>
      </c>
      <c r="Q801" s="5">
        <f t="shared" si="77"/>
        <v>41324.915437352247</v>
      </c>
      <c r="R801" s="5">
        <f t="shared" si="76"/>
        <v>41355.553735224588</v>
      </c>
      <c r="S801">
        <f t="shared" si="78"/>
        <v>31</v>
      </c>
      <c r="T801">
        <f t="shared" si="79"/>
        <v>2013</v>
      </c>
    </row>
    <row r="802" spans="1:20" ht="42.75" hidden="1" x14ac:dyDescent="0.4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>
        <v>56</v>
      </c>
      <c r="L802" t="b">
        <v>1</v>
      </c>
      <c r="M802" t="s">
        <v>8281</v>
      </c>
      <c r="N802" t="s">
        <v>8282</v>
      </c>
      <c r="O802" s="6">
        <f t="shared" si="74"/>
        <v>152</v>
      </c>
      <c r="P802">
        <f t="shared" si="75"/>
        <v>40.75</v>
      </c>
      <c r="Q802" s="5">
        <f t="shared" si="77"/>
        <v>42210.123569739953</v>
      </c>
      <c r="R802" s="5">
        <f t="shared" si="76"/>
        <v>42240.761867612295</v>
      </c>
      <c r="S802">
        <f t="shared" si="78"/>
        <v>31</v>
      </c>
      <c r="T802">
        <f t="shared" si="79"/>
        <v>2015</v>
      </c>
    </row>
    <row r="803" spans="1:20" ht="42.75" hidden="1" x14ac:dyDescent="0.4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>
        <v>51</v>
      </c>
      <c r="L803" t="b">
        <v>1</v>
      </c>
      <c r="M803" t="s">
        <v>8281</v>
      </c>
      <c r="N803" t="s">
        <v>8282</v>
      </c>
      <c r="O803" s="6">
        <f t="shared" si="74"/>
        <v>112</v>
      </c>
      <c r="P803">
        <f t="shared" si="75"/>
        <v>43.73</v>
      </c>
      <c r="Q803" s="5">
        <f t="shared" si="77"/>
        <v>41017.642080378253</v>
      </c>
      <c r="R803" s="5">
        <f t="shared" si="76"/>
        <v>41048.280378250594</v>
      </c>
      <c r="S803">
        <f t="shared" si="78"/>
        <v>31</v>
      </c>
      <c r="T803">
        <f t="shared" si="79"/>
        <v>2012</v>
      </c>
    </row>
    <row r="804" spans="1:20" ht="42.75" hidden="1" x14ac:dyDescent="0.4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>
        <v>75</v>
      </c>
      <c r="L804" t="b">
        <v>1</v>
      </c>
      <c r="M804" t="s">
        <v>8281</v>
      </c>
      <c r="N804" t="s">
        <v>8282</v>
      </c>
      <c r="O804" s="6">
        <f t="shared" si="74"/>
        <v>101</v>
      </c>
      <c r="P804">
        <f t="shared" si="75"/>
        <v>81.069999999999993</v>
      </c>
      <c r="Q804" s="5">
        <f t="shared" si="77"/>
        <v>41453.958912529553</v>
      </c>
      <c r="R804" s="5">
        <f t="shared" si="76"/>
        <v>41501.088652482271</v>
      </c>
      <c r="S804">
        <f t="shared" si="78"/>
        <v>47</v>
      </c>
      <c r="T804">
        <f t="shared" si="79"/>
        <v>2013</v>
      </c>
    </row>
    <row r="805" spans="1:20" ht="42.75" hidden="1" x14ac:dyDescent="0.4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>
        <v>38</v>
      </c>
      <c r="L805" t="b">
        <v>1</v>
      </c>
      <c r="M805" t="s">
        <v>8281</v>
      </c>
      <c r="N805" t="s">
        <v>8282</v>
      </c>
      <c r="O805" s="6">
        <f t="shared" si="74"/>
        <v>123</v>
      </c>
      <c r="P805">
        <f t="shared" si="75"/>
        <v>74.61</v>
      </c>
      <c r="Q805" s="5">
        <f t="shared" si="77"/>
        <v>40987.161678486998</v>
      </c>
      <c r="R805" s="5">
        <f t="shared" si="76"/>
        <v>41013.808510638301</v>
      </c>
      <c r="S805">
        <f t="shared" si="78"/>
        <v>27</v>
      </c>
      <c r="T805">
        <f t="shared" si="79"/>
        <v>2012</v>
      </c>
    </row>
    <row r="806" spans="1:20" ht="42.75" hidden="1" x14ac:dyDescent="0.4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>
        <v>18</v>
      </c>
      <c r="L806" t="b">
        <v>1</v>
      </c>
      <c r="M806" t="s">
        <v>8281</v>
      </c>
      <c r="N806" t="s">
        <v>8282</v>
      </c>
      <c r="O806" s="6">
        <f t="shared" si="74"/>
        <v>100</v>
      </c>
      <c r="P806">
        <f t="shared" si="75"/>
        <v>305.56</v>
      </c>
      <c r="Q806" s="5">
        <f t="shared" si="77"/>
        <v>41052.682340425534</v>
      </c>
      <c r="R806" s="5">
        <f t="shared" si="76"/>
        <v>41070.105673758866</v>
      </c>
      <c r="S806">
        <f t="shared" si="78"/>
        <v>18</v>
      </c>
      <c r="T806">
        <f t="shared" si="79"/>
        <v>2012</v>
      </c>
    </row>
    <row r="807" spans="1:20" ht="42.75" hidden="1" x14ac:dyDescent="0.4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>
        <v>54</v>
      </c>
      <c r="L807" t="b">
        <v>1</v>
      </c>
      <c r="M807" t="s">
        <v>8281</v>
      </c>
      <c r="N807" t="s">
        <v>8282</v>
      </c>
      <c r="O807" s="6">
        <f t="shared" si="74"/>
        <v>105</v>
      </c>
      <c r="P807">
        <f t="shared" si="75"/>
        <v>58.33</v>
      </c>
      <c r="Q807" s="5">
        <f t="shared" si="77"/>
        <v>41012.563971631207</v>
      </c>
      <c r="R807" s="5">
        <f t="shared" si="76"/>
        <v>41063.765957446813</v>
      </c>
      <c r="S807">
        <f t="shared" si="78"/>
        <v>51</v>
      </c>
      <c r="T807">
        <f t="shared" si="79"/>
        <v>2012</v>
      </c>
    </row>
    <row r="808" spans="1:20" hidden="1" x14ac:dyDescent="0.4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>
        <v>71</v>
      </c>
      <c r="L808" t="b">
        <v>1</v>
      </c>
      <c r="M808" t="s">
        <v>8281</v>
      </c>
      <c r="N808" t="s">
        <v>8282</v>
      </c>
      <c r="O808" s="6">
        <f t="shared" si="74"/>
        <v>104</v>
      </c>
      <c r="P808">
        <f t="shared" si="75"/>
        <v>117.68</v>
      </c>
      <c r="Q808" s="5">
        <f t="shared" si="77"/>
        <v>41086.982730496456</v>
      </c>
      <c r="R808" s="5">
        <f t="shared" si="76"/>
        <v>41117.621028368798</v>
      </c>
      <c r="S808">
        <f t="shared" si="78"/>
        <v>31</v>
      </c>
      <c r="T808">
        <f t="shared" si="79"/>
        <v>2012</v>
      </c>
    </row>
    <row r="809" spans="1:20" ht="28.5" hidden="1" x14ac:dyDescent="0.4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>
        <v>57</v>
      </c>
      <c r="L809" t="b">
        <v>1</v>
      </c>
      <c r="M809" t="s">
        <v>8281</v>
      </c>
      <c r="N809" t="s">
        <v>8282</v>
      </c>
      <c r="O809" s="6">
        <f t="shared" si="74"/>
        <v>105</v>
      </c>
      <c r="P809">
        <f t="shared" si="75"/>
        <v>73.77</v>
      </c>
      <c r="Q809" s="5">
        <f t="shared" si="77"/>
        <v>43125.386654846341</v>
      </c>
      <c r="R809" s="5">
        <f t="shared" si="76"/>
        <v>43161.595744680846</v>
      </c>
      <c r="S809">
        <f t="shared" si="78"/>
        <v>36</v>
      </c>
      <c r="T809">
        <f t="shared" si="79"/>
        <v>2018</v>
      </c>
    </row>
    <row r="810" spans="1:20" ht="42.75" hidden="1" x14ac:dyDescent="0.4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>
        <v>43</v>
      </c>
      <c r="L810" t="b">
        <v>1</v>
      </c>
      <c r="M810" t="s">
        <v>8281</v>
      </c>
      <c r="N810" t="s">
        <v>8282</v>
      </c>
      <c r="O810" s="6">
        <f t="shared" si="74"/>
        <v>100</v>
      </c>
      <c r="P810">
        <f t="shared" si="75"/>
        <v>104.65</v>
      </c>
      <c r="Q810" s="5">
        <f t="shared" si="77"/>
        <v>42310.889905437347</v>
      </c>
      <c r="R810" s="5">
        <f t="shared" si="76"/>
        <v>42344.701418439712</v>
      </c>
      <c r="S810">
        <f t="shared" si="78"/>
        <v>34</v>
      </c>
      <c r="T810">
        <f t="shared" si="79"/>
        <v>2015</v>
      </c>
    </row>
    <row r="811" spans="1:20" ht="42.75" hidden="1" x14ac:dyDescent="0.4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>
        <v>52</v>
      </c>
      <c r="L811" t="b">
        <v>1</v>
      </c>
      <c r="M811" t="s">
        <v>8281</v>
      </c>
      <c r="N811" t="s">
        <v>8282</v>
      </c>
      <c r="O811" s="6">
        <f t="shared" si="74"/>
        <v>104</v>
      </c>
      <c r="P811">
        <f t="shared" si="75"/>
        <v>79.83</v>
      </c>
      <c r="Q811" s="5">
        <f t="shared" si="77"/>
        <v>41970.532269503543</v>
      </c>
      <c r="R811" s="5">
        <f t="shared" si="76"/>
        <v>42001.170567375884</v>
      </c>
      <c r="S811">
        <f t="shared" si="78"/>
        <v>31</v>
      </c>
      <c r="T811">
        <f t="shared" si="79"/>
        <v>2014</v>
      </c>
    </row>
    <row r="812" spans="1:20" ht="42.75" hidden="1" x14ac:dyDescent="0.4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>
        <v>27</v>
      </c>
      <c r="L812" t="b">
        <v>1</v>
      </c>
      <c r="M812" t="s">
        <v>8281</v>
      </c>
      <c r="N812" t="s">
        <v>8282</v>
      </c>
      <c r="O812" s="6">
        <f t="shared" si="74"/>
        <v>105</v>
      </c>
      <c r="P812">
        <f t="shared" si="75"/>
        <v>58.33</v>
      </c>
      <c r="Q812" s="5">
        <f t="shared" si="77"/>
        <v>41453.993640661938</v>
      </c>
      <c r="R812" s="5">
        <f t="shared" si="76"/>
        <v>41484.631938534279</v>
      </c>
      <c r="S812">
        <f t="shared" si="78"/>
        <v>31</v>
      </c>
      <c r="T812">
        <f t="shared" si="79"/>
        <v>2013</v>
      </c>
    </row>
    <row r="813" spans="1:20" ht="28.5" hidden="1" x14ac:dyDescent="0.4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>
        <v>12</v>
      </c>
      <c r="L813" t="b">
        <v>1</v>
      </c>
      <c r="M813" t="s">
        <v>8281</v>
      </c>
      <c r="N813" t="s">
        <v>8282</v>
      </c>
      <c r="O813" s="6">
        <f t="shared" si="74"/>
        <v>104</v>
      </c>
      <c r="P813">
        <f t="shared" si="75"/>
        <v>86.67</v>
      </c>
      <c r="Q813" s="5">
        <f t="shared" si="77"/>
        <v>41781.40191489362</v>
      </c>
      <c r="R813" s="5">
        <f t="shared" si="76"/>
        <v>41803.930496453904</v>
      </c>
      <c r="S813">
        <f t="shared" si="78"/>
        <v>23</v>
      </c>
      <c r="T813">
        <f t="shared" si="79"/>
        <v>2014</v>
      </c>
    </row>
    <row r="814" spans="1:20" ht="42.75" hidden="1" x14ac:dyDescent="0.4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>
        <v>33</v>
      </c>
      <c r="L814" t="b">
        <v>1</v>
      </c>
      <c r="M814" t="s">
        <v>8281</v>
      </c>
      <c r="N814" t="s">
        <v>8282</v>
      </c>
      <c r="O814" s="6">
        <f t="shared" si="74"/>
        <v>152</v>
      </c>
      <c r="P814">
        <f t="shared" si="75"/>
        <v>27.61</v>
      </c>
      <c r="Q814" s="5">
        <f t="shared" si="77"/>
        <v>41616.337494089836</v>
      </c>
      <c r="R814" s="5">
        <f t="shared" si="76"/>
        <v>41670.019858156025</v>
      </c>
      <c r="S814">
        <f t="shared" si="78"/>
        <v>54</v>
      </c>
      <c r="T814">
        <f t="shared" si="79"/>
        <v>2013</v>
      </c>
    </row>
    <row r="815" spans="1:20" ht="28.5" hidden="1" x14ac:dyDescent="0.4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>
        <v>96</v>
      </c>
      <c r="L815" t="b">
        <v>1</v>
      </c>
      <c r="M815" t="s">
        <v>8281</v>
      </c>
      <c r="N815" t="s">
        <v>8282</v>
      </c>
      <c r="O815" s="6">
        <f t="shared" si="74"/>
        <v>160</v>
      </c>
      <c r="P815">
        <f t="shared" si="75"/>
        <v>25</v>
      </c>
      <c r="Q815" s="5">
        <f t="shared" si="77"/>
        <v>41411.001950354606</v>
      </c>
      <c r="R815" s="5">
        <f t="shared" si="76"/>
        <v>41441.640248226948</v>
      </c>
      <c r="S815">
        <f t="shared" si="78"/>
        <v>31</v>
      </c>
      <c r="T815">
        <f t="shared" si="79"/>
        <v>2013</v>
      </c>
    </row>
    <row r="816" spans="1:20" ht="42.75" hidden="1" x14ac:dyDescent="0.4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>
        <v>28</v>
      </c>
      <c r="L816" t="b">
        <v>1</v>
      </c>
      <c r="M816" t="s">
        <v>8281</v>
      </c>
      <c r="N816" t="s">
        <v>8282</v>
      </c>
      <c r="O816" s="6">
        <f t="shared" si="74"/>
        <v>127</v>
      </c>
      <c r="P816">
        <f t="shared" si="75"/>
        <v>45.46</v>
      </c>
      <c r="Q816" s="5">
        <f t="shared" si="77"/>
        <v>41001.248238770684</v>
      </c>
      <c r="R816" s="5">
        <f t="shared" si="76"/>
        <v>41016.577304964536</v>
      </c>
      <c r="S816">
        <f t="shared" si="78"/>
        <v>16</v>
      </c>
      <c r="T816">
        <f t="shared" si="79"/>
        <v>2012</v>
      </c>
    </row>
    <row r="817" spans="1:20" ht="28.5" hidden="1" x14ac:dyDescent="0.4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>
        <v>43</v>
      </c>
      <c r="L817" t="b">
        <v>1</v>
      </c>
      <c r="M817" t="s">
        <v>8281</v>
      </c>
      <c r="N817" t="s">
        <v>8282</v>
      </c>
      <c r="O817" s="6">
        <f t="shared" si="74"/>
        <v>107</v>
      </c>
      <c r="P817">
        <f t="shared" si="75"/>
        <v>99.53</v>
      </c>
      <c r="Q817" s="5">
        <f t="shared" si="77"/>
        <v>42262.703345153663</v>
      </c>
      <c r="R817" s="5">
        <f t="shared" si="76"/>
        <v>42293.341643026004</v>
      </c>
      <c r="S817">
        <f t="shared" si="78"/>
        <v>31</v>
      </c>
      <c r="T817">
        <f t="shared" si="79"/>
        <v>2015</v>
      </c>
    </row>
    <row r="818" spans="1:20" ht="28.5" hidden="1" x14ac:dyDescent="0.4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>
        <v>205</v>
      </c>
      <c r="L818" t="b">
        <v>1</v>
      </c>
      <c r="M818" t="s">
        <v>8281</v>
      </c>
      <c r="N818" t="s">
        <v>8282</v>
      </c>
      <c r="O818" s="6">
        <f t="shared" si="74"/>
        <v>115</v>
      </c>
      <c r="P818">
        <f t="shared" si="75"/>
        <v>39.31</v>
      </c>
      <c r="Q818" s="5">
        <f t="shared" si="77"/>
        <v>41677.463865248224</v>
      </c>
      <c r="R818" s="5">
        <f t="shared" si="76"/>
        <v>41709.531914893618</v>
      </c>
      <c r="S818">
        <f t="shared" si="78"/>
        <v>32</v>
      </c>
      <c r="T818">
        <f t="shared" si="79"/>
        <v>2014</v>
      </c>
    </row>
    <row r="819" spans="1:20" ht="42.75" hidden="1" x14ac:dyDescent="0.4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>
        <v>23</v>
      </c>
      <c r="L819" t="b">
        <v>1</v>
      </c>
      <c r="M819" t="s">
        <v>8281</v>
      </c>
      <c r="N819" t="s">
        <v>8282</v>
      </c>
      <c r="O819" s="6">
        <f t="shared" si="74"/>
        <v>137</v>
      </c>
      <c r="P819">
        <f t="shared" si="75"/>
        <v>89.42</v>
      </c>
      <c r="Q819" s="5">
        <f t="shared" si="77"/>
        <v>41252.335827423172</v>
      </c>
      <c r="R819" s="5">
        <f t="shared" si="76"/>
        <v>41307.084397163118</v>
      </c>
      <c r="S819">
        <f t="shared" si="78"/>
        <v>55</v>
      </c>
      <c r="T819">
        <f t="shared" si="79"/>
        <v>2012</v>
      </c>
    </row>
    <row r="820" spans="1:20" ht="42.75" hidden="1" x14ac:dyDescent="0.4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>
        <v>19</v>
      </c>
      <c r="L820" t="b">
        <v>1</v>
      </c>
      <c r="M820" t="s">
        <v>8281</v>
      </c>
      <c r="N820" t="s">
        <v>8282</v>
      </c>
      <c r="O820" s="6">
        <f t="shared" si="74"/>
        <v>156</v>
      </c>
      <c r="P820">
        <f t="shared" si="75"/>
        <v>28.68</v>
      </c>
      <c r="Q820" s="5">
        <f t="shared" si="77"/>
        <v>41451.774007092201</v>
      </c>
      <c r="R820" s="5">
        <f t="shared" si="76"/>
        <v>41459.766666666663</v>
      </c>
      <c r="S820">
        <f t="shared" si="78"/>
        <v>9</v>
      </c>
      <c r="T820">
        <f t="shared" si="79"/>
        <v>2013</v>
      </c>
    </row>
    <row r="821" spans="1:20" ht="28.5" hidden="1" x14ac:dyDescent="0.4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>
        <v>14</v>
      </c>
      <c r="L821" t="b">
        <v>1</v>
      </c>
      <c r="M821" t="s">
        <v>8281</v>
      </c>
      <c r="N821" t="s">
        <v>8282</v>
      </c>
      <c r="O821" s="6">
        <f t="shared" si="74"/>
        <v>109</v>
      </c>
      <c r="P821">
        <f t="shared" si="75"/>
        <v>31.07</v>
      </c>
      <c r="Q821" s="5">
        <f t="shared" si="77"/>
        <v>41961.508912529549</v>
      </c>
      <c r="R821" s="5">
        <f t="shared" si="76"/>
        <v>41970.903546099289</v>
      </c>
      <c r="S821">
        <f t="shared" si="78"/>
        <v>10</v>
      </c>
      <c r="T821">
        <f t="shared" si="79"/>
        <v>2014</v>
      </c>
    </row>
    <row r="822" spans="1:20" ht="42.75" hidden="1" x14ac:dyDescent="0.4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>
        <v>38</v>
      </c>
      <c r="L822" t="b">
        <v>1</v>
      </c>
      <c r="M822" t="s">
        <v>8281</v>
      </c>
      <c r="N822" t="s">
        <v>8282</v>
      </c>
      <c r="O822" s="6">
        <f t="shared" si="74"/>
        <v>134</v>
      </c>
      <c r="P822">
        <f t="shared" si="75"/>
        <v>70.55</v>
      </c>
      <c r="Q822" s="5">
        <f t="shared" si="77"/>
        <v>42113.519408983455</v>
      </c>
      <c r="R822" s="5">
        <f t="shared" si="76"/>
        <v>42144.531914893618</v>
      </c>
      <c r="S822">
        <f t="shared" si="78"/>
        <v>31</v>
      </c>
      <c r="T822">
        <f t="shared" si="79"/>
        <v>2015</v>
      </c>
    </row>
    <row r="823" spans="1:20" ht="42.75" hidden="1" x14ac:dyDescent="0.4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>
        <v>78</v>
      </c>
      <c r="L823" t="b">
        <v>1</v>
      </c>
      <c r="M823" t="s">
        <v>8281</v>
      </c>
      <c r="N823" t="s">
        <v>8282</v>
      </c>
      <c r="O823" s="6">
        <f t="shared" si="74"/>
        <v>100</v>
      </c>
      <c r="P823">
        <f t="shared" si="75"/>
        <v>224.13</v>
      </c>
      <c r="Q823" s="5">
        <f t="shared" si="77"/>
        <v>42445.516134751771</v>
      </c>
      <c r="R823" s="5">
        <f t="shared" si="76"/>
        <v>42480.490070921987</v>
      </c>
      <c r="S823">
        <f t="shared" si="78"/>
        <v>35</v>
      </c>
      <c r="T823">
        <f t="shared" si="79"/>
        <v>2016</v>
      </c>
    </row>
    <row r="824" spans="1:20" ht="28.5" hidden="1" x14ac:dyDescent="0.4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>
        <v>69</v>
      </c>
      <c r="L824" t="b">
        <v>1</v>
      </c>
      <c r="M824" t="s">
        <v>8281</v>
      </c>
      <c r="N824" t="s">
        <v>8282</v>
      </c>
      <c r="O824" s="6">
        <f t="shared" si="74"/>
        <v>119</v>
      </c>
      <c r="P824">
        <f t="shared" si="75"/>
        <v>51.81</v>
      </c>
      <c r="Q824" s="5">
        <f t="shared" si="77"/>
        <v>41489.627068557922</v>
      </c>
      <c r="R824" s="5">
        <f t="shared" si="76"/>
        <v>41520.265366430263</v>
      </c>
      <c r="S824">
        <f t="shared" si="78"/>
        <v>31</v>
      </c>
      <c r="T824">
        <f t="shared" si="79"/>
        <v>2013</v>
      </c>
    </row>
    <row r="825" spans="1:20" ht="42.75" hidden="1" x14ac:dyDescent="0.4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>
        <v>33</v>
      </c>
      <c r="L825" t="b">
        <v>1</v>
      </c>
      <c r="M825" t="s">
        <v>8281</v>
      </c>
      <c r="N825" t="s">
        <v>8282</v>
      </c>
      <c r="O825" s="6">
        <f t="shared" si="74"/>
        <v>180</v>
      </c>
      <c r="P825">
        <f t="shared" si="75"/>
        <v>43.52</v>
      </c>
      <c r="Q825" s="5">
        <f t="shared" si="77"/>
        <v>42406.759479905435</v>
      </c>
      <c r="R825" s="5">
        <f t="shared" si="76"/>
        <v>42437.355224586288</v>
      </c>
      <c r="S825">
        <f t="shared" si="78"/>
        <v>31</v>
      </c>
      <c r="T825">
        <f t="shared" si="79"/>
        <v>2016</v>
      </c>
    </row>
    <row r="826" spans="1:20" ht="42.75" hidden="1" x14ac:dyDescent="0.4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>
        <v>54</v>
      </c>
      <c r="L826" t="b">
        <v>1</v>
      </c>
      <c r="M826" t="s">
        <v>8281</v>
      </c>
      <c r="N826" t="s">
        <v>8282</v>
      </c>
      <c r="O826" s="6">
        <f t="shared" si="74"/>
        <v>134</v>
      </c>
      <c r="P826">
        <f t="shared" si="75"/>
        <v>39.82</v>
      </c>
      <c r="Q826" s="5">
        <f t="shared" si="77"/>
        <v>40562.608959810874</v>
      </c>
      <c r="R826" s="5">
        <f t="shared" si="76"/>
        <v>40599.424822695037</v>
      </c>
      <c r="S826">
        <f t="shared" si="78"/>
        <v>37</v>
      </c>
      <c r="T826">
        <f t="shared" si="79"/>
        <v>2011</v>
      </c>
    </row>
    <row r="827" spans="1:20" ht="28.5" hidden="1" x14ac:dyDescent="0.4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>
        <v>99</v>
      </c>
      <c r="L827" t="b">
        <v>1</v>
      </c>
      <c r="M827" t="s">
        <v>8281</v>
      </c>
      <c r="N827" t="s">
        <v>8282</v>
      </c>
      <c r="O827" s="6">
        <f t="shared" si="74"/>
        <v>100</v>
      </c>
      <c r="P827">
        <f t="shared" si="75"/>
        <v>126.81</v>
      </c>
      <c r="Q827" s="5">
        <f t="shared" si="77"/>
        <v>41518.589645390071</v>
      </c>
      <c r="R827" s="5">
        <f t="shared" si="76"/>
        <v>41544.121560283689</v>
      </c>
      <c r="S827">
        <f t="shared" si="78"/>
        <v>26</v>
      </c>
      <c r="T827">
        <f t="shared" si="79"/>
        <v>2013</v>
      </c>
    </row>
    <row r="828" spans="1:20" ht="42.75" hidden="1" x14ac:dyDescent="0.4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>
        <v>49</v>
      </c>
      <c r="L828" t="b">
        <v>1</v>
      </c>
      <c r="M828" t="s">
        <v>8281</v>
      </c>
      <c r="N828" t="s">
        <v>8282</v>
      </c>
      <c r="O828" s="6">
        <f t="shared" si="74"/>
        <v>101</v>
      </c>
      <c r="P828">
        <f t="shared" si="75"/>
        <v>113.88</v>
      </c>
      <c r="Q828" s="5">
        <f t="shared" si="77"/>
        <v>41300.78404255319</v>
      </c>
      <c r="R828" s="5">
        <f t="shared" si="76"/>
        <v>41322.188297872344</v>
      </c>
      <c r="S828">
        <f t="shared" si="78"/>
        <v>22</v>
      </c>
      <c r="T828">
        <f t="shared" si="79"/>
        <v>2013</v>
      </c>
    </row>
    <row r="829" spans="1:20" ht="42.75" hidden="1" x14ac:dyDescent="0.4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>
        <v>11</v>
      </c>
      <c r="L829" t="b">
        <v>1</v>
      </c>
      <c r="M829" t="s">
        <v>8281</v>
      </c>
      <c r="N829" t="s">
        <v>8282</v>
      </c>
      <c r="O829" s="6">
        <f t="shared" si="74"/>
        <v>103</v>
      </c>
      <c r="P829">
        <f t="shared" si="75"/>
        <v>28.18</v>
      </c>
      <c r="Q829" s="5">
        <f t="shared" si="77"/>
        <v>41254.249491725772</v>
      </c>
      <c r="R829" s="5">
        <f t="shared" si="76"/>
        <v>41281.162411347519</v>
      </c>
      <c r="S829">
        <f t="shared" si="78"/>
        <v>27</v>
      </c>
      <c r="T829">
        <f t="shared" si="79"/>
        <v>2012</v>
      </c>
    </row>
    <row r="830" spans="1:20" ht="42.75" hidden="1" x14ac:dyDescent="0.4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>
        <v>38</v>
      </c>
      <c r="L830" t="b">
        <v>1</v>
      </c>
      <c r="M830" t="s">
        <v>8281</v>
      </c>
      <c r="N830" t="s">
        <v>8282</v>
      </c>
      <c r="O830" s="6">
        <f t="shared" si="74"/>
        <v>107</v>
      </c>
      <c r="P830">
        <f t="shared" si="75"/>
        <v>36.61</v>
      </c>
      <c r="Q830" s="5">
        <f t="shared" si="77"/>
        <v>41402.924137115842</v>
      </c>
      <c r="R830" s="5">
        <f t="shared" si="76"/>
        <v>41415.825531914896</v>
      </c>
      <c r="S830">
        <f t="shared" si="78"/>
        <v>14</v>
      </c>
      <c r="T830">
        <f t="shared" si="79"/>
        <v>2013</v>
      </c>
    </row>
    <row r="831" spans="1:20" ht="42.75" hidden="1" x14ac:dyDescent="0.4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>
        <v>16</v>
      </c>
      <c r="L831" t="b">
        <v>1</v>
      </c>
      <c r="M831" t="s">
        <v>8281</v>
      </c>
      <c r="N831" t="s">
        <v>8282</v>
      </c>
      <c r="O831" s="6">
        <f t="shared" si="74"/>
        <v>104</v>
      </c>
      <c r="P831">
        <f t="shared" si="75"/>
        <v>32.5</v>
      </c>
      <c r="Q831" s="5">
        <f t="shared" si="77"/>
        <v>42865.137588652484</v>
      </c>
      <c r="R831" s="5">
        <f t="shared" si="76"/>
        <v>42926.414184397159</v>
      </c>
      <c r="S831">
        <f t="shared" si="78"/>
        <v>61</v>
      </c>
      <c r="T831">
        <f t="shared" si="79"/>
        <v>2017</v>
      </c>
    </row>
    <row r="832" spans="1:20" ht="42.75" hidden="1" x14ac:dyDescent="0.4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>
        <v>32</v>
      </c>
      <c r="L832" t="b">
        <v>1</v>
      </c>
      <c r="M832" t="s">
        <v>8281</v>
      </c>
      <c r="N832" t="s">
        <v>8282</v>
      </c>
      <c r="O832" s="6">
        <f t="shared" si="74"/>
        <v>108</v>
      </c>
      <c r="P832">
        <f t="shared" si="75"/>
        <v>60.66</v>
      </c>
      <c r="Q832" s="5">
        <f t="shared" si="77"/>
        <v>41660.770981087473</v>
      </c>
      <c r="R832" s="5">
        <f t="shared" si="76"/>
        <v>41691.366725768319</v>
      </c>
      <c r="S832">
        <f t="shared" si="78"/>
        <v>31</v>
      </c>
      <c r="T832">
        <f t="shared" si="79"/>
        <v>2014</v>
      </c>
    </row>
    <row r="833" spans="1:20" ht="28.5" hidden="1" x14ac:dyDescent="0.4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>
        <v>20</v>
      </c>
      <c r="L833" t="b">
        <v>1</v>
      </c>
      <c r="M833" t="s">
        <v>8281</v>
      </c>
      <c r="N833" t="s">
        <v>8282</v>
      </c>
      <c r="O833" s="6">
        <f t="shared" si="74"/>
        <v>233</v>
      </c>
      <c r="P833">
        <f t="shared" si="75"/>
        <v>175</v>
      </c>
      <c r="Q833" s="5">
        <f t="shared" si="77"/>
        <v>41324.894728132385</v>
      </c>
      <c r="R833" s="5">
        <f t="shared" si="76"/>
        <v>41355.533026004727</v>
      </c>
      <c r="S833">
        <f t="shared" si="78"/>
        <v>31</v>
      </c>
      <c r="T833">
        <f t="shared" si="79"/>
        <v>2013</v>
      </c>
    </row>
    <row r="834" spans="1:20" ht="42.75" hidden="1" x14ac:dyDescent="0.4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>
        <v>154</v>
      </c>
      <c r="L834" t="b">
        <v>1</v>
      </c>
      <c r="M834" t="s">
        <v>8281</v>
      </c>
      <c r="N834" t="s">
        <v>8282</v>
      </c>
      <c r="O834" s="6">
        <f t="shared" ref="O834:O897" si="80">ROUND(E834/D834*100,0)</f>
        <v>101</v>
      </c>
      <c r="P834">
        <f t="shared" ref="P834:P897" si="81">IFERROR(ROUND(E834/K834,2),0)</f>
        <v>97.99</v>
      </c>
      <c r="Q834" s="5">
        <f t="shared" si="77"/>
        <v>41195.221453900711</v>
      </c>
      <c r="R834" s="5">
        <f t="shared" ref="R834:R897" si="82">(I834/84600)+DATE(1970,1,1)</f>
        <v>41256.158156028367</v>
      </c>
      <c r="S834">
        <f t="shared" si="78"/>
        <v>61</v>
      </c>
      <c r="T834">
        <f t="shared" si="79"/>
        <v>2012</v>
      </c>
    </row>
    <row r="835" spans="1:20" hidden="1" x14ac:dyDescent="0.4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>
        <v>41</v>
      </c>
      <c r="L835" t="b">
        <v>1</v>
      </c>
      <c r="M835" t="s">
        <v>8281</v>
      </c>
      <c r="N835" t="s">
        <v>8282</v>
      </c>
      <c r="O835" s="6">
        <f t="shared" si="80"/>
        <v>102</v>
      </c>
      <c r="P835">
        <f t="shared" si="81"/>
        <v>148.78</v>
      </c>
      <c r="Q835" s="5">
        <f t="shared" ref="Q835:Q898" si="83">(J835/84600)+DATE(1970,1,1)</f>
        <v>42062.492612293143</v>
      </c>
      <c r="R835" s="5">
        <f t="shared" si="82"/>
        <v>42093.130910165484</v>
      </c>
      <c r="S835">
        <f t="shared" ref="S835:S898" si="84">ROUND((I835-J835)/86400,0)+1</f>
        <v>31</v>
      </c>
      <c r="T835">
        <f t="shared" ref="T835:T898" si="85">YEAR((Q835))</f>
        <v>2015</v>
      </c>
    </row>
    <row r="836" spans="1:20" ht="42.75" hidden="1" x14ac:dyDescent="0.4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>
        <v>75</v>
      </c>
      <c r="L836" t="b">
        <v>1</v>
      </c>
      <c r="M836" t="s">
        <v>8281</v>
      </c>
      <c r="N836" t="s">
        <v>8282</v>
      </c>
      <c r="O836" s="6">
        <f t="shared" si="80"/>
        <v>131</v>
      </c>
      <c r="P836">
        <f t="shared" si="81"/>
        <v>96.08</v>
      </c>
      <c r="Q836" s="5">
        <f t="shared" si="83"/>
        <v>41760.138203309689</v>
      </c>
      <c r="R836" s="5">
        <f t="shared" si="82"/>
        <v>41794.190780141842</v>
      </c>
      <c r="S836">
        <f t="shared" si="84"/>
        <v>34</v>
      </c>
      <c r="T836">
        <f t="shared" si="85"/>
        <v>2014</v>
      </c>
    </row>
    <row r="837" spans="1:20" ht="42.75" hidden="1" x14ac:dyDescent="0.4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>
        <v>40</v>
      </c>
      <c r="L837" t="b">
        <v>1</v>
      </c>
      <c r="M837" t="s">
        <v>8281</v>
      </c>
      <c r="N837" t="s">
        <v>8282</v>
      </c>
      <c r="O837" s="6">
        <f t="shared" si="80"/>
        <v>117</v>
      </c>
      <c r="P837">
        <f t="shared" si="81"/>
        <v>58.63</v>
      </c>
      <c r="Q837" s="5">
        <f t="shared" si="83"/>
        <v>41333.893120567373</v>
      </c>
      <c r="R837" s="5">
        <f t="shared" si="82"/>
        <v>41377.468085106382</v>
      </c>
      <c r="S837">
        <f t="shared" si="84"/>
        <v>44</v>
      </c>
      <c r="T837">
        <f t="shared" si="85"/>
        <v>2013</v>
      </c>
    </row>
    <row r="838" spans="1:20" hidden="1" x14ac:dyDescent="0.4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>
        <v>46</v>
      </c>
      <c r="L838" t="b">
        <v>1</v>
      </c>
      <c r="M838" t="s">
        <v>8281</v>
      </c>
      <c r="N838" t="s">
        <v>8282</v>
      </c>
      <c r="O838" s="6">
        <f t="shared" si="80"/>
        <v>101</v>
      </c>
      <c r="P838">
        <f t="shared" si="81"/>
        <v>109.71</v>
      </c>
      <c r="Q838" s="5">
        <f t="shared" si="83"/>
        <v>41863.526217494087</v>
      </c>
      <c r="R838" s="5">
        <f t="shared" si="82"/>
        <v>41894.164515366429</v>
      </c>
      <c r="S838">
        <f t="shared" si="84"/>
        <v>31</v>
      </c>
      <c r="T838">
        <f t="shared" si="85"/>
        <v>2014</v>
      </c>
    </row>
    <row r="839" spans="1:20" ht="28.5" hidden="1" x14ac:dyDescent="0.4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>
        <v>62</v>
      </c>
      <c r="L839" t="b">
        <v>1</v>
      </c>
      <c r="M839" t="s">
        <v>8281</v>
      </c>
      <c r="N839" t="s">
        <v>8282</v>
      </c>
      <c r="O839" s="6">
        <f t="shared" si="80"/>
        <v>122</v>
      </c>
      <c r="P839">
        <f t="shared" si="81"/>
        <v>49.11</v>
      </c>
      <c r="Q839" s="5">
        <f t="shared" si="83"/>
        <v>42074.87070921986</v>
      </c>
      <c r="R839" s="5">
        <f t="shared" si="82"/>
        <v>42105.509007092202</v>
      </c>
      <c r="S839">
        <f t="shared" si="84"/>
        <v>31</v>
      </c>
      <c r="T839">
        <f t="shared" si="85"/>
        <v>2015</v>
      </c>
    </row>
    <row r="840" spans="1:20" ht="42.75" hidden="1" x14ac:dyDescent="0.4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>
        <v>61</v>
      </c>
      <c r="L840" t="b">
        <v>1</v>
      </c>
      <c r="M840" t="s">
        <v>8281</v>
      </c>
      <c r="N840" t="s">
        <v>8282</v>
      </c>
      <c r="O840" s="6">
        <f t="shared" si="80"/>
        <v>145</v>
      </c>
      <c r="P840">
        <f t="shared" si="81"/>
        <v>47.67</v>
      </c>
      <c r="Q840" s="5">
        <f t="shared" si="83"/>
        <v>41222.00218676123</v>
      </c>
      <c r="R840" s="5">
        <f t="shared" si="82"/>
        <v>41252.640484633572</v>
      </c>
      <c r="S840">
        <f t="shared" si="84"/>
        <v>31</v>
      </c>
      <c r="T840">
        <f t="shared" si="85"/>
        <v>2012</v>
      </c>
    </row>
    <row r="841" spans="1:20" ht="42.75" hidden="1" x14ac:dyDescent="0.4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>
        <v>96</v>
      </c>
      <c r="L841" t="b">
        <v>1</v>
      </c>
      <c r="M841" t="s">
        <v>8281</v>
      </c>
      <c r="N841" t="s">
        <v>8282</v>
      </c>
      <c r="O841" s="6">
        <f t="shared" si="80"/>
        <v>117</v>
      </c>
      <c r="P841">
        <f t="shared" si="81"/>
        <v>60.74</v>
      </c>
      <c r="Q841" s="5">
        <f t="shared" si="83"/>
        <v>41476.162600472817</v>
      </c>
      <c r="R841" s="5">
        <f t="shared" si="82"/>
        <v>41506.800898345158</v>
      </c>
      <c r="S841">
        <f t="shared" si="84"/>
        <v>31</v>
      </c>
      <c r="T841">
        <f t="shared" si="85"/>
        <v>2013</v>
      </c>
    </row>
    <row r="842" spans="1:20" ht="42.75" hidden="1" x14ac:dyDescent="0.4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>
        <v>190</v>
      </c>
      <c r="L842" t="b">
        <v>1</v>
      </c>
      <c r="M842" t="s">
        <v>8281</v>
      </c>
      <c r="N842" t="s">
        <v>8283</v>
      </c>
      <c r="O842" s="6">
        <f t="shared" si="80"/>
        <v>120</v>
      </c>
      <c r="P842">
        <f t="shared" si="81"/>
        <v>63.38</v>
      </c>
      <c r="Q842" s="5">
        <f t="shared" si="83"/>
        <v>42969.742163120565</v>
      </c>
      <c r="R842" s="5">
        <f t="shared" si="82"/>
        <v>43000.380460992907</v>
      </c>
      <c r="S842">
        <f t="shared" si="84"/>
        <v>31</v>
      </c>
      <c r="T842">
        <f t="shared" si="85"/>
        <v>2017</v>
      </c>
    </row>
    <row r="843" spans="1:20" ht="42.75" hidden="1" x14ac:dyDescent="0.4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>
        <v>94</v>
      </c>
      <c r="L843" t="b">
        <v>1</v>
      </c>
      <c r="M843" t="s">
        <v>8281</v>
      </c>
      <c r="N843" t="s">
        <v>8283</v>
      </c>
      <c r="O843" s="6">
        <f t="shared" si="80"/>
        <v>101</v>
      </c>
      <c r="P843">
        <f t="shared" si="81"/>
        <v>53.89</v>
      </c>
      <c r="Q843" s="5">
        <f t="shared" si="83"/>
        <v>42271.813983451531</v>
      </c>
      <c r="R843" s="5">
        <f t="shared" si="82"/>
        <v>42302.494834515368</v>
      </c>
      <c r="S843">
        <f t="shared" si="84"/>
        <v>31</v>
      </c>
      <c r="T843">
        <f t="shared" si="85"/>
        <v>2015</v>
      </c>
    </row>
    <row r="844" spans="1:20" ht="42.75" hidden="1" x14ac:dyDescent="0.4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>
        <v>39</v>
      </c>
      <c r="L844" t="b">
        <v>1</v>
      </c>
      <c r="M844" t="s">
        <v>8281</v>
      </c>
      <c r="N844" t="s">
        <v>8283</v>
      </c>
      <c r="O844" s="6">
        <f t="shared" si="80"/>
        <v>104</v>
      </c>
      <c r="P844">
        <f t="shared" si="81"/>
        <v>66.87</v>
      </c>
      <c r="Q844" s="5">
        <f t="shared" si="83"/>
        <v>41866.115638297873</v>
      </c>
      <c r="R844" s="5">
        <f t="shared" si="82"/>
        <v>41901.424822695037</v>
      </c>
      <c r="S844">
        <f t="shared" si="84"/>
        <v>36</v>
      </c>
      <c r="T844">
        <f t="shared" si="85"/>
        <v>2014</v>
      </c>
    </row>
    <row r="845" spans="1:20" ht="42.75" hidden="1" x14ac:dyDescent="0.4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>
        <v>127</v>
      </c>
      <c r="L845" t="b">
        <v>1</v>
      </c>
      <c r="M845" t="s">
        <v>8281</v>
      </c>
      <c r="N845" t="s">
        <v>8283</v>
      </c>
      <c r="O845" s="6">
        <f t="shared" si="80"/>
        <v>267</v>
      </c>
      <c r="P845">
        <f t="shared" si="81"/>
        <v>63.1</v>
      </c>
      <c r="Q845" s="5">
        <f t="shared" si="83"/>
        <v>43059.646335697398</v>
      </c>
      <c r="R845" s="5">
        <f t="shared" si="82"/>
        <v>43077.085106382976</v>
      </c>
      <c r="S845">
        <f t="shared" si="84"/>
        <v>18</v>
      </c>
      <c r="T845">
        <f t="shared" si="85"/>
        <v>2017</v>
      </c>
    </row>
    <row r="846" spans="1:20" ht="42.75" hidden="1" x14ac:dyDescent="0.4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>
        <v>159</v>
      </c>
      <c r="L846" t="b">
        <v>1</v>
      </c>
      <c r="M846" t="s">
        <v>8281</v>
      </c>
      <c r="N846" t="s">
        <v>8283</v>
      </c>
      <c r="O846" s="6">
        <f t="shared" si="80"/>
        <v>194</v>
      </c>
      <c r="P846">
        <f t="shared" si="81"/>
        <v>36.630000000000003</v>
      </c>
      <c r="Q846" s="5">
        <f t="shared" si="83"/>
        <v>42253.2736643026</v>
      </c>
      <c r="R846" s="5">
        <f t="shared" si="82"/>
        <v>42292.616312056736</v>
      </c>
      <c r="S846">
        <f t="shared" si="84"/>
        <v>40</v>
      </c>
      <c r="T846">
        <f t="shared" si="85"/>
        <v>2015</v>
      </c>
    </row>
    <row r="847" spans="1:20" ht="42.75" hidden="1" x14ac:dyDescent="0.4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>
        <v>177</v>
      </c>
      <c r="L847" t="b">
        <v>1</v>
      </c>
      <c r="M847" t="s">
        <v>8281</v>
      </c>
      <c r="N847" t="s">
        <v>8283</v>
      </c>
      <c r="O847" s="6">
        <f t="shared" si="80"/>
        <v>120</v>
      </c>
      <c r="P847">
        <f t="shared" si="81"/>
        <v>34.01</v>
      </c>
      <c r="Q847" s="5">
        <f t="shared" si="83"/>
        <v>42940.103971631208</v>
      </c>
      <c r="R847" s="5">
        <f t="shared" si="82"/>
        <v>42980.914184397159</v>
      </c>
      <c r="S847">
        <f t="shared" si="84"/>
        <v>41</v>
      </c>
      <c r="T847">
        <f t="shared" si="85"/>
        <v>2017</v>
      </c>
    </row>
    <row r="848" spans="1:20" ht="42.75" hidden="1" x14ac:dyDescent="0.4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>
        <v>47</v>
      </c>
      <c r="L848" t="b">
        <v>1</v>
      </c>
      <c r="M848" t="s">
        <v>8281</v>
      </c>
      <c r="N848" t="s">
        <v>8283</v>
      </c>
      <c r="O848" s="6">
        <f t="shared" si="80"/>
        <v>122</v>
      </c>
      <c r="P848">
        <f t="shared" si="81"/>
        <v>28.55</v>
      </c>
      <c r="Q848" s="5">
        <f t="shared" si="83"/>
        <v>42037.485283687944</v>
      </c>
      <c r="R848" s="5">
        <f t="shared" si="82"/>
        <v>42051.97872340426</v>
      </c>
      <c r="S848">
        <f t="shared" si="84"/>
        <v>15</v>
      </c>
      <c r="T848">
        <f t="shared" si="85"/>
        <v>2015</v>
      </c>
    </row>
    <row r="849" spans="1:20" ht="28.5" hidden="1" x14ac:dyDescent="0.4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>
        <v>1</v>
      </c>
      <c r="L849" t="b">
        <v>1</v>
      </c>
      <c r="M849" t="s">
        <v>8281</v>
      </c>
      <c r="N849" t="s">
        <v>8283</v>
      </c>
      <c r="O849" s="6">
        <f t="shared" si="80"/>
        <v>100</v>
      </c>
      <c r="P849">
        <f t="shared" si="81"/>
        <v>10</v>
      </c>
      <c r="Q849" s="5">
        <f t="shared" si="83"/>
        <v>42518.921702127656</v>
      </c>
      <c r="R849" s="5">
        <f t="shared" si="82"/>
        <v>42549.56</v>
      </c>
      <c r="S849">
        <f t="shared" si="84"/>
        <v>31</v>
      </c>
      <c r="T849">
        <f t="shared" si="85"/>
        <v>2016</v>
      </c>
    </row>
    <row r="850" spans="1:20" ht="42.75" hidden="1" x14ac:dyDescent="0.4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>
        <v>16</v>
      </c>
      <c r="L850" t="b">
        <v>1</v>
      </c>
      <c r="M850" t="s">
        <v>8281</v>
      </c>
      <c r="N850" t="s">
        <v>8283</v>
      </c>
      <c r="O850" s="6">
        <f t="shared" si="80"/>
        <v>100</v>
      </c>
      <c r="P850">
        <f t="shared" si="81"/>
        <v>18.75</v>
      </c>
      <c r="Q850" s="5">
        <f t="shared" si="83"/>
        <v>42430.064219858155</v>
      </c>
      <c r="R850" s="5">
        <f t="shared" si="82"/>
        <v>42460.702517730497</v>
      </c>
      <c r="S850">
        <f t="shared" si="84"/>
        <v>31</v>
      </c>
      <c r="T850">
        <f t="shared" si="85"/>
        <v>2016</v>
      </c>
    </row>
    <row r="851" spans="1:20" ht="57" hidden="1" x14ac:dyDescent="0.4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>
        <v>115</v>
      </c>
      <c r="L851" t="b">
        <v>1</v>
      </c>
      <c r="M851" t="s">
        <v>8281</v>
      </c>
      <c r="N851" t="s">
        <v>8283</v>
      </c>
      <c r="O851" s="6">
        <f t="shared" si="80"/>
        <v>120</v>
      </c>
      <c r="P851">
        <f t="shared" si="81"/>
        <v>41.7</v>
      </c>
      <c r="Q851" s="5">
        <f t="shared" si="83"/>
        <v>42401.832907801421</v>
      </c>
      <c r="R851" s="5">
        <f t="shared" si="82"/>
        <v>42430.386099290779</v>
      </c>
      <c r="S851">
        <f t="shared" si="84"/>
        <v>29</v>
      </c>
      <c r="T851">
        <f t="shared" si="85"/>
        <v>2016</v>
      </c>
    </row>
    <row r="852" spans="1:20" ht="42.75" hidden="1" x14ac:dyDescent="0.4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>
        <v>133</v>
      </c>
      <c r="L852" t="b">
        <v>1</v>
      </c>
      <c r="M852" t="s">
        <v>8281</v>
      </c>
      <c r="N852" t="s">
        <v>8283</v>
      </c>
      <c r="O852" s="6">
        <f t="shared" si="80"/>
        <v>155</v>
      </c>
      <c r="P852">
        <f t="shared" si="81"/>
        <v>46.67</v>
      </c>
      <c r="Q852" s="5">
        <f t="shared" si="83"/>
        <v>42812.058120567381</v>
      </c>
      <c r="R852" s="5">
        <f t="shared" si="82"/>
        <v>42845.126950354606</v>
      </c>
      <c r="S852">
        <f t="shared" si="84"/>
        <v>33</v>
      </c>
      <c r="T852">
        <f t="shared" si="85"/>
        <v>2017</v>
      </c>
    </row>
    <row r="853" spans="1:20" ht="42.75" hidden="1" x14ac:dyDescent="0.4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>
        <v>70</v>
      </c>
      <c r="L853" t="b">
        <v>1</v>
      </c>
      <c r="M853" t="s">
        <v>8281</v>
      </c>
      <c r="N853" t="s">
        <v>8283</v>
      </c>
      <c r="O853" s="6">
        <f t="shared" si="80"/>
        <v>130</v>
      </c>
      <c r="P853">
        <f t="shared" si="81"/>
        <v>37.270000000000003</v>
      </c>
      <c r="Q853" s="5">
        <f t="shared" si="83"/>
        <v>42883.601099290783</v>
      </c>
      <c r="R853" s="5">
        <f t="shared" si="82"/>
        <v>42944.819148936171</v>
      </c>
      <c r="S853">
        <f t="shared" si="84"/>
        <v>61</v>
      </c>
      <c r="T853">
        <f t="shared" si="85"/>
        <v>2017</v>
      </c>
    </row>
    <row r="854" spans="1:20" ht="28.5" hidden="1" x14ac:dyDescent="0.4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>
        <v>62</v>
      </c>
      <c r="L854" t="b">
        <v>1</v>
      </c>
      <c r="M854" t="s">
        <v>8281</v>
      </c>
      <c r="N854" t="s">
        <v>8283</v>
      </c>
      <c r="O854" s="6">
        <f t="shared" si="80"/>
        <v>105</v>
      </c>
      <c r="P854">
        <f t="shared" si="81"/>
        <v>59.26</v>
      </c>
      <c r="Q854" s="5">
        <f t="shared" si="83"/>
        <v>43020.375827423166</v>
      </c>
      <c r="R854" s="5">
        <f t="shared" si="82"/>
        <v>43031.680851063829</v>
      </c>
      <c r="S854">
        <f t="shared" si="84"/>
        <v>12</v>
      </c>
      <c r="T854">
        <f t="shared" si="85"/>
        <v>2017</v>
      </c>
    </row>
    <row r="855" spans="1:20" ht="42.75" hidden="1" x14ac:dyDescent="0.4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>
        <v>10</v>
      </c>
      <c r="L855" t="b">
        <v>1</v>
      </c>
      <c r="M855" t="s">
        <v>8281</v>
      </c>
      <c r="N855" t="s">
        <v>8283</v>
      </c>
      <c r="O855" s="6">
        <f t="shared" si="80"/>
        <v>100</v>
      </c>
      <c r="P855">
        <f t="shared" si="81"/>
        <v>30</v>
      </c>
      <c r="Q855" s="5">
        <f t="shared" si="83"/>
        <v>42371.892541371155</v>
      </c>
      <c r="R855" s="5">
        <f t="shared" si="82"/>
        <v>42402.530839243496</v>
      </c>
      <c r="S855">
        <f t="shared" si="84"/>
        <v>31</v>
      </c>
      <c r="T855">
        <f t="shared" si="85"/>
        <v>2016</v>
      </c>
    </row>
    <row r="856" spans="1:20" ht="42.75" hidden="1" x14ac:dyDescent="0.4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>
        <v>499</v>
      </c>
      <c r="L856" t="b">
        <v>1</v>
      </c>
      <c r="M856" t="s">
        <v>8281</v>
      </c>
      <c r="N856" t="s">
        <v>8283</v>
      </c>
      <c r="O856" s="6">
        <f t="shared" si="80"/>
        <v>118</v>
      </c>
      <c r="P856">
        <f t="shared" si="81"/>
        <v>65.86</v>
      </c>
      <c r="Q856" s="5">
        <f t="shared" si="83"/>
        <v>43066.748770685575</v>
      </c>
      <c r="R856" s="5">
        <f t="shared" si="82"/>
        <v>43097.387068557917</v>
      </c>
      <c r="S856">
        <f t="shared" si="84"/>
        <v>31</v>
      </c>
      <c r="T856">
        <f t="shared" si="85"/>
        <v>2017</v>
      </c>
    </row>
    <row r="857" spans="1:20" ht="28.5" hidden="1" x14ac:dyDescent="0.4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>
        <v>47</v>
      </c>
      <c r="L857" t="b">
        <v>1</v>
      </c>
      <c r="M857" t="s">
        <v>8281</v>
      </c>
      <c r="N857" t="s">
        <v>8283</v>
      </c>
      <c r="O857" s="6">
        <f t="shared" si="80"/>
        <v>103</v>
      </c>
      <c r="P857">
        <f t="shared" si="81"/>
        <v>31.91</v>
      </c>
      <c r="Q857" s="5">
        <f t="shared" si="83"/>
        <v>42906.3193498818</v>
      </c>
      <c r="R857" s="5">
        <f t="shared" si="82"/>
        <v>42936.957647754141</v>
      </c>
      <c r="S857">
        <f t="shared" si="84"/>
        <v>31</v>
      </c>
      <c r="T857">
        <f t="shared" si="85"/>
        <v>2017</v>
      </c>
    </row>
    <row r="858" spans="1:20" ht="42.75" hidden="1" x14ac:dyDescent="0.4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>
        <v>28</v>
      </c>
      <c r="L858" t="b">
        <v>1</v>
      </c>
      <c r="M858" t="s">
        <v>8281</v>
      </c>
      <c r="N858" t="s">
        <v>8283</v>
      </c>
      <c r="O858" s="6">
        <f t="shared" si="80"/>
        <v>218</v>
      </c>
      <c r="P858">
        <f t="shared" si="81"/>
        <v>19.46</v>
      </c>
      <c r="Q858" s="5">
        <f t="shared" si="83"/>
        <v>42971.871820330969</v>
      </c>
      <c r="R858" s="5">
        <f t="shared" si="82"/>
        <v>43032.617021276601</v>
      </c>
      <c r="S858">
        <f t="shared" si="84"/>
        <v>60</v>
      </c>
      <c r="T858">
        <f t="shared" si="85"/>
        <v>2017</v>
      </c>
    </row>
    <row r="859" spans="1:20" ht="28.5" hidden="1" x14ac:dyDescent="0.4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>
        <v>24</v>
      </c>
      <c r="L859" t="b">
        <v>1</v>
      </c>
      <c r="M859" t="s">
        <v>8281</v>
      </c>
      <c r="N859" t="s">
        <v>8283</v>
      </c>
      <c r="O859" s="6">
        <f t="shared" si="80"/>
        <v>100</v>
      </c>
      <c r="P859">
        <f t="shared" si="81"/>
        <v>50</v>
      </c>
      <c r="Q859" s="5">
        <f t="shared" si="83"/>
        <v>42647.380981087466</v>
      </c>
      <c r="R859" s="5">
        <f t="shared" si="82"/>
        <v>42690.317151300238</v>
      </c>
      <c r="S859">
        <f t="shared" si="84"/>
        <v>43</v>
      </c>
      <c r="T859">
        <f t="shared" si="85"/>
        <v>2016</v>
      </c>
    </row>
    <row r="860" spans="1:20" ht="42.75" hidden="1" x14ac:dyDescent="0.4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>
        <v>76</v>
      </c>
      <c r="L860" t="b">
        <v>1</v>
      </c>
      <c r="M860" t="s">
        <v>8281</v>
      </c>
      <c r="N860" t="s">
        <v>8283</v>
      </c>
      <c r="O860" s="6">
        <f t="shared" si="80"/>
        <v>144</v>
      </c>
      <c r="P860">
        <f t="shared" si="81"/>
        <v>22.74</v>
      </c>
      <c r="Q860" s="5">
        <f t="shared" si="83"/>
        <v>42431.038037825056</v>
      </c>
      <c r="R860" s="5">
        <f t="shared" si="82"/>
        <v>42461.892907801419</v>
      </c>
      <c r="S860">
        <f t="shared" si="84"/>
        <v>31</v>
      </c>
      <c r="T860">
        <f t="shared" si="85"/>
        <v>2016</v>
      </c>
    </row>
    <row r="861" spans="1:20" ht="42.75" hidden="1" x14ac:dyDescent="0.4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>
        <v>98</v>
      </c>
      <c r="L861" t="b">
        <v>1</v>
      </c>
      <c r="M861" t="s">
        <v>8281</v>
      </c>
      <c r="N861" t="s">
        <v>8283</v>
      </c>
      <c r="O861" s="6">
        <f t="shared" si="80"/>
        <v>105</v>
      </c>
      <c r="P861">
        <f t="shared" si="81"/>
        <v>42.72</v>
      </c>
      <c r="Q861" s="5">
        <f t="shared" si="83"/>
        <v>42481.156832151304</v>
      </c>
      <c r="R861" s="5">
        <f t="shared" si="82"/>
        <v>42511.97872340426</v>
      </c>
      <c r="S861">
        <f t="shared" si="84"/>
        <v>31</v>
      </c>
      <c r="T861">
        <f t="shared" si="85"/>
        <v>2016</v>
      </c>
    </row>
    <row r="862" spans="1:20" ht="42.75" hidden="1" x14ac:dyDescent="0.4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>
        <v>48</v>
      </c>
      <c r="L862" t="b">
        <v>0</v>
      </c>
      <c r="M862" t="s">
        <v>8281</v>
      </c>
      <c r="N862" t="s">
        <v>8284</v>
      </c>
      <c r="O862" s="6">
        <f t="shared" si="80"/>
        <v>18</v>
      </c>
      <c r="P862">
        <f t="shared" si="81"/>
        <v>52.92</v>
      </c>
      <c r="Q862" s="5">
        <f t="shared" si="83"/>
        <v>41910.939869976355</v>
      </c>
      <c r="R862" s="5">
        <f t="shared" si="82"/>
        <v>41941.620721040192</v>
      </c>
      <c r="S862">
        <f t="shared" si="84"/>
        <v>31</v>
      </c>
      <c r="T862">
        <f t="shared" si="85"/>
        <v>2014</v>
      </c>
    </row>
    <row r="863" spans="1:20" ht="42.75" hidden="1" x14ac:dyDescent="0.4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>
        <v>2</v>
      </c>
      <c r="L863" t="b">
        <v>0</v>
      </c>
      <c r="M863" t="s">
        <v>8281</v>
      </c>
      <c r="N863" t="s">
        <v>8284</v>
      </c>
      <c r="O863" s="6">
        <f t="shared" si="80"/>
        <v>2</v>
      </c>
      <c r="P863">
        <f t="shared" si="81"/>
        <v>50.5</v>
      </c>
      <c r="Q863" s="5">
        <f t="shared" si="83"/>
        <v>42962.326288416079</v>
      </c>
      <c r="R863" s="5">
        <f t="shared" si="82"/>
        <v>42992.964586288421</v>
      </c>
      <c r="S863">
        <f t="shared" si="84"/>
        <v>31</v>
      </c>
      <c r="T863">
        <f t="shared" si="85"/>
        <v>2017</v>
      </c>
    </row>
    <row r="864" spans="1:20" ht="42.75" hidden="1" x14ac:dyDescent="0.4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>
        <v>4</v>
      </c>
      <c r="L864" t="b">
        <v>0</v>
      </c>
      <c r="M864" t="s">
        <v>8281</v>
      </c>
      <c r="N864" t="s">
        <v>8284</v>
      </c>
      <c r="O864" s="6">
        <f t="shared" si="80"/>
        <v>0</v>
      </c>
      <c r="P864">
        <f t="shared" si="81"/>
        <v>42.5</v>
      </c>
      <c r="Q864" s="5">
        <f t="shared" si="83"/>
        <v>41899.779527186765</v>
      </c>
      <c r="R864" s="5">
        <f t="shared" si="82"/>
        <v>41930.460378250587</v>
      </c>
      <c r="S864">
        <f t="shared" si="84"/>
        <v>31</v>
      </c>
      <c r="T864">
        <f t="shared" si="85"/>
        <v>2014</v>
      </c>
    </row>
    <row r="865" spans="1:20" ht="42.75" hidden="1" x14ac:dyDescent="0.4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>
        <v>5</v>
      </c>
      <c r="L865" t="b">
        <v>0</v>
      </c>
      <c r="M865" t="s">
        <v>8281</v>
      </c>
      <c r="N865" t="s">
        <v>8284</v>
      </c>
      <c r="O865" s="6">
        <f t="shared" si="80"/>
        <v>5</v>
      </c>
      <c r="P865">
        <f t="shared" si="81"/>
        <v>18</v>
      </c>
      <c r="Q865" s="5">
        <f t="shared" si="83"/>
        <v>41247.758463356971</v>
      </c>
      <c r="R865" s="5">
        <f t="shared" si="82"/>
        <v>41278.396761229313</v>
      </c>
      <c r="S865">
        <f t="shared" si="84"/>
        <v>31</v>
      </c>
      <c r="T865">
        <f t="shared" si="85"/>
        <v>2012</v>
      </c>
    </row>
    <row r="866" spans="1:20" ht="42.75" hidden="1" x14ac:dyDescent="0.4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>
        <v>79</v>
      </c>
      <c r="L866" t="b">
        <v>0</v>
      </c>
      <c r="M866" t="s">
        <v>8281</v>
      </c>
      <c r="N866" t="s">
        <v>8284</v>
      </c>
      <c r="O866" s="6">
        <f t="shared" si="80"/>
        <v>42</v>
      </c>
      <c r="P866">
        <f t="shared" si="81"/>
        <v>34.18</v>
      </c>
      <c r="Q866" s="5">
        <f t="shared" si="83"/>
        <v>41880.938983451539</v>
      </c>
      <c r="R866" s="5">
        <f t="shared" si="82"/>
        <v>41903.72269503546</v>
      </c>
      <c r="S866">
        <f t="shared" si="84"/>
        <v>23</v>
      </c>
      <c r="T866">
        <f t="shared" si="85"/>
        <v>2014</v>
      </c>
    </row>
    <row r="867" spans="1:20" ht="42.75" hidden="1" x14ac:dyDescent="0.4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>
        <v>2</v>
      </c>
      <c r="L867" t="b">
        <v>0</v>
      </c>
      <c r="M867" t="s">
        <v>8281</v>
      </c>
      <c r="N867" t="s">
        <v>8284</v>
      </c>
      <c r="O867" s="6">
        <f t="shared" si="80"/>
        <v>2</v>
      </c>
      <c r="P867">
        <f t="shared" si="81"/>
        <v>22.5</v>
      </c>
      <c r="Q867" s="5">
        <f t="shared" si="83"/>
        <v>41564.002328605202</v>
      </c>
      <c r="R867" s="5">
        <f t="shared" si="82"/>
        <v>41625.278924349885</v>
      </c>
      <c r="S867">
        <f t="shared" si="84"/>
        <v>61</v>
      </c>
      <c r="T867">
        <f t="shared" si="85"/>
        <v>2013</v>
      </c>
    </row>
    <row r="868" spans="1:20" ht="42.75" hidden="1" x14ac:dyDescent="0.4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>
        <v>11</v>
      </c>
      <c r="L868" t="b">
        <v>0</v>
      </c>
      <c r="M868" t="s">
        <v>8281</v>
      </c>
      <c r="N868" t="s">
        <v>8284</v>
      </c>
      <c r="O868" s="6">
        <f t="shared" si="80"/>
        <v>18</v>
      </c>
      <c r="P868">
        <f t="shared" si="81"/>
        <v>58.18</v>
      </c>
      <c r="Q868" s="5">
        <f t="shared" si="83"/>
        <v>42375.779172576833</v>
      </c>
      <c r="R868" s="5">
        <f t="shared" si="82"/>
        <v>42414.581560283688</v>
      </c>
      <c r="S868">
        <f t="shared" si="84"/>
        <v>39</v>
      </c>
      <c r="T868">
        <f t="shared" si="85"/>
        <v>2016</v>
      </c>
    </row>
    <row r="869" spans="1:20" ht="42.75" hidden="1" x14ac:dyDescent="0.4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>
        <v>11</v>
      </c>
      <c r="L869" t="b">
        <v>0</v>
      </c>
      <c r="M869" t="s">
        <v>8281</v>
      </c>
      <c r="N869" t="s">
        <v>8284</v>
      </c>
      <c r="O869" s="6">
        <f t="shared" si="80"/>
        <v>24</v>
      </c>
      <c r="P869">
        <f t="shared" si="81"/>
        <v>109.18</v>
      </c>
      <c r="Q869" s="5">
        <f t="shared" si="83"/>
        <v>40397.022529550828</v>
      </c>
      <c r="R869" s="5">
        <f t="shared" si="82"/>
        <v>40458.403546099289</v>
      </c>
      <c r="S869">
        <f t="shared" si="84"/>
        <v>61</v>
      </c>
      <c r="T869">
        <f t="shared" si="85"/>
        <v>2010</v>
      </c>
    </row>
    <row r="870" spans="1:20" ht="57" hidden="1" x14ac:dyDescent="0.4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>
        <v>1</v>
      </c>
      <c r="L870" t="b">
        <v>0</v>
      </c>
      <c r="M870" t="s">
        <v>8281</v>
      </c>
      <c r="N870" t="s">
        <v>8284</v>
      </c>
      <c r="O870" s="6">
        <f t="shared" si="80"/>
        <v>0</v>
      </c>
      <c r="P870">
        <f t="shared" si="81"/>
        <v>50</v>
      </c>
      <c r="Q870" s="5">
        <f t="shared" si="83"/>
        <v>41957.453877068561</v>
      </c>
      <c r="R870" s="5">
        <f t="shared" si="82"/>
        <v>41988.092174940903</v>
      </c>
      <c r="S870">
        <f t="shared" si="84"/>
        <v>31</v>
      </c>
      <c r="T870">
        <f t="shared" si="85"/>
        <v>2014</v>
      </c>
    </row>
    <row r="871" spans="1:20" ht="57" hidden="1" x14ac:dyDescent="0.4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>
        <v>3</v>
      </c>
      <c r="L871" t="b">
        <v>0</v>
      </c>
      <c r="M871" t="s">
        <v>8281</v>
      </c>
      <c r="N871" t="s">
        <v>8284</v>
      </c>
      <c r="O871" s="6">
        <f t="shared" si="80"/>
        <v>12</v>
      </c>
      <c r="P871">
        <f t="shared" si="81"/>
        <v>346.67</v>
      </c>
      <c r="Q871" s="5">
        <f t="shared" si="83"/>
        <v>41678.459302600473</v>
      </c>
      <c r="R871" s="5">
        <f t="shared" si="82"/>
        <v>41709.055047281327</v>
      </c>
      <c r="S871">
        <f t="shared" si="84"/>
        <v>31</v>
      </c>
      <c r="T871">
        <f t="shared" si="85"/>
        <v>2014</v>
      </c>
    </row>
    <row r="872" spans="1:20" ht="42.75" hidden="1" x14ac:dyDescent="0.4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>
        <v>5</v>
      </c>
      <c r="L872" t="b">
        <v>0</v>
      </c>
      <c r="M872" t="s">
        <v>8281</v>
      </c>
      <c r="N872" t="s">
        <v>8284</v>
      </c>
      <c r="O872" s="6">
        <f t="shared" si="80"/>
        <v>0</v>
      </c>
      <c r="P872">
        <f t="shared" si="81"/>
        <v>12.4</v>
      </c>
      <c r="Q872" s="5">
        <f t="shared" si="83"/>
        <v>41826.724858156027</v>
      </c>
      <c r="R872" s="5">
        <f t="shared" si="82"/>
        <v>41857.363156028368</v>
      </c>
      <c r="S872">
        <f t="shared" si="84"/>
        <v>31</v>
      </c>
      <c r="T872">
        <f t="shared" si="85"/>
        <v>2014</v>
      </c>
    </row>
    <row r="873" spans="1:20" ht="42.75" hidden="1" x14ac:dyDescent="0.4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>
        <v>12</v>
      </c>
      <c r="L873" t="b">
        <v>0</v>
      </c>
      <c r="M873" t="s">
        <v>8281</v>
      </c>
      <c r="N873" t="s">
        <v>8284</v>
      </c>
      <c r="O873" s="6">
        <f t="shared" si="80"/>
        <v>5</v>
      </c>
      <c r="P873">
        <f t="shared" si="81"/>
        <v>27.08</v>
      </c>
      <c r="Q873" s="5">
        <f t="shared" si="83"/>
        <v>41918.168971631203</v>
      </c>
      <c r="R873" s="5">
        <f t="shared" si="82"/>
        <v>41948.849822695032</v>
      </c>
      <c r="S873">
        <f t="shared" si="84"/>
        <v>31</v>
      </c>
      <c r="T873">
        <f t="shared" si="85"/>
        <v>2014</v>
      </c>
    </row>
    <row r="874" spans="1:20" ht="42.75" hidden="1" x14ac:dyDescent="0.4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>
        <v>2</v>
      </c>
      <c r="L874" t="b">
        <v>0</v>
      </c>
      <c r="M874" t="s">
        <v>8281</v>
      </c>
      <c r="N874" t="s">
        <v>8284</v>
      </c>
      <c r="O874" s="6">
        <f t="shared" si="80"/>
        <v>1</v>
      </c>
      <c r="P874">
        <f t="shared" si="81"/>
        <v>32.5</v>
      </c>
      <c r="Q874" s="5">
        <f t="shared" si="83"/>
        <v>40886.949491725769</v>
      </c>
      <c r="R874" s="5">
        <f t="shared" si="82"/>
        <v>40932.906938534281</v>
      </c>
      <c r="S874">
        <f t="shared" si="84"/>
        <v>46</v>
      </c>
      <c r="T874">
        <f t="shared" si="85"/>
        <v>2011</v>
      </c>
    </row>
    <row r="875" spans="1:20" ht="28.5" hidden="1" x14ac:dyDescent="0.4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>
        <v>5</v>
      </c>
      <c r="L875" t="b">
        <v>0</v>
      </c>
      <c r="M875" t="s">
        <v>8281</v>
      </c>
      <c r="N875" t="s">
        <v>8284</v>
      </c>
      <c r="O875" s="6">
        <f t="shared" si="80"/>
        <v>1</v>
      </c>
      <c r="P875">
        <f t="shared" si="81"/>
        <v>9</v>
      </c>
      <c r="Q875" s="5">
        <f t="shared" si="83"/>
        <v>41516.404728132387</v>
      </c>
      <c r="R875" s="5">
        <f t="shared" si="82"/>
        <v>41557.298345153664</v>
      </c>
      <c r="S875">
        <f t="shared" si="84"/>
        <v>41</v>
      </c>
      <c r="T875">
        <f t="shared" si="85"/>
        <v>2013</v>
      </c>
    </row>
    <row r="876" spans="1:20" ht="42.75" hidden="1" x14ac:dyDescent="0.4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>
        <v>21</v>
      </c>
      <c r="L876" t="b">
        <v>0</v>
      </c>
      <c r="M876" t="s">
        <v>8281</v>
      </c>
      <c r="N876" t="s">
        <v>8284</v>
      </c>
      <c r="O876" s="6">
        <f t="shared" si="80"/>
        <v>24</v>
      </c>
      <c r="P876">
        <f t="shared" si="81"/>
        <v>34.76</v>
      </c>
      <c r="Q876" s="5">
        <f t="shared" si="83"/>
        <v>41704.745082742316</v>
      </c>
      <c r="R876" s="5">
        <f t="shared" si="82"/>
        <v>41735.383380614658</v>
      </c>
      <c r="S876">
        <f t="shared" si="84"/>
        <v>31</v>
      </c>
      <c r="T876">
        <f t="shared" si="85"/>
        <v>2014</v>
      </c>
    </row>
    <row r="877" spans="1:20" ht="57" hidden="1" x14ac:dyDescent="0.4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>
        <v>0</v>
      </c>
      <c r="L877" t="b">
        <v>0</v>
      </c>
      <c r="M877" t="s">
        <v>8281</v>
      </c>
      <c r="N877" t="s">
        <v>8284</v>
      </c>
      <c r="O877" s="6">
        <f t="shared" si="80"/>
        <v>0</v>
      </c>
      <c r="P877">
        <f t="shared" si="81"/>
        <v>0</v>
      </c>
      <c r="Q877" s="5">
        <f t="shared" si="83"/>
        <v>42603.611477541373</v>
      </c>
      <c r="R877" s="5">
        <f t="shared" si="82"/>
        <v>42624.037009456268</v>
      </c>
      <c r="S877">
        <f t="shared" si="84"/>
        <v>21</v>
      </c>
      <c r="T877">
        <f t="shared" si="85"/>
        <v>2016</v>
      </c>
    </row>
    <row r="878" spans="1:20" ht="28.5" hidden="1" x14ac:dyDescent="0.4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>
        <v>45</v>
      </c>
      <c r="L878" t="b">
        <v>0</v>
      </c>
      <c r="M878" t="s">
        <v>8281</v>
      </c>
      <c r="N878" t="s">
        <v>8284</v>
      </c>
      <c r="O878" s="6">
        <f t="shared" si="80"/>
        <v>41</v>
      </c>
      <c r="P878">
        <f t="shared" si="81"/>
        <v>28.58</v>
      </c>
      <c r="Q878" s="5">
        <f t="shared" si="83"/>
        <v>41610.69890070922</v>
      </c>
      <c r="R878" s="5">
        <f t="shared" si="82"/>
        <v>41644.401028368797</v>
      </c>
      <c r="S878">
        <f t="shared" si="84"/>
        <v>34</v>
      </c>
      <c r="T878">
        <f t="shared" si="85"/>
        <v>2013</v>
      </c>
    </row>
    <row r="879" spans="1:20" ht="42.75" hidden="1" x14ac:dyDescent="0.4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>
        <v>29</v>
      </c>
      <c r="L879" t="b">
        <v>0</v>
      </c>
      <c r="M879" t="s">
        <v>8281</v>
      </c>
      <c r="N879" t="s">
        <v>8284</v>
      </c>
      <c r="O879" s="6">
        <f t="shared" si="80"/>
        <v>68</v>
      </c>
      <c r="P879">
        <f t="shared" si="81"/>
        <v>46.59</v>
      </c>
      <c r="Q879" s="5">
        <f t="shared" si="83"/>
        <v>41938.826950354611</v>
      </c>
      <c r="R879" s="5">
        <f t="shared" si="82"/>
        <v>41969.465248226952</v>
      </c>
      <c r="S879">
        <f t="shared" si="84"/>
        <v>31</v>
      </c>
      <c r="T879">
        <f t="shared" si="85"/>
        <v>2014</v>
      </c>
    </row>
    <row r="880" spans="1:20" ht="42.75" hidden="1" x14ac:dyDescent="0.4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>
        <v>2</v>
      </c>
      <c r="L880" t="b">
        <v>0</v>
      </c>
      <c r="M880" t="s">
        <v>8281</v>
      </c>
      <c r="N880" t="s">
        <v>8284</v>
      </c>
      <c r="O880" s="6">
        <f t="shared" si="80"/>
        <v>1</v>
      </c>
      <c r="P880">
        <f t="shared" si="81"/>
        <v>32.5</v>
      </c>
      <c r="Q880" s="5">
        <f t="shared" si="83"/>
        <v>40823.025106382978</v>
      </c>
      <c r="R880" s="5">
        <f t="shared" si="82"/>
        <v>40853.66340425532</v>
      </c>
      <c r="S880">
        <f t="shared" si="84"/>
        <v>31</v>
      </c>
      <c r="T880">
        <f t="shared" si="85"/>
        <v>2011</v>
      </c>
    </row>
    <row r="881" spans="1:20" ht="42.75" hidden="1" x14ac:dyDescent="0.4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>
        <v>30</v>
      </c>
      <c r="L881" t="b">
        <v>0</v>
      </c>
      <c r="M881" t="s">
        <v>8281</v>
      </c>
      <c r="N881" t="s">
        <v>8284</v>
      </c>
      <c r="O881" s="6">
        <f t="shared" si="80"/>
        <v>31</v>
      </c>
      <c r="P881">
        <f t="shared" si="81"/>
        <v>21.47</v>
      </c>
      <c r="Q881" s="5">
        <f t="shared" si="83"/>
        <v>41366.953959810875</v>
      </c>
      <c r="R881" s="5">
        <f t="shared" si="82"/>
        <v>41388.400768321517</v>
      </c>
      <c r="S881">
        <f t="shared" si="84"/>
        <v>22</v>
      </c>
      <c r="T881">
        <f t="shared" si="85"/>
        <v>2013</v>
      </c>
    </row>
    <row r="882" spans="1:20" ht="42.75" hidden="1" x14ac:dyDescent="0.4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>
        <v>8</v>
      </c>
      <c r="L882" t="b">
        <v>0</v>
      </c>
      <c r="M882" t="s">
        <v>8281</v>
      </c>
      <c r="N882" t="s">
        <v>8285</v>
      </c>
      <c r="O882" s="6">
        <f t="shared" si="80"/>
        <v>3</v>
      </c>
      <c r="P882">
        <f t="shared" si="81"/>
        <v>14.13</v>
      </c>
      <c r="Q882" s="5">
        <f t="shared" si="83"/>
        <v>41511.455531914893</v>
      </c>
      <c r="R882" s="5">
        <f t="shared" si="82"/>
        <v>41545.15765957447</v>
      </c>
      <c r="S882">
        <f t="shared" si="84"/>
        <v>34</v>
      </c>
      <c r="T882">
        <f t="shared" si="85"/>
        <v>2013</v>
      </c>
    </row>
    <row r="883" spans="1:20" ht="42.75" hidden="1" x14ac:dyDescent="0.4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>
        <v>1</v>
      </c>
      <c r="L883" t="b">
        <v>0</v>
      </c>
      <c r="M883" t="s">
        <v>8281</v>
      </c>
      <c r="N883" t="s">
        <v>8285</v>
      </c>
      <c r="O883" s="6">
        <f t="shared" si="80"/>
        <v>1</v>
      </c>
      <c r="P883">
        <f t="shared" si="81"/>
        <v>30</v>
      </c>
      <c r="Q883" s="5">
        <f t="shared" si="83"/>
        <v>41202.958463356976</v>
      </c>
      <c r="R883" s="5">
        <f t="shared" si="82"/>
        <v>41248.91591016548</v>
      </c>
      <c r="S883">
        <f t="shared" si="84"/>
        <v>46</v>
      </c>
      <c r="T883">
        <f t="shared" si="85"/>
        <v>2012</v>
      </c>
    </row>
    <row r="884" spans="1:20" ht="42.75" hidden="1" x14ac:dyDescent="0.4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>
        <v>14</v>
      </c>
      <c r="L884" t="b">
        <v>0</v>
      </c>
      <c r="M884" t="s">
        <v>8281</v>
      </c>
      <c r="N884" t="s">
        <v>8285</v>
      </c>
      <c r="O884" s="6">
        <f t="shared" si="80"/>
        <v>20</v>
      </c>
      <c r="P884">
        <f t="shared" si="81"/>
        <v>21.57</v>
      </c>
      <c r="Q884" s="5">
        <f t="shared" si="83"/>
        <v>41083.070330969269</v>
      </c>
      <c r="R884" s="5">
        <f t="shared" si="82"/>
        <v>41116.772458628839</v>
      </c>
      <c r="S884">
        <f t="shared" si="84"/>
        <v>34</v>
      </c>
      <c r="T884">
        <f t="shared" si="85"/>
        <v>2012</v>
      </c>
    </row>
    <row r="885" spans="1:20" ht="42.75" hidden="1" x14ac:dyDescent="0.4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>
        <v>24</v>
      </c>
      <c r="L885" t="b">
        <v>0</v>
      </c>
      <c r="M885" t="s">
        <v>8281</v>
      </c>
      <c r="N885" t="s">
        <v>8285</v>
      </c>
      <c r="O885" s="6">
        <f t="shared" si="80"/>
        <v>40</v>
      </c>
      <c r="P885">
        <f t="shared" si="81"/>
        <v>83.38</v>
      </c>
      <c r="Q885" s="5">
        <f t="shared" si="83"/>
        <v>42729.444858156028</v>
      </c>
      <c r="R885" s="5">
        <f t="shared" si="82"/>
        <v>42790.721453900711</v>
      </c>
      <c r="S885">
        <f t="shared" si="84"/>
        <v>61</v>
      </c>
      <c r="T885">
        <f t="shared" si="85"/>
        <v>2016</v>
      </c>
    </row>
    <row r="886" spans="1:20" ht="42.75" hidden="1" x14ac:dyDescent="0.4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>
        <v>2</v>
      </c>
      <c r="L886" t="b">
        <v>0</v>
      </c>
      <c r="M886" t="s">
        <v>8281</v>
      </c>
      <c r="N886" t="s">
        <v>8285</v>
      </c>
      <c r="O886" s="6">
        <f t="shared" si="80"/>
        <v>1</v>
      </c>
      <c r="P886">
        <f t="shared" si="81"/>
        <v>10</v>
      </c>
      <c r="Q886" s="5">
        <f t="shared" si="83"/>
        <v>41309.734586288418</v>
      </c>
      <c r="R886" s="5">
        <f t="shared" si="82"/>
        <v>41370.298581560288</v>
      </c>
      <c r="S886">
        <f t="shared" si="84"/>
        <v>60</v>
      </c>
      <c r="T886">
        <f t="shared" si="85"/>
        <v>2013</v>
      </c>
    </row>
    <row r="887" spans="1:20" ht="42.75" hidden="1" x14ac:dyDescent="0.4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>
        <v>21</v>
      </c>
      <c r="L887" t="b">
        <v>0</v>
      </c>
      <c r="M887" t="s">
        <v>8281</v>
      </c>
      <c r="N887" t="s">
        <v>8285</v>
      </c>
      <c r="O887" s="6">
        <f t="shared" si="80"/>
        <v>75</v>
      </c>
      <c r="P887">
        <f t="shared" si="81"/>
        <v>35.71</v>
      </c>
      <c r="Q887" s="5">
        <f t="shared" si="83"/>
        <v>43078.727080378252</v>
      </c>
      <c r="R887" s="5">
        <f t="shared" si="82"/>
        <v>43100.173888888894</v>
      </c>
      <c r="S887">
        <f t="shared" si="84"/>
        <v>22</v>
      </c>
      <c r="T887">
        <f t="shared" si="85"/>
        <v>2017</v>
      </c>
    </row>
    <row r="888" spans="1:20" ht="42.75" hidden="1" x14ac:dyDescent="0.4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>
        <v>7</v>
      </c>
      <c r="L888" t="b">
        <v>0</v>
      </c>
      <c r="M888" t="s">
        <v>8281</v>
      </c>
      <c r="N888" t="s">
        <v>8285</v>
      </c>
      <c r="O888" s="6">
        <f t="shared" si="80"/>
        <v>41</v>
      </c>
      <c r="P888">
        <f t="shared" si="81"/>
        <v>29.29</v>
      </c>
      <c r="Q888" s="5">
        <f t="shared" si="83"/>
        <v>42966.314574468081</v>
      </c>
      <c r="R888" s="5">
        <f t="shared" si="82"/>
        <v>42991.846489361706</v>
      </c>
      <c r="S888">
        <f t="shared" si="84"/>
        <v>26</v>
      </c>
      <c r="T888">
        <f t="shared" si="85"/>
        <v>2017</v>
      </c>
    </row>
    <row r="889" spans="1:20" ht="42.75" hidden="1" x14ac:dyDescent="0.4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>
        <v>0</v>
      </c>
      <c r="L889" t="b">
        <v>0</v>
      </c>
      <c r="M889" t="s">
        <v>8281</v>
      </c>
      <c r="N889" t="s">
        <v>8285</v>
      </c>
      <c r="O889" s="6">
        <f t="shared" si="80"/>
        <v>0</v>
      </c>
      <c r="P889">
        <f t="shared" si="81"/>
        <v>0</v>
      </c>
      <c r="Q889" s="5">
        <f t="shared" si="83"/>
        <v>41355.851713947988</v>
      </c>
      <c r="R889" s="5">
        <f t="shared" si="82"/>
        <v>41386.49001182033</v>
      </c>
      <c r="S889">
        <f t="shared" si="84"/>
        <v>31</v>
      </c>
      <c r="T889">
        <f t="shared" si="85"/>
        <v>2013</v>
      </c>
    </row>
    <row r="890" spans="1:20" ht="57" hidden="1" x14ac:dyDescent="0.4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>
        <v>4</v>
      </c>
      <c r="L890" t="b">
        <v>0</v>
      </c>
      <c r="M890" t="s">
        <v>8281</v>
      </c>
      <c r="N890" t="s">
        <v>8285</v>
      </c>
      <c r="O890" s="6">
        <f t="shared" si="80"/>
        <v>7</v>
      </c>
      <c r="P890">
        <f t="shared" si="81"/>
        <v>18</v>
      </c>
      <c r="Q890" s="5">
        <f t="shared" si="83"/>
        <v>41074.790602836882</v>
      </c>
      <c r="R890" s="5">
        <f t="shared" si="82"/>
        <v>41111.042553191488</v>
      </c>
      <c r="S890">
        <f t="shared" si="84"/>
        <v>36</v>
      </c>
      <c r="T890">
        <f t="shared" si="85"/>
        <v>2012</v>
      </c>
    </row>
    <row r="891" spans="1:20" ht="42.75" hidden="1" x14ac:dyDescent="0.4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>
        <v>32</v>
      </c>
      <c r="L891" t="b">
        <v>0</v>
      </c>
      <c r="M891" t="s">
        <v>8281</v>
      </c>
      <c r="N891" t="s">
        <v>8285</v>
      </c>
      <c r="O891" s="6">
        <f t="shared" si="80"/>
        <v>9</v>
      </c>
      <c r="P891">
        <f t="shared" si="81"/>
        <v>73.760000000000005</v>
      </c>
      <c r="Q891" s="5">
        <f t="shared" si="83"/>
        <v>42234.992234042555</v>
      </c>
      <c r="R891" s="5">
        <f t="shared" si="82"/>
        <v>42265.630531914896</v>
      </c>
      <c r="S891">
        <f t="shared" si="84"/>
        <v>31</v>
      </c>
      <c r="T891">
        <f t="shared" si="85"/>
        <v>2015</v>
      </c>
    </row>
    <row r="892" spans="1:20" ht="42.75" hidden="1" x14ac:dyDescent="0.4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>
        <v>4</v>
      </c>
      <c r="L892" t="b">
        <v>0</v>
      </c>
      <c r="M892" t="s">
        <v>8281</v>
      </c>
      <c r="N892" t="s">
        <v>8285</v>
      </c>
      <c r="O892" s="6">
        <f t="shared" si="80"/>
        <v>4</v>
      </c>
      <c r="P892">
        <f t="shared" si="81"/>
        <v>31.25</v>
      </c>
      <c r="Q892" s="5">
        <f t="shared" si="83"/>
        <v>41910.139231678491</v>
      </c>
      <c r="R892" s="5">
        <f t="shared" si="82"/>
        <v>41940.820082742313</v>
      </c>
      <c r="S892">
        <f t="shared" si="84"/>
        <v>31</v>
      </c>
      <c r="T892">
        <f t="shared" si="85"/>
        <v>2014</v>
      </c>
    </row>
    <row r="893" spans="1:20" ht="42.75" hidden="1" x14ac:dyDescent="0.4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>
        <v>9</v>
      </c>
      <c r="L893" t="b">
        <v>0</v>
      </c>
      <c r="M893" t="s">
        <v>8281</v>
      </c>
      <c r="N893" t="s">
        <v>8285</v>
      </c>
      <c r="O893" s="6">
        <f t="shared" si="80"/>
        <v>3</v>
      </c>
      <c r="P893">
        <f t="shared" si="81"/>
        <v>28.89</v>
      </c>
      <c r="Q893" s="5">
        <f t="shared" si="83"/>
        <v>42188.266312056738</v>
      </c>
      <c r="R893" s="5">
        <f t="shared" si="82"/>
        <v>42218.904609929079</v>
      </c>
      <c r="S893">
        <f t="shared" si="84"/>
        <v>31</v>
      </c>
      <c r="T893">
        <f t="shared" si="85"/>
        <v>2015</v>
      </c>
    </row>
    <row r="894" spans="1:20" ht="42.75" hidden="1" x14ac:dyDescent="0.4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>
        <v>17</v>
      </c>
      <c r="L894" t="b">
        <v>0</v>
      </c>
      <c r="M894" t="s">
        <v>8281</v>
      </c>
      <c r="N894" t="s">
        <v>8285</v>
      </c>
      <c r="O894" s="6">
        <f t="shared" si="80"/>
        <v>41</v>
      </c>
      <c r="P894">
        <f t="shared" si="81"/>
        <v>143.82</v>
      </c>
      <c r="Q894" s="5">
        <f t="shared" si="83"/>
        <v>40617.714929078014</v>
      </c>
      <c r="R894" s="5">
        <f t="shared" si="82"/>
        <v>40706.531914893618</v>
      </c>
      <c r="S894">
        <f t="shared" si="84"/>
        <v>88</v>
      </c>
      <c r="T894">
        <f t="shared" si="85"/>
        <v>2011</v>
      </c>
    </row>
    <row r="895" spans="1:20" ht="42.75" hidden="1" x14ac:dyDescent="0.4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>
        <v>5</v>
      </c>
      <c r="L895" t="b">
        <v>0</v>
      </c>
      <c r="M895" t="s">
        <v>8281</v>
      </c>
      <c r="N895" t="s">
        <v>8285</v>
      </c>
      <c r="O895" s="6">
        <f t="shared" si="80"/>
        <v>10</v>
      </c>
      <c r="P895">
        <f t="shared" si="81"/>
        <v>40</v>
      </c>
      <c r="Q895" s="5">
        <f t="shared" si="83"/>
        <v>42416.895543735227</v>
      </c>
      <c r="R895" s="5">
        <f t="shared" si="82"/>
        <v>42447.491288416073</v>
      </c>
      <c r="S895">
        <f t="shared" si="84"/>
        <v>31</v>
      </c>
      <c r="T895">
        <f t="shared" si="85"/>
        <v>2016</v>
      </c>
    </row>
    <row r="896" spans="1:20" ht="42.75" hidden="1" x14ac:dyDescent="0.4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>
        <v>53</v>
      </c>
      <c r="L896" t="b">
        <v>0</v>
      </c>
      <c r="M896" t="s">
        <v>8281</v>
      </c>
      <c r="N896" t="s">
        <v>8285</v>
      </c>
      <c r="O896" s="6">
        <f t="shared" si="80"/>
        <v>39</v>
      </c>
      <c r="P896">
        <f t="shared" si="81"/>
        <v>147.81</v>
      </c>
      <c r="Q896" s="5">
        <f t="shared" si="83"/>
        <v>42857.151418439717</v>
      </c>
      <c r="R896" s="5">
        <f t="shared" si="82"/>
        <v>42887.789716312058</v>
      </c>
      <c r="S896">
        <f t="shared" si="84"/>
        <v>31</v>
      </c>
      <c r="T896">
        <f t="shared" si="85"/>
        <v>2017</v>
      </c>
    </row>
    <row r="897" spans="1:20" ht="42.75" hidden="1" x14ac:dyDescent="0.4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>
        <v>7</v>
      </c>
      <c r="L897" t="b">
        <v>0</v>
      </c>
      <c r="M897" t="s">
        <v>8281</v>
      </c>
      <c r="N897" t="s">
        <v>8285</v>
      </c>
      <c r="O897" s="6">
        <f t="shared" si="80"/>
        <v>2</v>
      </c>
      <c r="P897">
        <f t="shared" si="81"/>
        <v>27.86</v>
      </c>
      <c r="Q897" s="5">
        <f t="shared" si="83"/>
        <v>40747.343132387708</v>
      </c>
      <c r="R897" s="5">
        <f t="shared" si="82"/>
        <v>40793.30057919622</v>
      </c>
      <c r="S897">
        <f t="shared" si="84"/>
        <v>46</v>
      </c>
      <c r="T897">
        <f t="shared" si="85"/>
        <v>2011</v>
      </c>
    </row>
    <row r="898" spans="1:20" ht="42.75" hidden="1" x14ac:dyDescent="0.4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>
        <v>72</v>
      </c>
      <c r="L898" t="b">
        <v>0</v>
      </c>
      <c r="M898" t="s">
        <v>8281</v>
      </c>
      <c r="N898" t="s">
        <v>8285</v>
      </c>
      <c r="O898" s="6">
        <f t="shared" ref="O898:O961" si="86">ROUND(E898/D898*100,0)</f>
        <v>40</v>
      </c>
      <c r="P898">
        <f t="shared" ref="P898:P961" si="87">IFERROR(ROUND(E898/K898,2),0)</f>
        <v>44.44</v>
      </c>
      <c r="Q898" s="5">
        <f t="shared" si="83"/>
        <v>42573.125602836881</v>
      </c>
      <c r="R898" s="5">
        <f t="shared" ref="R898:R961" si="88">(I898/84600)+DATE(1970,1,1)</f>
        <v>42598.957446808512</v>
      </c>
      <c r="S898">
        <f t="shared" si="84"/>
        <v>26</v>
      </c>
      <c r="T898">
        <f t="shared" si="85"/>
        <v>2016</v>
      </c>
    </row>
    <row r="899" spans="1:20" ht="42.75" hidden="1" x14ac:dyDescent="0.4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>
        <v>0</v>
      </c>
      <c r="L899" t="b">
        <v>0</v>
      </c>
      <c r="M899" t="s">
        <v>8281</v>
      </c>
      <c r="N899" t="s">
        <v>8285</v>
      </c>
      <c r="O899" s="6">
        <f t="shared" si="86"/>
        <v>0</v>
      </c>
      <c r="P899">
        <f t="shared" si="87"/>
        <v>0</v>
      </c>
      <c r="Q899" s="5">
        <f t="shared" ref="Q899:Q962" si="89">(J899/84600)+DATE(1970,1,1)</f>
        <v>41544.511914893621</v>
      </c>
      <c r="R899" s="5">
        <f t="shared" si="88"/>
        <v>41575.192765957443</v>
      </c>
      <c r="S899">
        <f t="shared" ref="S899:S962" si="90">ROUND((I899-J899)/86400,0)+1</f>
        <v>31</v>
      </c>
      <c r="T899">
        <f t="shared" ref="T899:T962" si="91">YEAR((Q899))</f>
        <v>2013</v>
      </c>
    </row>
    <row r="900" spans="1:20" ht="42.75" hidden="1" x14ac:dyDescent="0.4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>
        <v>2</v>
      </c>
      <c r="L900" t="b">
        <v>0</v>
      </c>
      <c r="M900" t="s">
        <v>8281</v>
      </c>
      <c r="N900" t="s">
        <v>8285</v>
      </c>
      <c r="O900" s="6">
        <f t="shared" si="86"/>
        <v>3</v>
      </c>
      <c r="P900">
        <f t="shared" si="87"/>
        <v>35</v>
      </c>
      <c r="Q900" s="5">
        <f t="shared" si="89"/>
        <v>41204.497754137119</v>
      </c>
      <c r="R900" s="5">
        <f t="shared" si="88"/>
        <v>41250.455200945624</v>
      </c>
      <c r="S900">
        <f t="shared" si="90"/>
        <v>46</v>
      </c>
      <c r="T900">
        <f t="shared" si="91"/>
        <v>2012</v>
      </c>
    </row>
    <row r="901" spans="1:20" ht="42.75" hidden="1" x14ac:dyDescent="0.4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>
        <v>8</v>
      </c>
      <c r="L901" t="b">
        <v>0</v>
      </c>
      <c r="M901" t="s">
        <v>8281</v>
      </c>
      <c r="N901" t="s">
        <v>8285</v>
      </c>
      <c r="O901" s="6">
        <f t="shared" si="86"/>
        <v>37</v>
      </c>
      <c r="P901">
        <f t="shared" si="87"/>
        <v>35</v>
      </c>
      <c r="Q901" s="5">
        <f t="shared" si="89"/>
        <v>40966.888439716313</v>
      </c>
      <c r="R901" s="5">
        <f t="shared" si="88"/>
        <v>41012.845886524825</v>
      </c>
      <c r="S901">
        <f t="shared" si="90"/>
        <v>46</v>
      </c>
      <c r="T901">
        <f t="shared" si="91"/>
        <v>2012</v>
      </c>
    </row>
    <row r="902" spans="1:20" ht="28.5" hidden="1" x14ac:dyDescent="0.4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>
        <v>2</v>
      </c>
      <c r="L902" t="b">
        <v>0</v>
      </c>
      <c r="M902" t="s">
        <v>8281</v>
      </c>
      <c r="N902" t="s">
        <v>8284</v>
      </c>
      <c r="O902" s="6">
        <f t="shared" si="86"/>
        <v>0</v>
      </c>
      <c r="P902">
        <f t="shared" si="87"/>
        <v>10.5</v>
      </c>
      <c r="Q902" s="5">
        <f t="shared" si="89"/>
        <v>42788.591040189131</v>
      </c>
      <c r="R902" s="5">
        <f t="shared" si="88"/>
        <v>42819.186784869977</v>
      </c>
      <c r="S902">
        <f t="shared" si="90"/>
        <v>31</v>
      </c>
      <c r="T902">
        <f t="shared" si="91"/>
        <v>2017</v>
      </c>
    </row>
    <row r="903" spans="1:20" ht="57" hidden="1" x14ac:dyDescent="0.4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>
        <v>0</v>
      </c>
      <c r="L903" t="b">
        <v>0</v>
      </c>
      <c r="M903" t="s">
        <v>8281</v>
      </c>
      <c r="N903" t="s">
        <v>8284</v>
      </c>
      <c r="O903" s="6">
        <f t="shared" si="86"/>
        <v>0</v>
      </c>
      <c r="P903">
        <f t="shared" si="87"/>
        <v>0</v>
      </c>
      <c r="Q903" s="5">
        <f t="shared" si="89"/>
        <v>40605.062813238772</v>
      </c>
      <c r="R903" s="5">
        <f t="shared" si="88"/>
        <v>40652.02907801418</v>
      </c>
      <c r="S903">
        <f t="shared" si="90"/>
        <v>47</v>
      </c>
      <c r="T903">
        <f t="shared" si="91"/>
        <v>2011</v>
      </c>
    </row>
    <row r="904" spans="1:20" ht="57" hidden="1" x14ac:dyDescent="0.4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>
        <v>3</v>
      </c>
      <c r="L904" t="b">
        <v>0</v>
      </c>
      <c r="M904" t="s">
        <v>8281</v>
      </c>
      <c r="N904" t="s">
        <v>8284</v>
      </c>
      <c r="O904" s="6">
        <f t="shared" si="86"/>
        <v>0</v>
      </c>
      <c r="P904">
        <f t="shared" si="87"/>
        <v>30</v>
      </c>
      <c r="Q904" s="5">
        <f t="shared" si="89"/>
        <v>42175.943522458634</v>
      </c>
      <c r="R904" s="5">
        <f t="shared" si="88"/>
        <v>42228.723404255317</v>
      </c>
      <c r="S904">
        <f t="shared" si="90"/>
        <v>53</v>
      </c>
      <c r="T904">
        <f t="shared" si="91"/>
        <v>2015</v>
      </c>
    </row>
    <row r="905" spans="1:20" ht="42.75" hidden="1" x14ac:dyDescent="0.4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>
        <v>4</v>
      </c>
      <c r="L905" t="b">
        <v>0</v>
      </c>
      <c r="M905" t="s">
        <v>8281</v>
      </c>
      <c r="N905" t="s">
        <v>8284</v>
      </c>
      <c r="O905" s="6">
        <f t="shared" si="86"/>
        <v>3</v>
      </c>
      <c r="P905">
        <f t="shared" si="87"/>
        <v>40</v>
      </c>
      <c r="Q905" s="5">
        <f t="shared" si="89"/>
        <v>41481.302364066192</v>
      </c>
      <c r="R905" s="5">
        <f t="shared" si="88"/>
        <v>41507.145390070924</v>
      </c>
      <c r="S905">
        <f t="shared" si="90"/>
        <v>26</v>
      </c>
      <c r="T905">
        <f t="shared" si="91"/>
        <v>2013</v>
      </c>
    </row>
    <row r="906" spans="1:20" ht="42.75" hidden="1" x14ac:dyDescent="0.4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>
        <v>3</v>
      </c>
      <c r="L906" t="b">
        <v>0</v>
      </c>
      <c r="M906" t="s">
        <v>8281</v>
      </c>
      <c r="N906" t="s">
        <v>8284</v>
      </c>
      <c r="O906" s="6">
        <f t="shared" si="86"/>
        <v>0</v>
      </c>
      <c r="P906">
        <f t="shared" si="87"/>
        <v>50.33</v>
      </c>
      <c r="Q906" s="5">
        <f t="shared" si="89"/>
        <v>42698.954338061463</v>
      </c>
      <c r="R906" s="5">
        <f t="shared" si="88"/>
        <v>42729.592635933805</v>
      </c>
      <c r="S906">
        <f t="shared" si="90"/>
        <v>31</v>
      </c>
      <c r="T906">
        <f t="shared" si="91"/>
        <v>2016</v>
      </c>
    </row>
    <row r="907" spans="1:20" ht="42.75" hidden="1" x14ac:dyDescent="0.4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>
        <v>6</v>
      </c>
      <c r="L907" t="b">
        <v>0</v>
      </c>
      <c r="M907" t="s">
        <v>8281</v>
      </c>
      <c r="N907" t="s">
        <v>8284</v>
      </c>
      <c r="O907" s="6">
        <f t="shared" si="86"/>
        <v>3</v>
      </c>
      <c r="P907">
        <f t="shared" si="87"/>
        <v>32.67</v>
      </c>
      <c r="Q907" s="5">
        <f t="shared" si="89"/>
        <v>40825.074775413712</v>
      </c>
      <c r="R907" s="5">
        <f t="shared" si="88"/>
        <v>40886.351371158395</v>
      </c>
      <c r="S907">
        <f t="shared" si="90"/>
        <v>61</v>
      </c>
      <c r="T907">
        <f t="shared" si="91"/>
        <v>2011</v>
      </c>
    </row>
    <row r="908" spans="1:20" ht="28.5" hidden="1" x14ac:dyDescent="0.4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>
        <v>0</v>
      </c>
      <c r="L908" t="b">
        <v>0</v>
      </c>
      <c r="M908" t="s">
        <v>8281</v>
      </c>
      <c r="N908" t="s">
        <v>8284</v>
      </c>
      <c r="O908" s="6">
        <f t="shared" si="86"/>
        <v>0</v>
      </c>
      <c r="P908">
        <f t="shared" si="87"/>
        <v>0</v>
      </c>
      <c r="Q908" s="5">
        <f t="shared" si="89"/>
        <v>42024.002245862881</v>
      </c>
      <c r="R908" s="5">
        <f t="shared" si="88"/>
        <v>42054.597990543734</v>
      </c>
      <c r="S908">
        <f t="shared" si="90"/>
        <v>31</v>
      </c>
      <c r="T908">
        <f t="shared" si="91"/>
        <v>2015</v>
      </c>
    </row>
    <row r="909" spans="1:20" ht="28.5" hidden="1" x14ac:dyDescent="0.4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>
        <v>0</v>
      </c>
      <c r="L909" t="b">
        <v>0</v>
      </c>
      <c r="M909" t="s">
        <v>8281</v>
      </c>
      <c r="N909" t="s">
        <v>8284</v>
      </c>
      <c r="O909" s="6">
        <f t="shared" si="86"/>
        <v>0</v>
      </c>
      <c r="P909">
        <f t="shared" si="87"/>
        <v>0</v>
      </c>
      <c r="Q909" s="5">
        <f t="shared" si="89"/>
        <v>41090.558191489363</v>
      </c>
      <c r="R909" s="5">
        <f t="shared" si="88"/>
        <v>41121.196489361704</v>
      </c>
      <c r="S909">
        <f t="shared" si="90"/>
        <v>31</v>
      </c>
      <c r="T909">
        <f t="shared" si="91"/>
        <v>2012</v>
      </c>
    </row>
    <row r="910" spans="1:20" ht="42.75" hidden="1" x14ac:dyDescent="0.4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>
        <v>0</v>
      </c>
      <c r="L910" t="b">
        <v>0</v>
      </c>
      <c r="M910" t="s">
        <v>8281</v>
      </c>
      <c r="N910" t="s">
        <v>8284</v>
      </c>
      <c r="O910" s="6">
        <f t="shared" si="86"/>
        <v>0</v>
      </c>
      <c r="P910">
        <f t="shared" si="87"/>
        <v>0</v>
      </c>
      <c r="Q910" s="5">
        <f t="shared" si="89"/>
        <v>40655.095212765955</v>
      </c>
      <c r="R910" s="5">
        <f t="shared" si="88"/>
        <v>40701.467375886525</v>
      </c>
      <c r="S910">
        <f t="shared" si="90"/>
        <v>46</v>
      </c>
      <c r="T910">
        <f t="shared" si="91"/>
        <v>2011</v>
      </c>
    </row>
    <row r="911" spans="1:20" ht="57" hidden="1" x14ac:dyDescent="0.4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>
        <v>8</v>
      </c>
      <c r="L911" t="b">
        <v>0</v>
      </c>
      <c r="M911" t="s">
        <v>8281</v>
      </c>
      <c r="N911" t="s">
        <v>8284</v>
      </c>
      <c r="O911" s="6">
        <f t="shared" si="86"/>
        <v>3</v>
      </c>
      <c r="P911">
        <f t="shared" si="87"/>
        <v>65</v>
      </c>
      <c r="Q911" s="5">
        <f t="shared" si="89"/>
        <v>41411.747517730495</v>
      </c>
      <c r="R911" s="5">
        <f t="shared" si="88"/>
        <v>41443.893617021276</v>
      </c>
      <c r="S911">
        <f t="shared" si="90"/>
        <v>32</v>
      </c>
      <c r="T911">
        <f t="shared" si="91"/>
        <v>2013</v>
      </c>
    </row>
    <row r="912" spans="1:20" ht="42.75" hidden="1" x14ac:dyDescent="0.4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>
        <v>5</v>
      </c>
      <c r="L912" t="b">
        <v>0</v>
      </c>
      <c r="M912" t="s">
        <v>8281</v>
      </c>
      <c r="N912" t="s">
        <v>8284</v>
      </c>
      <c r="O912" s="6">
        <f t="shared" si="86"/>
        <v>22</v>
      </c>
      <c r="P912">
        <f t="shared" si="87"/>
        <v>24.6</v>
      </c>
      <c r="Q912" s="5">
        <f t="shared" si="89"/>
        <v>43102.833557919621</v>
      </c>
      <c r="R912" s="5">
        <f t="shared" si="88"/>
        <v>43164.110153664304</v>
      </c>
      <c r="S912">
        <f t="shared" si="90"/>
        <v>61</v>
      </c>
      <c r="T912">
        <f t="shared" si="91"/>
        <v>2018</v>
      </c>
    </row>
    <row r="913" spans="1:20" ht="42.75" hidden="1" x14ac:dyDescent="0.4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>
        <v>0</v>
      </c>
      <c r="L913" t="b">
        <v>0</v>
      </c>
      <c r="M913" t="s">
        <v>8281</v>
      </c>
      <c r="N913" t="s">
        <v>8284</v>
      </c>
      <c r="O913" s="6">
        <f t="shared" si="86"/>
        <v>0</v>
      </c>
      <c r="P913">
        <f t="shared" si="87"/>
        <v>0</v>
      </c>
      <c r="Q913" s="5">
        <f t="shared" si="89"/>
        <v>41983.983983451537</v>
      </c>
      <c r="R913" s="5">
        <f t="shared" si="88"/>
        <v>42005.430791962179</v>
      </c>
      <c r="S913">
        <f t="shared" si="90"/>
        <v>22</v>
      </c>
      <c r="T913">
        <f t="shared" si="91"/>
        <v>2014</v>
      </c>
    </row>
    <row r="914" spans="1:20" ht="42.75" hidden="1" x14ac:dyDescent="0.4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>
        <v>2</v>
      </c>
      <c r="L914" t="b">
        <v>0</v>
      </c>
      <c r="M914" t="s">
        <v>8281</v>
      </c>
      <c r="N914" t="s">
        <v>8284</v>
      </c>
      <c r="O914" s="6">
        <f t="shared" si="86"/>
        <v>1</v>
      </c>
      <c r="P914">
        <f t="shared" si="87"/>
        <v>15</v>
      </c>
      <c r="Q914" s="5">
        <f t="shared" si="89"/>
        <v>41526.558475177306</v>
      </c>
      <c r="R914" s="5">
        <f t="shared" si="88"/>
        <v>41587.877624113476</v>
      </c>
      <c r="S914">
        <f t="shared" si="90"/>
        <v>61</v>
      </c>
      <c r="T914">
        <f t="shared" si="91"/>
        <v>2013</v>
      </c>
    </row>
    <row r="915" spans="1:20" ht="42.75" hidden="1" x14ac:dyDescent="0.4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>
        <v>24</v>
      </c>
      <c r="L915" t="b">
        <v>0</v>
      </c>
      <c r="M915" t="s">
        <v>8281</v>
      </c>
      <c r="N915" t="s">
        <v>8284</v>
      </c>
      <c r="O915" s="6">
        <f t="shared" si="86"/>
        <v>7</v>
      </c>
      <c r="P915">
        <f t="shared" si="87"/>
        <v>82.58</v>
      </c>
      <c r="Q915" s="5">
        <f t="shared" si="89"/>
        <v>41332.546323877068</v>
      </c>
      <c r="R915" s="5">
        <f t="shared" si="88"/>
        <v>41363.184621749409</v>
      </c>
      <c r="S915">
        <f t="shared" si="90"/>
        <v>31</v>
      </c>
      <c r="T915">
        <f t="shared" si="91"/>
        <v>2013</v>
      </c>
    </row>
    <row r="916" spans="1:20" ht="42.75" hidden="1" x14ac:dyDescent="0.4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>
        <v>0</v>
      </c>
      <c r="L916" t="b">
        <v>0</v>
      </c>
      <c r="M916" t="s">
        <v>8281</v>
      </c>
      <c r="N916" t="s">
        <v>8284</v>
      </c>
      <c r="O916" s="6">
        <f t="shared" si="86"/>
        <v>0</v>
      </c>
      <c r="P916">
        <f t="shared" si="87"/>
        <v>0</v>
      </c>
      <c r="Q916" s="5">
        <f t="shared" si="89"/>
        <v>41447.566749408987</v>
      </c>
      <c r="R916" s="5">
        <f t="shared" si="88"/>
        <v>41478.205047281328</v>
      </c>
      <c r="S916">
        <f t="shared" si="90"/>
        <v>31</v>
      </c>
      <c r="T916">
        <f t="shared" si="91"/>
        <v>2013</v>
      </c>
    </row>
    <row r="917" spans="1:20" ht="42.75" hidden="1" x14ac:dyDescent="0.4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>
        <v>9</v>
      </c>
      <c r="L917" t="b">
        <v>0</v>
      </c>
      <c r="M917" t="s">
        <v>8281</v>
      </c>
      <c r="N917" t="s">
        <v>8284</v>
      </c>
      <c r="O917" s="6">
        <f t="shared" si="86"/>
        <v>6</v>
      </c>
      <c r="P917">
        <f t="shared" si="87"/>
        <v>41.67</v>
      </c>
      <c r="Q917" s="5">
        <f t="shared" si="89"/>
        <v>41264.672742316783</v>
      </c>
      <c r="R917" s="5">
        <f t="shared" si="88"/>
        <v>41296.871631205671</v>
      </c>
      <c r="S917">
        <f t="shared" si="90"/>
        <v>33</v>
      </c>
      <c r="T917">
        <f t="shared" si="91"/>
        <v>2012</v>
      </c>
    </row>
    <row r="918" spans="1:20" ht="42.75" hidden="1" x14ac:dyDescent="0.4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>
        <v>0</v>
      </c>
      <c r="L918" t="b">
        <v>0</v>
      </c>
      <c r="M918" t="s">
        <v>8281</v>
      </c>
      <c r="N918" t="s">
        <v>8284</v>
      </c>
      <c r="O918" s="6">
        <f t="shared" si="86"/>
        <v>0</v>
      </c>
      <c r="P918">
        <f t="shared" si="87"/>
        <v>0</v>
      </c>
      <c r="Q918" s="5">
        <f t="shared" si="89"/>
        <v>40751.148156028372</v>
      </c>
      <c r="R918" s="5">
        <f t="shared" si="88"/>
        <v>40790.319148936171</v>
      </c>
      <c r="S918">
        <f t="shared" si="90"/>
        <v>39</v>
      </c>
      <c r="T918">
        <f t="shared" si="91"/>
        <v>2011</v>
      </c>
    </row>
    <row r="919" spans="1:20" ht="42.75" hidden="1" x14ac:dyDescent="0.4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>
        <v>1</v>
      </c>
      <c r="L919" t="b">
        <v>0</v>
      </c>
      <c r="M919" t="s">
        <v>8281</v>
      </c>
      <c r="N919" t="s">
        <v>8284</v>
      </c>
      <c r="O919" s="6">
        <f t="shared" si="86"/>
        <v>1</v>
      </c>
      <c r="P919">
        <f t="shared" si="87"/>
        <v>30</v>
      </c>
      <c r="Q919" s="5">
        <f t="shared" si="89"/>
        <v>42148.346690307328</v>
      </c>
      <c r="R919" s="5">
        <f t="shared" si="88"/>
        <v>42180.170212765959</v>
      </c>
      <c r="S919">
        <f t="shared" si="90"/>
        <v>32</v>
      </c>
      <c r="T919">
        <f t="shared" si="91"/>
        <v>2015</v>
      </c>
    </row>
    <row r="920" spans="1:20" ht="42.75" hidden="1" x14ac:dyDescent="0.4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>
        <v>10</v>
      </c>
      <c r="L920" t="b">
        <v>0</v>
      </c>
      <c r="M920" t="s">
        <v>8281</v>
      </c>
      <c r="N920" t="s">
        <v>8284</v>
      </c>
      <c r="O920" s="6">
        <f t="shared" si="86"/>
        <v>5</v>
      </c>
      <c r="P920">
        <f t="shared" si="87"/>
        <v>19.600000000000001</v>
      </c>
      <c r="Q920" s="5">
        <f t="shared" si="89"/>
        <v>42293.339964539002</v>
      </c>
      <c r="R920" s="5">
        <f t="shared" si="88"/>
        <v>42324.020815602838</v>
      </c>
      <c r="S920">
        <f t="shared" si="90"/>
        <v>31</v>
      </c>
      <c r="T920">
        <f t="shared" si="91"/>
        <v>2015</v>
      </c>
    </row>
    <row r="921" spans="1:20" hidden="1" x14ac:dyDescent="0.4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>
        <v>1</v>
      </c>
      <c r="L921" t="b">
        <v>0</v>
      </c>
      <c r="M921" t="s">
        <v>8281</v>
      </c>
      <c r="N921" t="s">
        <v>8284</v>
      </c>
      <c r="O921" s="6">
        <f t="shared" si="86"/>
        <v>1</v>
      </c>
      <c r="P921">
        <f t="shared" si="87"/>
        <v>100</v>
      </c>
      <c r="Q921" s="5">
        <f t="shared" si="89"/>
        <v>41560.804314420806</v>
      </c>
      <c r="R921" s="5">
        <f t="shared" si="88"/>
        <v>41596.548995271864</v>
      </c>
      <c r="S921">
        <f t="shared" si="90"/>
        <v>36</v>
      </c>
      <c r="T921">
        <f t="shared" si="91"/>
        <v>2013</v>
      </c>
    </row>
    <row r="922" spans="1:20" ht="42.75" hidden="1" x14ac:dyDescent="0.4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>
        <v>0</v>
      </c>
      <c r="L922" t="b">
        <v>0</v>
      </c>
      <c r="M922" t="s">
        <v>8281</v>
      </c>
      <c r="N922" t="s">
        <v>8284</v>
      </c>
      <c r="O922" s="6">
        <f t="shared" si="86"/>
        <v>0</v>
      </c>
      <c r="P922">
        <f t="shared" si="87"/>
        <v>0</v>
      </c>
      <c r="Q922" s="5">
        <f t="shared" si="89"/>
        <v>41902.962434988178</v>
      </c>
      <c r="R922" s="5">
        <f t="shared" si="88"/>
        <v>41933.643286052007</v>
      </c>
      <c r="S922">
        <f t="shared" si="90"/>
        <v>31</v>
      </c>
      <c r="T922">
        <f t="shared" si="91"/>
        <v>2014</v>
      </c>
    </row>
    <row r="923" spans="1:20" ht="42.75" hidden="1" x14ac:dyDescent="0.4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>
        <v>20</v>
      </c>
      <c r="L923" t="b">
        <v>0</v>
      </c>
      <c r="M923" t="s">
        <v>8281</v>
      </c>
      <c r="N923" t="s">
        <v>8284</v>
      </c>
      <c r="O923" s="6">
        <f t="shared" si="86"/>
        <v>31</v>
      </c>
      <c r="P923">
        <f t="shared" si="87"/>
        <v>231.75</v>
      </c>
      <c r="Q923" s="5">
        <f t="shared" si="89"/>
        <v>41172.238486997638</v>
      </c>
      <c r="R923" s="5">
        <f t="shared" si="88"/>
        <v>41215.174657210402</v>
      </c>
      <c r="S923">
        <f t="shared" si="90"/>
        <v>43</v>
      </c>
      <c r="T923">
        <f t="shared" si="91"/>
        <v>2012</v>
      </c>
    </row>
    <row r="924" spans="1:20" ht="42.75" hidden="1" x14ac:dyDescent="0.4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>
        <v>30</v>
      </c>
      <c r="L924" t="b">
        <v>0</v>
      </c>
      <c r="M924" t="s">
        <v>8281</v>
      </c>
      <c r="N924" t="s">
        <v>8284</v>
      </c>
      <c r="O924" s="6">
        <f t="shared" si="86"/>
        <v>21</v>
      </c>
      <c r="P924">
        <f t="shared" si="87"/>
        <v>189.33</v>
      </c>
      <c r="Q924" s="5">
        <f t="shared" si="89"/>
        <v>42225.541288416076</v>
      </c>
      <c r="R924" s="5">
        <f t="shared" si="88"/>
        <v>42261.285969267141</v>
      </c>
      <c r="S924">
        <f t="shared" si="90"/>
        <v>36</v>
      </c>
      <c r="T924">
        <f t="shared" si="91"/>
        <v>2015</v>
      </c>
    </row>
    <row r="925" spans="1:20" ht="42.75" hidden="1" x14ac:dyDescent="0.4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>
        <v>6</v>
      </c>
      <c r="L925" t="b">
        <v>0</v>
      </c>
      <c r="M925" t="s">
        <v>8281</v>
      </c>
      <c r="N925" t="s">
        <v>8284</v>
      </c>
      <c r="O925" s="6">
        <f t="shared" si="86"/>
        <v>2</v>
      </c>
      <c r="P925">
        <f t="shared" si="87"/>
        <v>55</v>
      </c>
      <c r="Q925" s="5">
        <f t="shared" si="89"/>
        <v>42283.171666666662</v>
      </c>
      <c r="R925" s="5">
        <f t="shared" si="88"/>
        <v>42313.852517730498</v>
      </c>
      <c r="S925">
        <f t="shared" si="90"/>
        <v>31</v>
      </c>
      <c r="T925">
        <f t="shared" si="91"/>
        <v>2015</v>
      </c>
    </row>
    <row r="926" spans="1:20" ht="42.75" hidden="1" x14ac:dyDescent="0.4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>
        <v>15</v>
      </c>
      <c r="L926" t="b">
        <v>0</v>
      </c>
      <c r="M926" t="s">
        <v>8281</v>
      </c>
      <c r="N926" t="s">
        <v>8284</v>
      </c>
      <c r="O926" s="6">
        <f t="shared" si="86"/>
        <v>11</v>
      </c>
      <c r="P926">
        <f t="shared" si="87"/>
        <v>21.8</v>
      </c>
      <c r="Q926" s="5">
        <f t="shared" si="89"/>
        <v>41623.409799054374</v>
      </c>
      <c r="R926" s="5">
        <f t="shared" si="88"/>
        <v>41654.048096926716</v>
      </c>
      <c r="S926">
        <f t="shared" si="90"/>
        <v>31</v>
      </c>
      <c r="T926">
        <f t="shared" si="91"/>
        <v>2013</v>
      </c>
    </row>
    <row r="927" spans="1:20" ht="42.75" hidden="1" x14ac:dyDescent="0.4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>
        <v>5</v>
      </c>
      <c r="L927" t="b">
        <v>0</v>
      </c>
      <c r="M927" t="s">
        <v>8281</v>
      </c>
      <c r="N927" t="s">
        <v>8284</v>
      </c>
      <c r="O927" s="6">
        <f t="shared" si="86"/>
        <v>3</v>
      </c>
      <c r="P927">
        <f t="shared" si="87"/>
        <v>32</v>
      </c>
      <c r="Q927" s="5">
        <f t="shared" si="89"/>
        <v>41916.452848699766</v>
      </c>
      <c r="R927" s="5">
        <f t="shared" si="88"/>
        <v>41947.133699763595</v>
      </c>
      <c r="S927">
        <f t="shared" si="90"/>
        <v>31</v>
      </c>
      <c r="T927">
        <f t="shared" si="91"/>
        <v>2014</v>
      </c>
    </row>
    <row r="928" spans="1:20" ht="57" hidden="1" x14ac:dyDescent="0.4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>
        <v>0</v>
      </c>
      <c r="L928" t="b">
        <v>0</v>
      </c>
      <c r="M928" t="s">
        <v>8281</v>
      </c>
      <c r="N928" t="s">
        <v>8284</v>
      </c>
      <c r="O928" s="6">
        <f t="shared" si="86"/>
        <v>0</v>
      </c>
      <c r="P928">
        <f t="shared" si="87"/>
        <v>0</v>
      </c>
      <c r="Q928" s="5">
        <f t="shared" si="89"/>
        <v>40652.254491725769</v>
      </c>
      <c r="R928" s="5">
        <f t="shared" si="88"/>
        <v>40682.815602836883</v>
      </c>
      <c r="S928">
        <f t="shared" si="90"/>
        <v>31</v>
      </c>
      <c r="T928">
        <f t="shared" si="91"/>
        <v>2011</v>
      </c>
    </row>
    <row r="929" spans="1:20" ht="28.5" hidden="1" x14ac:dyDescent="0.4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>
        <v>0</v>
      </c>
      <c r="L929" t="b">
        <v>0</v>
      </c>
      <c r="M929" t="s">
        <v>8281</v>
      </c>
      <c r="N929" t="s">
        <v>8284</v>
      </c>
      <c r="O929" s="6">
        <f t="shared" si="86"/>
        <v>0</v>
      </c>
      <c r="P929">
        <f t="shared" si="87"/>
        <v>0</v>
      </c>
      <c r="Q929" s="5">
        <f t="shared" si="89"/>
        <v>41342.436111111107</v>
      </c>
      <c r="R929" s="5">
        <f t="shared" si="88"/>
        <v>41373.074408983448</v>
      </c>
      <c r="S929">
        <f t="shared" si="90"/>
        <v>31</v>
      </c>
      <c r="T929">
        <f t="shared" si="91"/>
        <v>2013</v>
      </c>
    </row>
    <row r="930" spans="1:20" ht="42.75" hidden="1" x14ac:dyDescent="0.4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>
        <v>28</v>
      </c>
      <c r="L930" t="b">
        <v>0</v>
      </c>
      <c r="M930" t="s">
        <v>8281</v>
      </c>
      <c r="N930" t="s">
        <v>8284</v>
      </c>
      <c r="O930" s="6">
        <f t="shared" si="86"/>
        <v>11</v>
      </c>
      <c r="P930">
        <f t="shared" si="87"/>
        <v>56.25</v>
      </c>
      <c r="Q930" s="5">
        <f t="shared" si="89"/>
        <v>41513.029704491724</v>
      </c>
      <c r="R930" s="5">
        <f t="shared" si="88"/>
        <v>41564.234042553187</v>
      </c>
      <c r="S930">
        <f t="shared" si="90"/>
        <v>51</v>
      </c>
      <c r="T930">
        <f t="shared" si="91"/>
        <v>2013</v>
      </c>
    </row>
    <row r="931" spans="1:20" ht="42.75" hidden="1" x14ac:dyDescent="0.4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>
        <v>0</v>
      </c>
      <c r="L931" t="b">
        <v>0</v>
      </c>
      <c r="M931" t="s">
        <v>8281</v>
      </c>
      <c r="N931" t="s">
        <v>8284</v>
      </c>
      <c r="O931" s="6">
        <f t="shared" si="86"/>
        <v>0</v>
      </c>
      <c r="P931">
        <f t="shared" si="87"/>
        <v>0</v>
      </c>
      <c r="Q931" s="5">
        <f t="shared" si="89"/>
        <v>41306.094196217498</v>
      </c>
      <c r="R931" s="5">
        <f t="shared" si="88"/>
        <v>41336.689940898345</v>
      </c>
      <c r="S931">
        <f t="shared" si="90"/>
        <v>31</v>
      </c>
      <c r="T931">
        <f t="shared" si="91"/>
        <v>2013</v>
      </c>
    </row>
    <row r="932" spans="1:20" ht="57" hidden="1" x14ac:dyDescent="0.4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>
        <v>5</v>
      </c>
      <c r="L932" t="b">
        <v>0</v>
      </c>
      <c r="M932" t="s">
        <v>8281</v>
      </c>
      <c r="N932" t="s">
        <v>8284</v>
      </c>
      <c r="O932" s="6">
        <f t="shared" si="86"/>
        <v>38</v>
      </c>
      <c r="P932">
        <f t="shared" si="87"/>
        <v>69</v>
      </c>
      <c r="Q932" s="5">
        <f t="shared" si="89"/>
        <v>40626.615910165485</v>
      </c>
      <c r="R932" s="5">
        <f t="shared" si="88"/>
        <v>40669.490780141845</v>
      </c>
      <c r="S932">
        <f t="shared" si="90"/>
        <v>43</v>
      </c>
      <c r="T932">
        <f t="shared" si="91"/>
        <v>2011</v>
      </c>
    </row>
    <row r="933" spans="1:20" ht="42.75" hidden="1" x14ac:dyDescent="0.4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>
        <v>7</v>
      </c>
      <c r="L933" t="b">
        <v>0</v>
      </c>
      <c r="M933" t="s">
        <v>8281</v>
      </c>
      <c r="N933" t="s">
        <v>8284</v>
      </c>
      <c r="O933" s="6">
        <f t="shared" si="86"/>
        <v>7</v>
      </c>
      <c r="P933">
        <f t="shared" si="87"/>
        <v>18.71</v>
      </c>
      <c r="Q933" s="5">
        <f t="shared" si="89"/>
        <v>42023.154869976359</v>
      </c>
      <c r="R933" s="5">
        <f t="shared" si="88"/>
        <v>42058.446808510635</v>
      </c>
      <c r="S933">
        <f t="shared" si="90"/>
        <v>36</v>
      </c>
      <c r="T933">
        <f t="shared" si="91"/>
        <v>2015</v>
      </c>
    </row>
    <row r="934" spans="1:20" ht="28.5" hidden="1" x14ac:dyDescent="0.4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>
        <v>30</v>
      </c>
      <c r="L934" t="b">
        <v>0</v>
      </c>
      <c r="M934" t="s">
        <v>8281</v>
      </c>
      <c r="N934" t="s">
        <v>8284</v>
      </c>
      <c r="O934" s="6">
        <f t="shared" si="86"/>
        <v>15</v>
      </c>
      <c r="P934">
        <f t="shared" si="87"/>
        <v>46.03</v>
      </c>
      <c r="Q934" s="5">
        <f t="shared" si="89"/>
        <v>41645.904787234045</v>
      </c>
      <c r="R934" s="5">
        <f t="shared" si="88"/>
        <v>41691.819680851062</v>
      </c>
      <c r="S934">
        <f t="shared" si="90"/>
        <v>46</v>
      </c>
      <c r="T934">
        <f t="shared" si="91"/>
        <v>2014</v>
      </c>
    </row>
    <row r="935" spans="1:20" ht="42.75" hidden="1" x14ac:dyDescent="0.4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>
        <v>2</v>
      </c>
      <c r="L935" t="b">
        <v>0</v>
      </c>
      <c r="M935" t="s">
        <v>8281</v>
      </c>
      <c r="N935" t="s">
        <v>8284</v>
      </c>
      <c r="O935" s="6">
        <f t="shared" si="86"/>
        <v>6</v>
      </c>
      <c r="P935">
        <f t="shared" si="87"/>
        <v>60</v>
      </c>
      <c r="Q935" s="5">
        <f t="shared" si="89"/>
        <v>42054.619491725767</v>
      </c>
      <c r="R935" s="5">
        <f t="shared" si="88"/>
        <v>42115.89608747045</v>
      </c>
      <c r="S935">
        <f t="shared" si="90"/>
        <v>61</v>
      </c>
      <c r="T935">
        <f t="shared" si="91"/>
        <v>2015</v>
      </c>
    </row>
    <row r="936" spans="1:20" ht="42.75" hidden="1" x14ac:dyDescent="0.4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>
        <v>30</v>
      </c>
      <c r="L936" t="b">
        <v>0</v>
      </c>
      <c r="M936" t="s">
        <v>8281</v>
      </c>
      <c r="N936" t="s">
        <v>8284</v>
      </c>
      <c r="O936" s="6">
        <f t="shared" si="86"/>
        <v>30</v>
      </c>
      <c r="P936">
        <f t="shared" si="87"/>
        <v>50.67</v>
      </c>
      <c r="Q936" s="5">
        <f t="shared" si="89"/>
        <v>42077.667659574465</v>
      </c>
      <c r="R936" s="5">
        <f t="shared" si="88"/>
        <v>42107.808510638293</v>
      </c>
      <c r="S936">
        <f t="shared" si="90"/>
        <v>31</v>
      </c>
      <c r="T936">
        <f t="shared" si="91"/>
        <v>2015</v>
      </c>
    </row>
    <row r="937" spans="1:20" ht="42.75" hidden="1" x14ac:dyDescent="0.4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>
        <v>2</v>
      </c>
      <c r="L937" t="b">
        <v>0</v>
      </c>
      <c r="M937" t="s">
        <v>8281</v>
      </c>
      <c r="N937" t="s">
        <v>8284</v>
      </c>
      <c r="O937" s="6">
        <f t="shared" si="86"/>
        <v>1</v>
      </c>
      <c r="P937">
        <f t="shared" si="87"/>
        <v>25</v>
      </c>
      <c r="Q937" s="5">
        <f t="shared" si="89"/>
        <v>42725.766300236406</v>
      </c>
      <c r="R937" s="5">
        <f t="shared" si="88"/>
        <v>42756.404598108747</v>
      </c>
      <c r="S937">
        <f t="shared" si="90"/>
        <v>31</v>
      </c>
      <c r="T937">
        <f t="shared" si="91"/>
        <v>2016</v>
      </c>
    </row>
    <row r="938" spans="1:20" ht="42.75" hidden="1" x14ac:dyDescent="0.4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>
        <v>0</v>
      </c>
      <c r="L938" t="b">
        <v>0</v>
      </c>
      <c r="M938" t="s">
        <v>8281</v>
      </c>
      <c r="N938" t="s">
        <v>8284</v>
      </c>
      <c r="O938" s="6">
        <f t="shared" si="86"/>
        <v>0</v>
      </c>
      <c r="P938">
        <f t="shared" si="87"/>
        <v>0</v>
      </c>
      <c r="Q938" s="5">
        <f t="shared" si="89"/>
        <v>41208.854479905436</v>
      </c>
      <c r="R938" s="5">
        <f t="shared" si="88"/>
        <v>41253.595744680853</v>
      </c>
      <c r="S938">
        <f t="shared" si="90"/>
        <v>45</v>
      </c>
      <c r="T938">
        <f t="shared" si="91"/>
        <v>2012</v>
      </c>
    </row>
    <row r="939" spans="1:20" ht="42.75" hidden="1" x14ac:dyDescent="0.4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>
        <v>2</v>
      </c>
      <c r="L939" t="b">
        <v>0</v>
      </c>
      <c r="M939" t="s">
        <v>8281</v>
      </c>
      <c r="N939" t="s">
        <v>8284</v>
      </c>
      <c r="O939" s="6">
        <f t="shared" si="86"/>
        <v>1</v>
      </c>
      <c r="P939">
        <f t="shared" si="87"/>
        <v>20</v>
      </c>
      <c r="Q939" s="5">
        <f t="shared" si="89"/>
        <v>41891.857647754136</v>
      </c>
      <c r="R939" s="5">
        <f t="shared" si="88"/>
        <v>41922.538498817965</v>
      </c>
      <c r="S939">
        <f t="shared" si="90"/>
        <v>31</v>
      </c>
      <c r="T939">
        <f t="shared" si="91"/>
        <v>2014</v>
      </c>
    </row>
    <row r="940" spans="1:20" ht="42.75" hidden="1" x14ac:dyDescent="0.4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>
        <v>1</v>
      </c>
      <c r="L940" t="b">
        <v>0</v>
      </c>
      <c r="M940" t="s">
        <v>8281</v>
      </c>
      <c r="N940" t="s">
        <v>8284</v>
      </c>
      <c r="O940" s="6">
        <f t="shared" si="86"/>
        <v>0</v>
      </c>
      <c r="P940">
        <f t="shared" si="87"/>
        <v>25</v>
      </c>
      <c r="Q940" s="5">
        <f t="shared" si="89"/>
        <v>41455.447375886521</v>
      </c>
      <c r="R940" s="5">
        <f t="shared" si="88"/>
        <v>41486.085673758862</v>
      </c>
      <c r="S940">
        <f t="shared" si="90"/>
        <v>31</v>
      </c>
      <c r="T940">
        <f t="shared" si="91"/>
        <v>2013</v>
      </c>
    </row>
    <row r="941" spans="1:20" ht="42.75" hidden="1" x14ac:dyDescent="0.4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>
        <v>2</v>
      </c>
      <c r="L941" t="b">
        <v>0</v>
      </c>
      <c r="M941" t="s">
        <v>8281</v>
      </c>
      <c r="N941" t="s">
        <v>8284</v>
      </c>
      <c r="O941" s="6">
        <f t="shared" si="86"/>
        <v>1</v>
      </c>
      <c r="P941">
        <f t="shared" si="87"/>
        <v>20</v>
      </c>
      <c r="Q941" s="5">
        <f t="shared" si="89"/>
        <v>41753.949621749409</v>
      </c>
      <c r="R941" s="5">
        <f t="shared" si="88"/>
        <v>41793.849645390073</v>
      </c>
      <c r="S941">
        <f t="shared" si="90"/>
        <v>40</v>
      </c>
      <c r="T941">
        <f t="shared" si="91"/>
        <v>2014</v>
      </c>
    </row>
    <row r="942" spans="1:20" ht="42.75" hidden="1" x14ac:dyDescent="0.4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>
        <v>14</v>
      </c>
      <c r="L942" t="b">
        <v>0</v>
      </c>
      <c r="M942" t="s">
        <v>8275</v>
      </c>
      <c r="N942" t="s">
        <v>8277</v>
      </c>
      <c r="O942" s="6">
        <f t="shared" si="86"/>
        <v>17</v>
      </c>
      <c r="P942">
        <f t="shared" si="87"/>
        <v>110.29</v>
      </c>
      <c r="Q942" s="5">
        <f t="shared" si="89"/>
        <v>42535.476666666669</v>
      </c>
      <c r="R942" s="5">
        <f t="shared" si="88"/>
        <v>42581.434113475174</v>
      </c>
      <c r="S942">
        <f t="shared" si="90"/>
        <v>46</v>
      </c>
      <c r="T942">
        <f t="shared" si="91"/>
        <v>2016</v>
      </c>
    </row>
    <row r="943" spans="1:20" ht="57" hidden="1" x14ac:dyDescent="0.4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>
        <v>31</v>
      </c>
      <c r="L943" t="b">
        <v>0</v>
      </c>
      <c r="M943" t="s">
        <v>8275</v>
      </c>
      <c r="N943" t="s">
        <v>8277</v>
      </c>
      <c r="O943" s="6">
        <f t="shared" si="86"/>
        <v>2</v>
      </c>
      <c r="P943">
        <f t="shared" si="87"/>
        <v>37.450000000000003</v>
      </c>
      <c r="Q943" s="5">
        <f t="shared" si="89"/>
        <v>43111.566725768324</v>
      </c>
      <c r="R943" s="5">
        <f t="shared" si="88"/>
        <v>43142.205023640665</v>
      </c>
      <c r="S943">
        <f t="shared" si="90"/>
        <v>31</v>
      </c>
      <c r="T943">
        <f t="shared" si="91"/>
        <v>2018</v>
      </c>
    </row>
    <row r="944" spans="1:20" ht="42.75" hidden="1" x14ac:dyDescent="0.4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>
        <v>16</v>
      </c>
      <c r="L944" t="b">
        <v>0</v>
      </c>
      <c r="M944" t="s">
        <v>8275</v>
      </c>
      <c r="N944" t="s">
        <v>8277</v>
      </c>
      <c r="O944" s="6">
        <f t="shared" si="86"/>
        <v>9</v>
      </c>
      <c r="P944">
        <f t="shared" si="87"/>
        <v>41.75</v>
      </c>
      <c r="Q944" s="5">
        <f t="shared" si="89"/>
        <v>42740.584633569742</v>
      </c>
      <c r="R944" s="5">
        <f t="shared" si="88"/>
        <v>42777.350591016548</v>
      </c>
      <c r="S944">
        <f t="shared" si="90"/>
        <v>37</v>
      </c>
      <c r="T944">
        <f t="shared" si="91"/>
        <v>2017</v>
      </c>
    </row>
    <row r="945" spans="1:20" ht="28.5" hidden="1" x14ac:dyDescent="0.4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>
        <v>12</v>
      </c>
      <c r="L945" t="b">
        <v>0</v>
      </c>
      <c r="M945" t="s">
        <v>8275</v>
      </c>
      <c r="N945" t="s">
        <v>8277</v>
      </c>
      <c r="O945" s="6">
        <f t="shared" si="86"/>
        <v>10</v>
      </c>
      <c r="P945">
        <f t="shared" si="87"/>
        <v>24.08</v>
      </c>
      <c r="Q945" s="5">
        <f t="shared" si="89"/>
        <v>43037.596985815602</v>
      </c>
      <c r="R945" s="5">
        <f t="shared" si="88"/>
        <v>43068.277836879432</v>
      </c>
      <c r="S945">
        <f t="shared" si="90"/>
        <v>31</v>
      </c>
      <c r="T945">
        <f t="shared" si="91"/>
        <v>2017</v>
      </c>
    </row>
    <row r="946" spans="1:20" ht="42.75" hidden="1" x14ac:dyDescent="0.4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>
        <v>96</v>
      </c>
      <c r="L946" t="b">
        <v>0</v>
      </c>
      <c r="M946" t="s">
        <v>8275</v>
      </c>
      <c r="N946" t="s">
        <v>8277</v>
      </c>
      <c r="O946" s="6">
        <f t="shared" si="86"/>
        <v>13</v>
      </c>
      <c r="P946">
        <f t="shared" si="87"/>
        <v>69.41</v>
      </c>
      <c r="Q946" s="5">
        <f t="shared" si="89"/>
        <v>42803.638888888891</v>
      </c>
      <c r="R946" s="5">
        <f t="shared" si="88"/>
        <v>42838.361702127659</v>
      </c>
      <c r="S946">
        <f t="shared" si="90"/>
        <v>35</v>
      </c>
      <c r="T946">
        <f t="shared" si="91"/>
        <v>2017</v>
      </c>
    </row>
    <row r="947" spans="1:20" ht="42.75" hidden="1" x14ac:dyDescent="0.4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>
        <v>16</v>
      </c>
      <c r="L947" t="b">
        <v>0</v>
      </c>
      <c r="M947" t="s">
        <v>8275</v>
      </c>
      <c r="N947" t="s">
        <v>8277</v>
      </c>
      <c r="O947" s="6">
        <f t="shared" si="86"/>
        <v>2</v>
      </c>
      <c r="P947">
        <f t="shared" si="87"/>
        <v>155.25</v>
      </c>
      <c r="Q947" s="5">
        <f t="shared" si="89"/>
        <v>43098.061773049645</v>
      </c>
      <c r="R947" s="5">
        <f t="shared" si="88"/>
        <v>43151.297163120573</v>
      </c>
      <c r="S947">
        <f t="shared" si="90"/>
        <v>53</v>
      </c>
      <c r="T947">
        <f t="shared" si="91"/>
        <v>2017</v>
      </c>
    </row>
    <row r="948" spans="1:20" ht="28.5" hidden="1" x14ac:dyDescent="0.4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>
        <v>5</v>
      </c>
      <c r="L948" t="b">
        <v>0</v>
      </c>
      <c r="M948" t="s">
        <v>8275</v>
      </c>
      <c r="N948" t="s">
        <v>8277</v>
      </c>
      <c r="O948" s="6">
        <f t="shared" si="86"/>
        <v>2</v>
      </c>
      <c r="P948">
        <f t="shared" si="87"/>
        <v>57.2</v>
      </c>
      <c r="Q948" s="5">
        <f t="shared" si="89"/>
        <v>42954.958014184398</v>
      </c>
      <c r="R948" s="5">
        <f t="shared" si="88"/>
        <v>42985.596312056739</v>
      </c>
      <c r="S948">
        <f t="shared" si="90"/>
        <v>31</v>
      </c>
      <c r="T948">
        <f t="shared" si="91"/>
        <v>2017</v>
      </c>
    </row>
    <row r="949" spans="1:20" ht="42.75" hidden="1" x14ac:dyDescent="0.4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>
        <v>0</v>
      </c>
      <c r="L949" t="b">
        <v>0</v>
      </c>
      <c r="M949" t="s">
        <v>8275</v>
      </c>
      <c r="N949" t="s">
        <v>8277</v>
      </c>
      <c r="O949" s="6">
        <f t="shared" si="86"/>
        <v>0</v>
      </c>
      <c r="P949">
        <f t="shared" si="87"/>
        <v>0</v>
      </c>
      <c r="Q949" s="5">
        <f t="shared" si="89"/>
        <v>42851.8404964539</v>
      </c>
      <c r="R949" s="5">
        <f t="shared" si="88"/>
        <v>42913.117092198583</v>
      </c>
      <c r="S949">
        <f t="shared" si="90"/>
        <v>61</v>
      </c>
      <c r="T949">
        <f t="shared" si="91"/>
        <v>2017</v>
      </c>
    </row>
    <row r="950" spans="1:20" ht="57" hidden="1" x14ac:dyDescent="0.4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>
        <v>8</v>
      </c>
      <c r="L950" t="b">
        <v>0</v>
      </c>
      <c r="M950" t="s">
        <v>8275</v>
      </c>
      <c r="N950" t="s">
        <v>8277</v>
      </c>
      <c r="O950" s="6">
        <f t="shared" si="86"/>
        <v>12</v>
      </c>
      <c r="P950">
        <f t="shared" si="87"/>
        <v>60</v>
      </c>
      <c r="Q950" s="5">
        <f t="shared" si="89"/>
        <v>42770.186335697399</v>
      </c>
      <c r="R950" s="5">
        <f t="shared" si="88"/>
        <v>42800.82463356974</v>
      </c>
      <c r="S950">
        <f t="shared" si="90"/>
        <v>31</v>
      </c>
      <c r="T950">
        <f t="shared" si="91"/>
        <v>2017</v>
      </c>
    </row>
    <row r="951" spans="1:20" ht="42.75" hidden="1" x14ac:dyDescent="0.4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>
        <v>7</v>
      </c>
      <c r="L951" t="b">
        <v>0</v>
      </c>
      <c r="M951" t="s">
        <v>8275</v>
      </c>
      <c r="N951" t="s">
        <v>8277</v>
      </c>
      <c r="O951" s="6">
        <f t="shared" si="86"/>
        <v>1</v>
      </c>
      <c r="P951">
        <f t="shared" si="87"/>
        <v>39</v>
      </c>
      <c r="Q951" s="5">
        <f t="shared" si="89"/>
        <v>42718.321229314417</v>
      </c>
      <c r="R951" s="5">
        <f t="shared" si="88"/>
        <v>42779.5978250591</v>
      </c>
      <c r="S951">
        <f t="shared" si="90"/>
        <v>61</v>
      </c>
      <c r="T951">
        <f t="shared" si="91"/>
        <v>2016</v>
      </c>
    </row>
    <row r="952" spans="1:20" ht="42.75" hidden="1" x14ac:dyDescent="0.4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>
        <v>24</v>
      </c>
      <c r="L952" t="b">
        <v>0</v>
      </c>
      <c r="M952" t="s">
        <v>8275</v>
      </c>
      <c r="N952" t="s">
        <v>8277</v>
      </c>
      <c r="O952" s="6">
        <f t="shared" si="86"/>
        <v>28</v>
      </c>
      <c r="P952">
        <f t="shared" si="87"/>
        <v>58.42</v>
      </c>
      <c r="Q952" s="5">
        <f t="shared" si="89"/>
        <v>42713.936891252954</v>
      </c>
      <c r="R952" s="5">
        <f t="shared" si="88"/>
        <v>42744.575189125295</v>
      </c>
      <c r="S952">
        <f t="shared" si="90"/>
        <v>31</v>
      </c>
      <c r="T952">
        <f t="shared" si="91"/>
        <v>2016</v>
      </c>
    </row>
    <row r="953" spans="1:20" hidden="1" x14ac:dyDescent="0.4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>
        <v>121</v>
      </c>
      <c r="L953" t="b">
        <v>0</v>
      </c>
      <c r="M953" t="s">
        <v>8275</v>
      </c>
      <c r="N953" t="s">
        <v>8277</v>
      </c>
      <c r="O953" s="6">
        <f t="shared" si="86"/>
        <v>38</v>
      </c>
      <c r="P953">
        <f t="shared" si="87"/>
        <v>158.63999999999999</v>
      </c>
      <c r="Q953" s="5">
        <f t="shared" si="89"/>
        <v>42840.476028368794</v>
      </c>
      <c r="R953" s="5">
        <f t="shared" si="88"/>
        <v>42886.433475177306</v>
      </c>
      <c r="S953">
        <f t="shared" si="90"/>
        <v>46</v>
      </c>
      <c r="T953">
        <f t="shared" si="91"/>
        <v>2017</v>
      </c>
    </row>
    <row r="954" spans="1:20" ht="28.5" hidden="1" x14ac:dyDescent="0.4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>
        <v>196</v>
      </c>
      <c r="L954" t="b">
        <v>0</v>
      </c>
      <c r="M954" t="s">
        <v>8275</v>
      </c>
      <c r="N954" t="s">
        <v>8277</v>
      </c>
      <c r="O954" s="6">
        <f t="shared" si="86"/>
        <v>40</v>
      </c>
      <c r="P954">
        <f t="shared" si="87"/>
        <v>99.86</v>
      </c>
      <c r="Q954" s="5">
        <f t="shared" si="89"/>
        <v>43026.307470449174</v>
      </c>
      <c r="R954" s="5">
        <f t="shared" si="88"/>
        <v>43056.988321513003</v>
      </c>
      <c r="S954">
        <f t="shared" si="90"/>
        <v>31</v>
      </c>
      <c r="T954">
        <f t="shared" si="91"/>
        <v>2017</v>
      </c>
    </row>
    <row r="955" spans="1:20" ht="42.75" hidden="1" x14ac:dyDescent="0.4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>
        <v>5</v>
      </c>
      <c r="L955" t="b">
        <v>0</v>
      </c>
      <c r="M955" t="s">
        <v>8275</v>
      </c>
      <c r="N955" t="s">
        <v>8277</v>
      </c>
      <c r="O955" s="6">
        <f t="shared" si="86"/>
        <v>1</v>
      </c>
      <c r="P955">
        <f t="shared" si="87"/>
        <v>25.2</v>
      </c>
      <c r="Q955" s="5">
        <f t="shared" si="89"/>
        <v>42348.742304964544</v>
      </c>
      <c r="R955" s="5">
        <f t="shared" si="88"/>
        <v>42379.380602836878</v>
      </c>
      <c r="S955">
        <f t="shared" si="90"/>
        <v>31</v>
      </c>
      <c r="T955">
        <f t="shared" si="91"/>
        <v>2015</v>
      </c>
    </row>
    <row r="956" spans="1:20" ht="42.75" hidden="1" x14ac:dyDescent="0.4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>
        <v>73</v>
      </c>
      <c r="L956" t="b">
        <v>0</v>
      </c>
      <c r="M956" t="s">
        <v>8275</v>
      </c>
      <c r="N956" t="s">
        <v>8277</v>
      </c>
      <c r="O956" s="6">
        <f t="shared" si="86"/>
        <v>43</v>
      </c>
      <c r="P956">
        <f t="shared" si="87"/>
        <v>89.19</v>
      </c>
      <c r="Q956" s="5">
        <f t="shared" si="89"/>
        <v>42548.574929078015</v>
      </c>
      <c r="R956" s="5">
        <f t="shared" si="88"/>
        <v>42591.468546099291</v>
      </c>
      <c r="S956">
        <f t="shared" si="90"/>
        <v>43</v>
      </c>
      <c r="T956">
        <f t="shared" si="91"/>
        <v>2016</v>
      </c>
    </row>
    <row r="957" spans="1:20" ht="42.75" hidden="1" x14ac:dyDescent="0.4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>
        <v>93</v>
      </c>
      <c r="L957" t="b">
        <v>0</v>
      </c>
      <c r="M957" t="s">
        <v>8275</v>
      </c>
      <c r="N957" t="s">
        <v>8277</v>
      </c>
      <c r="O957" s="6">
        <f t="shared" si="86"/>
        <v>6</v>
      </c>
      <c r="P957">
        <f t="shared" si="87"/>
        <v>182.62</v>
      </c>
      <c r="Q957" s="5">
        <f t="shared" si="89"/>
        <v>42948.365248226954</v>
      </c>
      <c r="R957" s="5">
        <f t="shared" si="88"/>
        <v>42989.216312056742</v>
      </c>
      <c r="S957">
        <f t="shared" si="90"/>
        <v>41</v>
      </c>
      <c r="T957">
        <f t="shared" si="91"/>
        <v>2017</v>
      </c>
    </row>
    <row r="958" spans="1:20" ht="57" hidden="1" x14ac:dyDescent="0.4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>
        <v>17</v>
      </c>
      <c r="L958" t="b">
        <v>0</v>
      </c>
      <c r="M958" t="s">
        <v>8275</v>
      </c>
      <c r="N958" t="s">
        <v>8277</v>
      </c>
      <c r="O958" s="6">
        <f t="shared" si="86"/>
        <v>2</v>
      </c>
      <c r="P958">
        <f t="shared" si="87"/>
        <v>50.65</v>
      </c>
      <c r="Q958" s="5">
        <f t="shared" si="89"/>
        <v>42411.805661938532</v>
      </c>
      <c r="R958" s="5">
        <f t="shared" si="88"/>
        <v>42473.039704491726</v>
      </c>
      <c r="S958">
        <f t="shared" si="90"/>
        <v>61</v>
      </c>
      <c r="T958">
        <f t="shared" si="91"/>
        <v>2016</v>
      </c>
    </row>
    <row r="959" spans="1:20" ht="28.5" hidden="1" x14ac:dyDescent="0.4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>
        <v>7</v>
      </c>
      <c r="L959" t="b">
        <v>0</v>
      </c>
      <c r="M959" t="s">
        <v>8275</v>
      </c>
      <c r="N959" t="s">
        <v>8277</v>
      </c>
      <c r="O959" s="6">
        <f t="shared" si="86"/>
        <v>2</v>
      </c>
      <c r="P959">
        <f t="shared" si="87"/>
        <v>33.29</v>
      </c>
      <c r="Q959" s="5">
        <f t="shared" si="89"/>
        <v>43024.202517730497</v>
      </c>
      <c r="R959" s="5">
        <f t="shared" si="88"/>
        <v>43055.904645390066</v>
      </c>
      <c r="S959">
        <f t="shared" si="90"/>
        <v>32</v>
      </c>
      <c r="T959">
        <f t="shared" si="91"/>
        <v>2017</v>
      </c>
    </row>
    <row r="960" spans="1:20" ht="42.75" hidden="1" x14ac:dyDescent="0.4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>
        <v>17</v>
      </c>
      <c r="L960" t="b">
        <v>0</v>
      </c>
      <c r="M960" t="s">
        <v>8275</v>
      </c>
      <c r="N960" t="s">
        <v>8277</v>
      </c>
      <c r="O960" s="6">
        <f t="shared" si="86"/>
        <v>11</v>
      </c>
      <c r="P960">
        <f t="shared" si="87"/>
        <v>51.82</v>
      </c>
      <c r="Q960" s="5">
        <f t="shared" si="89"/>
        <v>42434.160319148941</v>
      </c>
      <c r="R960" s="5">
        <f t="shared" si="88"/>
        <v>42456.02056737589</v>
      </c>
      <c r="S960">
        <f t="shared" si="90"/>
        <v>22</v>
      </c>
      <c r="T960">
        <f t="shared" si="91"/>
        <v>2016</v>
      </c>
    </row>
    <row r="961" spans="1:20" ht="42.75" hidden="1" x14ac:dyDescent="0.4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>
        <v>171</v>
      </c>
      <c r="L961" t="b">
        <v>0</v>
      </c>
      <c r="M961" t="s">
        <v>8275</v>
      </c>
      <c r="N961" t="s">
        <v>8277</v>
      </c>
      <c r="O961" s="6">
        <f t="shared" si="86"/>
        <v>39</v>
      </c>
      <c r="P961">
        <f t="shared" si="87"/>
        <v>113.63</v>
      </c>
      <c r="Q961" s="5">
        <f t="shared" si="89"/>
        <v>42342.624881796692</v>
      </c>
      <c r="R961" s="5">
        <f t="shared" si="88"/>
        <v>42373.263179669026</v>
      </c>
      <c r="S961">
        <f t="shared" si="90"/>
        <v>31</v>
      </c>
      <c r="T961">
        <f t="shared" si="91"/>
        <v>2015</v>
      </c>
    </row>
    <row r="962" spans="1:20" ht="42.75" hidden="1" x14ac:dyDescent="0.4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>
        <v>188</v>
      </c>
      <c r="L962" t="b">
        <v>0</v>
      </c>
      <c r="M962" t="s">
        <v>8275</v>
      </c>
      <c r="N962" t="s">
        <v>8277</v>
      </c>
      <c r="O962" s="6">
        <f t="shared" ref="O962:O1025" si="92">ROUND(E962/D962*100,0)</f>
        <v>46</v>
      </c>
      <c r="P962">
        <f t="shared" ref="P962:P1025" si="93">IFERROR(ROUND(E962/K962,2),0)</f>
        <v>136.46</v>
      </c>
      <c r="Q962" s="5">
        <f t="shared" si="89"/>
        <v>43132.533747044916</v>
      </c>
      <c r="R962" s="5">
        <f t="shared" ref="R962:R1025" si="94">(I962/84600)+DATE(1970,1,1)</f>
        <v>43175.384810874704</v>
      </c>
      <c r="S962">
        <f t="shared" si="90"/>
        <v>43</v>
      </c>
      <c r="T962">
        <f t="shared" si="91"/>
        <v>2018</v>
      </c>
    </row>
    <row r="963" spans="1:20" ht="42.75" hidden="1" x14ac:dyDescent="0.4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>
        <v>110</v>
      </c>
      <c r="L963" t="b">
        <v>0</v>
      </c>
      <c r="M963" t="s">
        <v>8275</v>
      </c>
      <c r="N963" t="s">
        <v>8277</v>
      </c>
      <c r="O963" s="6">
        <f t="shared" si="92"/>
        <v>42</v>
      </c>
      <c r="P963">
        <f t="shared" si="93"/>
        <v>364.35</v>
      </c>
      <c r="Q963" s="5">
        <f t="shared" ref="Q963:Q1026" si="95">(J963/84600)+DATE(1970,1,1)</f>
        <v>43106.048877068562</v>
      </c>
      <c r="R963" s="5">
        <f t="shared" si="94"/>
        <v>43153.127659574471</v>
      </c>
      <c r="S963">
        <f t="shared" ref="S963:S1026" si="96">ROUND((I963-J963)/86400,0)+1</f>
        <v>47</v>
      </c>
      <c r="T963">
        <f t="shared" ref="T963:T1026" si="97">YEAR((Q963))</f>
        <v>2018</v>
      </c>
    </row>
    <row r="964" spans="1:20" ht="42.75" hidden="1" x14ac:dyDescent="0.4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>
        <v>37</v>
      </c>
      <c r="L964" t="b">
        <v>0</v>
      </c>
      <c r="M964" t="s">
        <v>8275</v>
      </c>
      <c r="N964" t="s">
        <v>8277</v>
      </c>
      <c r="O964" s="6">
        <f t="shared" si="92"/>
        <v>28</v>
      </c>
      <c r="P964">
        <f t="shared" si="93"/>
        <v>19.239999999999998</v>
      </c>
      <c r="Q964" s="5">
        <f t="shared" si="95"/>
        <v>42731.259491725767</v>
      </c>
      <c r="R964" s="5">
        <f t="shared" si="94"/>
        <v>42770.068002364067</v>
      </c>
      <c r="S964">
        <f t="shared" si="96"/>
        <v>39</v>
      </c>
      <c r="T964">
        <f t="shared" si="97"/>
        <v>2016</v>
      </c>
    </row>
    <row r="965" spans="1:20" ht="28.5" hidden="1" x14ac:dyDescent="0.4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>
        <v>9</v>
      </c>
      <c r="L965" t="b">
        <v>0</v>
      </c>
      <c r="M965" t="s">
        <v>8275</v>
      </c>
      <c r="N965" t="s">
        <v>8277</v>
      </c>
      <c r="O965" s="6">
        <f t="shared" si="92"/>
        <v>1</v>
      </c>
      <c r="P965">
        <f t="shared" si="93"/>
        <v>41.89</v>
      </c>
      <c r="Q965" s="5">
        <f t="shared" si="95"/>
        <v>42988.54277777778</v>
      </c>
      <c r="R965" s="5">
        <f t="shared" si="94"/>
        <v>43024.287458628838</v>
      </c>
      <c r="S965">
        <f t="shared" si="96"/>
        <v>36</v>
      </c>
      <c r="T965">
        <f t="shared" si="97"/>
        <v>2017</v>
      </c>
    </row>
    <row r="966" spans="1:20" ht="42.75" hidden="1" x14ac:dyDescent="0.4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>
        <v>29</v>
      </c>
      <c r="L966" t="b">
        <v>0</v>
      </c>
      <c r="M966" t="s">
        <v>8275</v>
      </c>
      <c r="N966" t="s">
        <v>8277</v>
      </c>
      <c r="O966" s="6">
        <f t="shared" si="92"/>
        <v>1</v>
      </c>
      <c r="P966">
        <f t="shared" si="93"/>
        <v>30.31</v>
      </c>
      <c r="Q966" s="5">
        <f t="shared" si="95"/>
        <v>42562.663345153662</v>
      </c>
      <c r="R966" s="5">
        <f t="shared" si="94"/>
        <v>42603.51440898345</v>
      </c>
      <c r="S966">
        <f t="shared" si="96"/>
        <v>41</v>
      </c>
      <c r="T966">
        <f t="shared" si="97"/>
        <v>2016</v>
      </c>
    </row>
    <row r="967" spans="1:20" ht="42.75" hidden="1" x14ac:dyDescent="0.4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>
        <v>6</v>
      </c>
      <c r="L967" t="b">
        <v>0</v>
      </c>
      <c r="M967" t="s">
        <v>8275</v>
      </c>
      <c r="N967" t="s">
        <v>8277</v>
      </c>
      <c r="O967" s="6">
        <f t="shared" si="92"/>
        <v>1</v>
      </c>
      <c r="P967">
        <f t="shared" si="93"/>
        <v>49.67</v>
      </c>
      <c r="Q967" s="5">
        <f t="shared" si="95"/>
        <v>43000.166028368796</v>
      </c>
      <c r="R967" s="5">
        <f t="shared" si="94"/>
        <v>43032.999290780142</v>
      </c>
      <c r="S967">
        <f t="shared" si="96"/>
        <v>33</v>
      </c>
      <c r="T967">
        <f t="shared" si="97"/>
        <v>2017</v>
      </c>
    </row>
    <row r="968" spans="1:20" ht="42.75" hidden="1" x14ac:dyDescent="0.4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>
        <v>30</v>
      </c>
      <c r="L968" t="b">
        <v>0</v>
      </c>
      <c r="M968" t="s">
        <v>8275</v>
      </c>
      <c r="N968" t="s">
        <v>8277</v>
      </c>
      <c r="O968" s="6">
        <f t="shared" si="92"/>
        <v>15</v>
      </c>
      <c r="P968">
        <f t="shared" si="93"/>
        <v>59.2</v>
      </c>
      <c r="Q968" s="5">
        <f t="shared" si="95"/>
        <v>42982.415271867612</v>
      </c>
      <c r="R968" s="5">
        <f t="shared" si="94"/>
        <v>43013.053569739954</v>
      </c>
      <c r="S968">
        <f t="shared" si="96"/>
        <v>31</v>
      </c>
      <c r="T968">
        <f t="shared" si="97"/>
        <v>2017</v>
      </c>
    </row>
    <row r="969" spans="1:20" ht="42.75" hidden="1" x14ac:dyDescent="0.4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>
        <v>81</v>
      </c>
      <c r="L969" t="b">
        <v>0</v>
      </c>
      <c r="M969" t="s">
        <v>8275</v>
      </c>
      <c r="N969" t="s">
        <v>8277</v>
      </c>
      <c r="O969" s="6">
        <f t="shared" si="92"/>
        <v>18</v>
      </c>
      <c r="P969">
        <f t="shared" si="93"/>
        <v>43.98</v>
      </c>
      <c r="Q969" s="5">
        <f t="shared" si="95"/>
        <v>42780.834208037821</v>
      </c>
      <c r="R969" s="5">
        <f t="shared" si="94"/>
        <v>42842.068250591015</v>
      </c>
      <c r="S969">
        <f t="shared" si="96"/>
        <v>61</v>
      </c>
      <c r="T969">
        <f t="shared" si="97"/>
        <v>2017</v>
      </c>
    </row>
    <row r="970" spans="1:20" ht="42.75" hidden="1" x14ac:dyDescent="0.4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>
        <v>4</v>
      </c>
      <c r="L970" t="b">
        <v>0</v>
      </c>
      <c r="M970" t="s">
        <v>8275</v>
      </c>
      <c r="N970" t="s">
        <v>8277</v>
      </c>
      <c r="O970" s="6">
        <f t="shared" si="92"/>
        <v>1</v>
      </c>
      <c r="P970">
        <f t="shared" si="93"/>
        <v>26.5</v>
      </c>
      <c r="Q970" s="5">
        <f t="shared" si="95"/>
        <v>42182.972033096928</v>
      </c>
      <c r="R970" s="5">
        <f t="shared" si="94"/>
        <v>42213.61033096927</v>
      </c>
      <c r="S970">
        <f t="shared" si="96"/>
        <v>31</v>
      </c>
      <c r="T970">
        <f t="shared" si="97"/>
        <v>2015</v>
      </c>
    </row>
    <row r="971" spans="1:20" ht="28.5" hidden="1" x14ac:dyDescent="0.4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>
        <v>11</v>
      </c>
      <c r="L971" t="b">
        <v>0</v>
      </c>
      <c r="M971" t="s">
        <v>8275</v>
      </c>
      <c r="N971" t="s">
        <v>8277</v>
      </c>
      <c r="O971" s="6">
        <f t="shared" si="92"/>
        <v>47</v>
      </c>
      <c r="P971">
        <f t="shared" si="93"/>
        <v>1272.73</v>
      </c>
      <c r="Q971" s="5">
        <f t="shared" si="95"/>
        <v>43107.692754137111</v>
      </c>
      <c r="R971" s="5">
        <f t="shared" si="94"/>
        <v>43141.394881796688</v>
      </c>
      <c r="S971">
        <f t="shared" si="96"/>
        <v>34</v>
      </c>
      <c r="T971">
        <f t="shared" si="97"/>
        <v>2018</v>
      </c>
    </row>
    <row r="972" spans="1:20" ht="42.75" hidden="1" x14ac:dyDescent="0.4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>
        <v>14</v>
      </c>
      <c r="L972" t="b">
        <v>0</v>
      </c>
      <c r="M972" t="s">
        <v>8275</v>
      </c>
      <c r="N972" t="s">
        <v>8277</v>
      </c>
      <c r="O972" s="6">
        <f t="shared" si="92"/>
        <v>46</v>
      </c>
      <c r="P972">
        <f t="shared" si="93"/>
        <v>164</v>
      </c>
      <c r="Q972" s="5">
        <f t="shared" si="95"/>
        <v>43086.161382978724</v>
      </c>
      <c r="R972" s="5">
        <f t="shared" si="94"/>
        <v>43123.935460992907</v>
      </c>
      <c r="S972">
        <f t="shared" si="96"/>
        <v>38</v>
      </c>
      <c r="T972">
        <f t="shared" si="97"/>
        <v>2017</v>
      </c>
    </row>
    <row r="973" spans="1:20" ht="42.75" hidden="1" x14ac:dyDescent="0.4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>
        <v>5</v>
      </c>
      <c r="L973" t="b">
        <v>0</v>
      </c>
      <c r="M973" t="s">
        <v>8275</v>
      </c>
      <c r="N973" t="s">
        <v>8277</v>
      </c>
      <c r="O973" s="6">
        <f t="shared" si="92"/>
        <v>0</v>
      </c>
      <c r="P973">
        <f t="shared" si="93"/>
        <v>45.2</v>
      </c>
      <c r="Q973" s="5">
        <f t="shared" si="95"/>
        <v>42463.681560283687</v>
      </c>
      <c r="R973" s="5">
        <f t="shared" si="94"/>
        <v>42509.639007092199</v>
      </c>
      <c r="S973">
        <f t="shared" si="96"/>
        <v>46</v>
      </c>
      <c r="T973">
        <f t="shared" si="97"/>
        <v>2016</v>
      </c>
    </row>
    <row r="974" spans="1:20" ht="42.75" hidden="1" x14ac:dyDescent="0.4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>
        <v>45</v>
      </c>
      <c r="L974" t="b">
        <v>0</v>
      </c>
      <c r="M974" t="s">
        <v>8275</v>
      </c>
      <c r="N974" t="s">
        <v>8277</v>
      </c>
      <c r="O974" s="6">
        <f t="shared" si="92"/>
        <v>35</v>
      </c>
      <c r="P974">
        <f t="shared" si="93"/>
        <v>153.88999999999999</v>
      </c>
      <c r="Q974" s="5">
        <f t="shared" si="95"/>
        <v>42203.416052009459</v>
      </c>
      <c r="R974" s="5">
        <f t="shared" si="94"/>
        <v>42233.467375886525</v>
      </c>
      <c r="S974">
        <f t="shared" si="96"/>
        <v>30</v>
      </c>
      <c r="T974">
        <f t="shared" si="97"/>
        <v>2015</v>
      </c>
    </row>
    <row r="975" spans="1:20" ht="42.75" hidden="1" x14ac:dyDescent="0.4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>
        <v>8</v>
      </c>
      <c r="L975" t="b">
        <v>0</v>
      </c>
      <c r="M975" t="s">
        <v>8275</v>
      </c>
      <c r="N975" t="s">
        <v>8277</v>
      </c>
      <c r="O975" s="6">
        <f t="shared" si="92"/>
        <v>2</v>
      </c>
      <c r="P975">
        <f t="shared" si="93"/>
        <v>51.38</v>
      </c>
      <c r="Q975" s="5">
        <f t="shared" si="95"/>
        <v>42612.079113475178</v>
      </c>
      <c r="R975" s="5">
        <f t="shared" si="94"/>
        <v>42673.398262411349</v>
      </c>
      <c r="S975">
        <f t="shared" si="96"/>
        <v>61</v>
      </c>
      <c r="T975">
        <f t="shared" si="97"/>
        <v>2016</v>
      </c>
    </row>
    <row r="976" spans="1:20" ht="42.75" hidden="1" x14ac:dyDescent="0.4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>
        <v>3</v>
      </c>
      <c r="L976" t="b">
        <v>0</v>
      </c>
      <c r="M976" t="s">
        <v>8275</v>
      </c>
      <c r="N976" t="s">
        <v>8277</v>
      </c>
      <c r="O976" s="6">
        <f t="shared" si="92"/>
        <v>1</v>
      </c>
      <c r="P976">
        <f t="shared" si="93"/>
        <v>93.33</v>
      </c>
      <c r="Q976" s="5">
        <f t="shared" si="95"/>
        <v>42783.382458628839</v>
      </c>
      <c r="R976" s="5">
        <f t="shared" si="94"/>
        <v>42813.978203309693</v>
      </c>
      <c r="S976">
        <f t="shared" si="96"/>
        <v>31</v>
      </c>
      <c r="T976">
        <f t="shared" si="97"/>
        <v>2017</v>
      </c>
    </row>
    <row r="977" spans="1:20" ht="42.75" hidden="1" x14ac:dyDescent="0.4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>
        <v>24</v>
      </c>
      <c r="L977" t="b">
        <v>0</v>
      </c>
      <c r="M977" t="s">
        <v>8275</v>
      </c>
      <c r="N977" t="s">
        <v>8277</v>
      </c>
      <c r="O977" s="6">
        <f t="shared" si="92"/>
        <v>3</v>
      </c>
      <c r="P977">
        <f t="shared" si="93"/>
        <v>108.63</v>
      </c>
      <c r="Q977" s="5">
        <f t="shared" si="95"/>
        <v>42849.71140661939</v>
      </c>
      <c r="R977" s="5">
        <f t="shared" si="94"/>
        <v>42910.988002364065</v>
      </c>
      <c r="S977">
        <f t="shared" si="96"/>
        <v>61</v>
      </c>
      <c r="T977">
        <f t="shared" si="97"/>
        <v>2017</v>
      </c>
    </row>
    <row r="978" spans="1:20" ht="42.75" hidden="1" x14ac:dyDescent="0.4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>
        <v>18</v>
      </c>
      <c r="L978" t="b">
        <v>0</v>
      </c>
      <c r="M978" t="s">
        <v>8275</v>
      </c>
      <c r="N978" t="s">
        <v>8277</v>
      </c>
      <c r="O978" s="6">
        <f t="shared" si="92"/>
        <v>2</v>
      </c>
      <c r="P978">
        <f t="shared" si="93"/>
        <v>160.5</v>
      </c>
      <c r="Q978" s="5">
        <f t="shared" si="95"/>
        <v>42538.592163120571</v>
      </c>
      <c r="R978" s="5">
        <f t="shared" si="94"/>
        <v>42584.549609929076</v>
      </c>
      <c r="S978">
        <f t="shared" si="96"/>
        <v>46</v>
      </c>
      <c r="T978">
        <f t="shared" si="97"/>
        <v>2016</v>
      </c>
    </row>
    <row r="979" spans="1:20" ht="42.75" hidden="1" x14ac:dyDescent="0.4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>
        <v>12</v>
      </c>
      <c r="L979" t="b">
        <v>0</v>
      </c>
      <c r="M979" t="s">
        <v>8275</v>
      </c>
      <c r="N979" t="s">
        <v>8277</v>
      </c>
      <c r="O979" s="6">
        <f t="shared" si="92"/>
        <v>34</v>
      </c>
      <c r="P979">
        <f t="shared" si="93"/>
        <v>75.75</v>
      </c>
      <c r="Q979" s="5">
        <f t="shared" si="95"/>
        <v>42749.877033096927</v>
      </c>
      <c r="R979" s="5">
        <f t="shared" si="94"/>
        <v>42780.515330969269</v>
      </c>
      <c r="S979">
        <f t="shared" si="96"/>
        <v>31</v>
      </c>
      <c r="T979">
        <f t="shared" si="97"/>
        <v>2017</v>
      </c>
    </row>
    <row r="980" spans="1:20" ht="42.75" hidden="1" x14ac:dyDescent="0.4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>
        <v>123</v>
      </c>
      <c r="L980" t="b">
        <v>0</v>
      </c>
      <c r="M980" t="s">
        <v>8275</v>
      </c>
      <c r="N980" t="s">
        <v>8277</v>
      </c>
      <c r="O980" s="6">
        <f t="shared" si="92"/>
        <v>56</v>
      </c>
      <c r="P980">
        <f t="shared" si="93"/>
        <v>790.84</v>
      </c>
      <c r="Q980" s="5">
        <f t="shared" si="95"/>
        <v>42753.315614657215</v>
      </c>
      <c r="R980" s="5">
        <f t="shared" si="94"/>
        <v>42783.953912529556</v>
      </c>
      <c r="S980">
        <f t="shared" si="96"/>
        <v>31</v>
      </c>
      <c r="T980">
        <f t="shared" si="97"/>
        <v>2017</v>
      </c>
    </row>
    <row r="981" spans="1:20" ht="42.75" hidden="1" x14ac:dyDescent="0.4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>
        <v>96</v>
      </c>
      <c r="L981" t="b">
        <v>0</v>
      </c>
      <c r="M981" t="s">
        <v>8275</v>
      </c>
      <c r="N981" t="s">
        <v>8277</v>
      </c>
      <c r="O981" s="6">
        <f t="shared" si="92"/>
        <v>83</v>
      </c>
      <c r="P981">
        <f t="shared" si="93"/>
        <v>301.94</v>
      </c>
      <c r="Q981" s="5">
        <f t="shared" si="95"/>
        <v>42866.787565011822</v>
      </c>
      <c r="R981" s="5">
        <f t="shared" si="94"/>
        <v>42902.914184397159</v>
      </c>
      <c r="S981">
        <f t="shared" si="96"/>
        <v>36</v>
      </c>
      <c r="T981">
        <f t="shared" si="97"/>
        <v>2017</v>
      </c>
    </row>
    <row r="982" spans="1:20" ht="42.75" hidden="1" x14ac:dyDescent="0.4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>
        <v>31</v>
      </c>
      <c r="L982" t="b">
        <v>0</v>
      </c>
      <c r="M982" t="s">
        <v>8275</v>
      </c>
      <c r="N982" t="s">
        <v>8277</v>
      </c>
      <c r="O982" s="6">
        <f t="shared" si="92"/>
        <v>15</v>
      </c>
      <c r="P982">
        <f t="shared" si="93"/>
        <v>47.94</v>
      </c>
      <c r="Q982" s="5">
        <f t="shared" si="95"/>
        <v>42276.987257683213</v>
      </c>
      <c r="R982" s="5">
        <f t="shared" si="94"/>
        <v>42322.987257683213</v>
      </c>
      <c r="S982">
        <f t="shared" si="96"/>
        <v>46</v>
      </c>
      <c r="T982">
        <f t="shared" si="97"/>
        <v>2015</v>
      </c>
    </row>
    <row r="983" spans="1:20" ht="42.75" hidden="1" x14ac:dyDescent="0.4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>
        <v>4</v>
      </c>
      <c r="L983" t="b">
        <v>0</v>
      </c>
      <c r="M983" t="s">
        <v>8275</v>
      </c>
      <c r="N983" t="s">
        <v>8277</v>
      </c>
      <c r="O983" s="6">
        <f t="shared" si="92"/>
        <v>0</v>
      </c>
      <c r="P983">
        <f t="shared" si="93"/>
        <v>2.75</v>
      </c>
      <c r="Q983" s="5">
        <f t="shared" si="95"/>
        <v>42176.945886524823</v>
      </c>
      <c r="R983" s="5">
        <f t="shared" si="94"/>
        <v>42207.584184397165</v>
      </c>
      <c r="S983">
        <f t="shared" si="96"/>
        <v>31</v>
      </c>
      <c r="T983">
        <f t="shared" si="97"/>
        <v>2015</v>
      </c>
    </row>
    <row r="984" spans="1:20" ht="28.5" hidden="1" x14ac:dyDescent="0.4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>
        <v>3</v>
      </c>
      <c r="L984" t="b">
        <v>0</v>
      </c>
      <c r="M984" t="s">
        <v>8275</v>
      </c>
      <c r="N984" t="s">
        <v>8277</v>
      </c>
      <c r="O984" s="6">
        <f t="shared" si="92"/>
        <v>0</v>
      </c>
      <c r="P984">
        <f t="shared" si="93"/>
        <v>1</v>
      </c>
      <c r="Q984" s="5">
        <f t="shared" si="95"/>
        <v>42978.450189125295</v>
      </c>
      <c r="R984" s="5">
        <f t="shared" si="94"/>
        <v>43009.088486997636</v>
      </c>
      <c r="S984">
        <f t="shared" si="96"/>
        <v>31</v>
      </c>
      <c r="T984">
        <f t="shared" si="97"/>
        <v>2017</v>
      </c>
    </row>
    <row r="985" spans="1:20" ht="57" hidden="1" x14ac:dyDescent="0.4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>
        <v>179</v>
      </c>
      <c r="L985" t="b">
        <v>0</v>
      </c>
      <c r="M985" t="s">
        <v>8275</v>
      </c>
      <c r="N985" t="s">
        <v>8277</v>
      </c>
      <c r="O985" s="6">
        <f t="shared" si="92"/>
        <v>30</v>
      </c>
      <c r="P985">
        <f t="shared" si="93"/>
        <v>171.79</v>
      </c>
      <c r="Q985" s="5">
        <f t="shared" si="95"/>
        <v>42936.490366430255</v>
      </c>
      <c r="R985" s="5">
        <f t="shared" si="94"/>
        <v>42968.357446808513</v>
      </c>
      <c r="S985">
        <f t="shared" si="96"/>
        <v>32</v>
      </c>
      <c r="T985">
        <f t="shared" si="97"/>
        <v>2017</v>
      </c>
    </row>
    <row r="986" spans="1:20" ht="71.25" hidden="1" x14ac:dyDescent="0.4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>
        <v>3</v>
      </c>
      <c r="L986" t="b">
        <v>0</v>
      </c>
      <c r="M986" t="s">
        <v>8275</v>
      </c>
      <c r="N986" t="s">
        <v>8277</v>
      </c>
      <c r="O986" s="6">
        <f t="shared" si="92"/>
        <v>1</v>
      </c>
      <c r="P986">
        <f t="shared" si="93"/>
        <v>35.33</v>
      </c>
      <c r="Q986" s="5">
        <f t="shared" si="95"/>
        <v>42412.011914893621</v>
      </c>
      <c r="R986" s="5">
        <f t="shared" si="94"/>
        <v>42442.607659574467</v>
      </c>
      <c r="S986">
        <f t="shared" si="96"/>
        <v>31</v>
      </c>
      <c r="T986">
        <f t="shared" si="97"/>
        <v>2016</v>
      </c>
    </row>
    <row r="987" spans="1:20" ht="42.75" hidden="1" x14ac:dyDescent="0.4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>
        <v>23</v>
      </c>
      <c r="L987" t="b">
        <v>0</v>
      </c>
      <c r="M987" t="s">
        <v>8275</v>
      </c>
      <c r="N987" t="s">
        <v>8277</v>
      </c>
      <c r="O987" s="6">
        <f t="shared" si="92"/>
        <v>6</v>
      </c>
      <c r="P987">
        <f t="shared" si="93"/>
        <v>82.09</v>
      </c>
      <c r="Q987" s="5">
        <f t="shared" si="95"/>
        <v>42696.79680851064</v>
      </c>
      <c r="R987" s="5">
        <f t="shared" si="94"/>
        <v>42727.425531914894</v>
      </c>
      <c r="S987">
        <f t="shared" si="96"/>
        <v>31</v>
      </c>
      <c r="T987">
        <f t="shared" si="97"/>
        <v>2016</v>
      </c>
    </row>
    <row r="988" spans="1:20" ht="42.75" hidden="1" x14ac:dyDescent="0.4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>
        <v>23</v>
      </c>
      <c r="L988" t="b">
        <v>0</v>
      </c>
      <c r="M988" t="s">
        <v>8275</v>
      </c>
      <c r="N988" t="s">
        <v>8277</v>
      </c>
      <c r="O988" s="6">
        <f t="shared" si="92"/>
        <v>13</v>
      </c>
      <c r="P988">
        <f t="shared" si="93"/>
        <v>110.87</v>
      </c>
      <c r="Q988" s="5">
        <f t="shared" si="95"/>
        <v>42681.273049645388</v>
      </c>
      <c r="R988" s="5">
        <f t="shared" si="94"/>
        <v>42736.659574468082</v>
      </c>
      <c r="S988">
        <f t="shared" si="96"/>
        <v>55</v>
      </c>
      <c r="T988">
        <f t="shared" si="97"/>
        <v>2016</v>
      </c>
    </row>
    <row r="989" spans="1:20" ht="42.75" hidden="1" x14ac:dyDescent="0.4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>
        <v>41</v>
      </c>
      <c r="L989" t="b">
        <v>0</v>
      </c>
      <c r="M989" t="s">
        <v>8275</v>
      </c>
      <c r="N989" t="s">
        <v>8277</v>
      </c>
      <c r="O989" s="6">
        <f t="shared" si="92"/>
        <v>13</v>
      </c>
      <c r="P989">
        <f t="shared" si="93"/>
        <v>161.22</v>
      </c>
      <c r="Q989" s="5">
        <f t="shared" si="95"/>
        <v>42118.066784869981</v>
      </c>
      <c r="R989" s="5">
        <f t="shared" si="94"/>
        <v>42158.917848699763</v>
      </c>
      <c r="S989">
        <f t="shared" si="96"/>
        <v>41</v>
      </c>
      <c r="T989">
        <f t="shared" si="97"/>
        <v>2015</v>
      </c>
    </row>
    <row r="990" spans="1:20" ht="57" hidden="1" x14ac:dyDescent="0.4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>
        <v>0</v>
      </c>
      <c r="L990" t="b">
        <v>0</v>
      </c>
      <c r="M990" t="s">
        <v>8275</v>
      </c>
      <c r="N990" t="s">
        <v>8277</v>
      </c>
      <c r="O990" s="6">
        <f t="shared" si="92"/>
        <v>0</v>
      </c>
      <c r="P990">
        <f t="shared" si="93"/>
        <v>0</v>
      </c>
      <c r="Q990" s="5">
        <f t="shared" si="95"/>
        <v>42977.023936170212</v>
      </c>
      <c r="R990" s="5">
        <f t="shared" si="94"/>
        <v>43007.662234042553</v>
      </c>
      <c r="S990">
        <f t="shared" si="96"/>
        <v>31</v>
      </c>
      <c r="T990">
        <f t="shared" si="97"/>
        <v>2017</v>
      </c>
    </row>
    <row r="991" spans="1:20" hidden="1" x14ac:dyDescent="0.4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>
        <v>32</v>
      </c>
      <c r="L991" t="b">
        <v>0</v>
      </c>
      <c r="M991" t="s">
        <v>8275</v>
      </c>
      <c r="N991" t="s">
        <v>8277</v>
      </c>
      <c r="O991" s="6">
        <f t="shared" si="92"/>
        <v>17</v>
      </c>
      <c r="P991">
        <f t="shared" si="93"/>
        <v>52.41</v>
      </c>
      <c r="Q991" s="5">
        <f t="shared" si="95"/>
        <v>42974.549586288413</v>
      </c>
      <c r="R991" s="5">
        <f t="shared" si="94"/>
        <v>43005.187884160754</v>
      </c>
      <c r="S991">
        <f t="shared" si="96"/>
        <v>31</v>
      </c>
      <c r="T991">
        <f t="shared" si="97"/>
        <v>2017</v>
      </c>
    </row>
    <row r="992" spans="1:20" ht="42.75" hidden="1" x14ac:dyDescent="0.4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>
        <v>2</v>
      </c>
      <c r="L992" t="b">
        <v>0</v>
      </c>
      <c r="M992" t="s">
        <v>8275</v>
      </c>
      <c r="N992" t="s">
        <v>8277</v>
      </c>
      <c r="O992" s="6">
        <f t="shared" si="92"/>
        <v>0</v>
      </c>
      <c r="P992">
        <f t="shared" si="93"/>
        <v>13</v>
      </c>
      <c r="Q992" s="5">
        <f t="shared" si="95"/>
        <v>42202.311631205674</v>
      </c>
      <c r="R992" s="5">
        <f t="shared" si="94"/>
        <v>42232.949929078015</v>
      </c>
      <c r="S992">
        <f t="shared" si="96"/>
        <v>31</v>
      </c>
      <c r="T992">
        <f t="shared" si="97"/>
        <v>2015</v>
      </c>
    </row>
    <row r="993" spans="1:20" ht="71.25" hidden="1" x14ac:dyDescent="0.4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>
        <v>7</v>
      </c>
      <c r="L993" t="b">
        <v>0</v>
      </c>
      <c r="M993" t="s">
        <v>8275</v>
      </c>
      <c r="N993" t="s">
        <v>8277</v>
      </c>
      <c r="O993" s="6">
        <f t="shared" si="92"/>
        <v>4</v>
      </c>
      <c r="P993">
        <f t="shared" si="93"/>
        <v>30.29</v>
      </c>
      <c r="Q993" s="5">
        <f t="shared" si="95"/>
        <v>42899.815460992904</v>
      </c>
      <c r="R993" s="5">
        <f t="shared" si="94"/>
        <v>42925.376595744681</v>
      </c>
      <c r="S993">
        <f t="shared" si="96"/>
        <v>26</v>
      </c>
      <c r="T993">
        <f t="shared" si="97"/>
        <v>2017</v>
      </c>
    </row>
    <row r="994" spans="1:20" ht="42.75" hidden="1" x14ac:dyDescent="0.4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>
        <v>4</v>
      </c>
      <c r="L994" t="b">
        <v>0</v>
      </c>
      <c r="M994" t="s">
        <v>8275</v>
      </c>
      <c r="N994" t="s">
        <v>8277</v>
      </c>
      <c r="O994" s="6">
        <f t="shared" si="92"/>
        <v>0</v>
      </c>
      <c r="P994">
        <f t="shared" si="93"/>
        <v>116.75</v>
      </c>
      <c r="Q994" s="5">
        <f t="shared" si="95"/>
        <v>42796.838286052007</v>
      </c>
      <c r="R994" s="5">
        <f t="shared" si="94"/>
        <v>42858.072328605202</v>
      </c>
      <c r="S994">
        <f t="shared" si="96"/>
        <v>61</v>
      </c>
      <c r="T994">
        <f t="shared" si="97"/>
        <v>2017</v>
      </c>
    </row>
    <row r="995" spans="1:20" ht="42.75" hidden="1" x14ac:dyDescent="0.4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>
        <v>196</v>
      </c>
      <c r="L995" t="b">
        <v>0</v>
      </c>
      <c r="M995" t="s">
        <v>8275</v>
      </c>
      <c r="N995" t="s">
        <v>8277</v>
      </c>
      <c r="O995" s="6">
        <f t="shared" si="92"/>
        <v>25</v>
      </c>
      <c r="P995">
        <f t="shared" si="93"/>
        <v>89.6</v>
      </c>
      <c r="Q995" s="5">
        <f t="shared" si="95"/>
        <v>43016.453522458629</v>
      </c>
      <c r="R995" s="5">
        <f t="shared" si="94"/>
        <v>43050.404255319154</v>
      </c>
      <c r="S995">
        <f t="shared" si="96"/>
        <v>34</v>
      </c>
      <c r="T995">
        <f t="shared" si="97"/>
        <v>2017</v>
      </c>
    </row>
    <row r="996" spans="1:20" ht="57" hidden="1" x14ac:dyDescent="0.4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>
        <v>11</v>
      </c>
      <c r="L996" t="b">
        <v>0</v>
      </c>
      <c r="M996" t="s">
        <v>8275</v>
      </c>
      <c r="N996" t="s">
        <v>8277</v>
      </c>
      <c r="O996" s="6">
        <f t="shared" si="92"/>
        <v>2</v>
      </c>
      <c r="P996">
        <f t="shared" si="93"/>
        <v>424.45</v>
      </c>
      <c r="Q996" s="5">
        <f t="shared" si="95"/>
        <v>42269.183569739951</v>
      </c>
      <c r="R996" s="5">
        <f t="shared" si="94"/>
        <v>42322.999290780142</v>
      </c>
      <c r="S996">
        <f t="shared" si="96"/>
        <v>54</v>
      </c>
      <c r="T996">
        <f t="shared" si="97"/>
        <v>2015</v>
      </c>
    </row>
    <row r="997" spans="1:20" ht="42.75" hidden="1" x14ac:dyDescent="0.4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>
        <v>9</v>
      </c>
      <c r="L997" t="b">
        <v>0</v>
      </c>
      <c r="M997" t="s">
        <v>8275</v>
      </c>
      <c r="N997" t="s">
        <v>8277</v>
      </c>
      <c r="O997" s="6">
        <f t="shared" si="92"/>
        <v>7</v>
      </c>
      <c r="P997">
        <f t="shared" si="93"/>
        <v>80.67</v>
      </c>
      <c r="Q997" s="5">
        <f t="shared" si="95"/>
        <v>42296.428841607565</v>
      </c>
      <c r="R997" s="5">
        <f t="shared" si="94"/>
        <v>42321.680851063829</v>
      </c>
      <c r="S997">
        <f t="shared" si="96"/>
        <v>26</v>
      </c>
      <c r="T997">
        <f t="shared" si="97"/>
        <v>2015</v>
      </c>
    </row>
    <row r="998" spans="1:20" ht="28.5" hidden="1" x14ac:dyDescent="0.4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>
        <v>5</v>
      </c>
      <c r="L998" t="b">
        <v>0</v>
      </c>
      <c r="M998" t="s">
        <v>8275</v>
      </c>
      <c r="N998" t="s">
        <v>8277</v>
      </c>
      <c r="O998" s="6">
        <f t="shared" si="92"/>
        <v>2</v>
      </c>
      <c r="P998">
        <f t="shared" si="93"/>
        <v>13</v>
      </c>
      <c r="Q998" s="5">
        <f t="shared" si="95"/>
        <v>42163.586997635939</v>
      </c>
      <c r="R998" s="5">
        <f t="shared" si="94"/>
        <v>42193.99787234042</v>
      </c>
      <c r="S998">
        <f t="shared" si="96"/>
        <v>31</v>
      </c>
      <c r="T998">
        <f t="shared" si="97"/>
        <v>2015</v>
      </c>
    </row>
    <row r="999" spans="1:20" ht="28.5" hidden="1" x14ac:dyDescent="0.4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>
        <v>8</v>
      </c>
      <c r="L999" t="b">
        <v>0</v>
      </c>
      <c r="M999" t="s">
        <v>8275</v>
      </c>
      <c r="N999" t="s">
        <v>8277</v>
      </c>
      <c r="O999" s="6">
        <f t="shared" si="92"/>
        <v>1</v>
      </c>
      <c r="P999">
        <f t="shared" si="93"/>
        <v>8.1300000000000008</v>
      </c>
      <c r="Q999" s="5">
        <f t="shared" si="95"/>
        <v>42289.445591016549</v>
      </c>
      <c r="R999" s="5">
        <f t="shared" si="94"/>
        <v>42320.126442080378</v>
      </c>
      <c r="S999">
        <f t="shared" si="96"/>
        <v>31</v>
      </c>
      <c r="T999">
        <f t="shared" si="97"/>
        <v>2015</v>
      </c>
    </row>
    <row r="1000" spans="1:20" ht="42.75" hidden="1" x14ac:dyDescent="0.4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>
        <v>229</v>
      </c>
      <c r="L1000" t="b">
        <v>0</v>
      </c>
      <c r="M1000" t="s">
        <v>8275</v>
      </c>
      <c r="N1000" t="s">
        <v>8277</v>
      </c>
      <c r="O1000" s="6">
        <f t="shared" si="92"/>
        <v>59</v>
      </c>
      <c r="P1000">
        <f t="shared" si="93"/>
        <v>153.43</v>
      </c>
      <c r="Q1000" s="5">
        <f t="shared" si="95"/>
        <v>42637.768333333333</v>
      </c>
      <c r="R1000" s="5">
        <f t="shared" si="94"/>
        <v>42683.768333333333</v>
      </c>
      <c r="S1000">
        <f t="shared" si="96"/>
        <v>46</v>
      </c>
      <c r="T1000">
        <f t="shared" si="97"/>
        <v>2016</v>
      </c>
    </row>
    <row r="1001" spans="1:20" ht="42.75" hidden="1" x14ac:dyDescent="0.4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>
        <v>40</v>
      </c>
      <c r="L1001" t="b">
        <v>0</v>
      </c>
      <c r="M1001" t="s">
        <v>8275</v>
      </c>
      <c r="N1001" t="s">
        <v>8277</v>
      </c>
      <c r="O1001" s="6">
        <f t="shared" si="92"/>
        <v>8</v>
      </c>
      <c r="P1001">
        <f t="shared" si="93"/>
        <v>292.08</v>
      </c>
      <c r="Q1001" s="5">
        <f t="shared" si="95"/>
        <v>42274.327304964536</v>
      </c>
      <c r="R1001" s="5">
        <f t="shared" si="94"/>
        <v>42305.001418439715</v>
      </c>
      <c r="S1001">
        <f t="shared" si="96"/>
        <v>31</v>
      </c>
      <c r="T1001">
        <f t="shared" si="97"/>
        <v>2015</v>
      </c>
    </row>
    <row r="1002" spans="1:20" ht="42.75" hidden="1" x14ac:dyDescent="0.4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>
        <v>6</v>
      </c>
      <c r="L1002" t="b">
        <v>0</v>
      </c>
      <c r="M1002" t="s">
        <v>8275</v>
      </c>
      <c r="N1002" t="s">
        <v>8277</v>
      </c>
      <c r="O1002" s="6">
        <f t="shared" si="92"/>
        <v>2</v>
      </c>
      <c r="P1002">
        <f t="shared" si="93"/>
        <v>3304</v>
      </c>
      <c r="Q1002" s="5">
        <f t="shared" si="95"/>
        <v>43114.592907801416</v>
      </c>
      <c r="R1002" s="5">
        <f t="shared" si="94"/>
        <v>43175.826950354611</v>
      </c>
      <c r="S1002">
        <f t="shared" si="96"/>
        <v>61</v>
      </c>
      <c r="T1002">
        <f t="shared" si="97"/>
        <v>2018</v>
      </c>
    </row>
    <row r="1003" spans="1:20" ht="42.75" hidden="1" x14ac:dyDescent="0.4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>
        <v>4</v>
      </c>
      <c r="L1003" t="b">
        <v>0</v>
      </c>
      <c r="M1003" t="s">
        <v>8275</v>
      </c>
      <c r="N1003" t="s">
        <v>8277</v>
      </c>
      <c r="O1003" s="6">
        <f t="shared" si="92"/>
        <v>104</v>
      </c>
      <c r="P1003">
        <f t="shared" si="93"/>
        <v>1300</v>
      </c>
      <c r="Q1003" s="5">
        <f t="shared" si="95"/>
        <v>43085.650271867613</v>
      </c>
      <c r="R1003" s="5">
        <f t="shared" si="94"/>
        <v>43131.607718676125</v>
      </c>
      <c r="S1003">
        <f t="shared" si="96"/>
        <v>46</v>
      </c>
      <c r="T1003">
        <f t="shared" si="97"/>
        <v>2017</v>
      </c>
    </row>
    <row r="1004" spans="1:20" ht="42.75" hidden="1" x14ac:dyDescent="0.4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>
        <v>22</v>
      </c>
      <c r="L1004" t="b">
        <v>0</v>
      </c>
      <c r="M1004" t="s">
        <v>8275</v>
      </c>
      <c r="N1004" t="s">
        <v>8277</v>
      </c>
      <c r="O1004" s="6">
        <f t="shared" si="92"/>
        <v>30</v>
      </c>
      <c r="P1004">
        <f t="shared" si="93"/>
        <v>134.55000000000001</v>
      </c>
      <c r="Q1004" s="5">
        <f t="shared" si="95"/>
        <v>42682.209385342794</v>
      </c>
      <c r="R1004" s="5">
        <f t="shared" si="94"/>
        <v>42712.403546099289</v>
      </c>
      <c r="S1004">
        <f t="shared" si="96"/>
        <v>31</v>
      </c>
      <c r="T1004">
        <f t="shared" si="97"/>
        <v>2016</v>
      </c>
    </row>
    <row r="1005" spans="1:20" ht="42.75" hidden="1" x14ac:dyDescent="0.4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>
        <v>15</v>
      </c>
      <c r="L1005" t="b">
        <v>0</v>
      </c>
      <c r="M1005" t="s">
        <v>8275</v>
      </c>
      <c r="N1005" t="s">
        <v>8277</v>
      </c>
      <c r="O1005" s="6">
        <f t="shared" si="92"/>
        <v>16</v>
      </c>
      <c r="P1005">
        <f t="shared" si="93"/>
        <v>214.07</v>
      </c>
      <c r="Q1005" s="5">
        <f t="shared" si="95"/>
        <v>43146.915614657206</v>
      </c>
      <c r="R1005" s="5">
        <f t="shared" si="94"/>
        <v>43177.511359338067</v>
      </c>
      <c r="S1005">
        <f t="shared" si="96"/>
        <v>31</v>
      </c>
      <c r="T1005">
        <f t="shared" si="97"/>
        <v>2018</v>
      </c>
    </row>
    <row r="1006" spans="1:20" ht="28.5" hidden="1" x14ac:dyDescent="0.4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>
        <v>95</v>
      </c>
      <c r="L1006" t="b">
        <v>0</v>
      </c>
      <c r="M1006" t="s">
        <v>8275</v>
      </c>
      <c r="N1006" t="s">
        <v>8277</v>
      </c>
      <c r="O1006" s="6">
        <f t="shared" si="92"/>
        <v>82</v>
      </c>
      <c r="P1006">
        <f t="shared" si="93"/>
        <v>216.34</v>
      </c>
      <c r="Q1006" s="5">
        <f t="shared" si="95"/>
        <v>42746.574787234043</v>
      </c>
      <c r="R1006" s="5">
        <f t="shared" si="94"/>
        <v>42777.213085106385</v>
      </c>
      <c r="S1006">
        <f t="shared" si="96"/>
        <v>31</v>
      </c>
      <c r="T1006">
        <f t="shared" si="97"/>
        <v>2017</v>
      </c>
    </row>
    <row r="1007" spans="1:20" ht="28.5" hidden="1" x14ac:dyDescent="0.4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>
        <v>161</v>
      </c>
      <c r="L1007" t="b">
        <v>0</v>
      </c>
      <c r="M1007" t="s">
        <v>8275</v>
      </c>
      <c r="N1007" t="s">
        <v>8277</v>
      </c>
      <c r="O1007" s="6">
        <f t="shared" si="92"/>
        <v>75</v>
      </c>
      <c r="P1007">
        <f t="shared" si="93"/>
        <v>932.31</v>
      </c>
      <c r="Q1007" s="5">
        <f t="shared" si="95"/>
        <v>42632.106182033094</v>
      </c>
      <c r="R1007" s="5">
        <f t="shared" si="94"/>
        <v>42663.765756501183</v>
      </c>
      <c r="S1007">
        <f t="shared" si="96"/>
        <v>32</v>
      </c>
      <c r="T1007">
        <f t="shared" si="97"/>
        <v>2016</v>
      </c>
    </row>
    <row r="1008" spans="1:20" ht="42.75" hidden="1" x14ac:dyDescent="0.4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>
        <v>8</v>
      </c>
      <c r="L1008" t="b">
        <v>0</v>
      </c>
      <c r="M1008" t="s">
        <v>8275</v>
      </c>
      <c r="N1008" t="s">
        <v>8277</v>
      </c>
      <c r="O1008" s="6">
        <f t="shared" si="92"/>
        <v>6</v>
      </c>
      <c r="P1008">
        <f t="shared" si="93"/>
        <v>29.25</v>
      </c>
      <c r="Q1008" s="5">
        <f t="shared" si="95"/>
        <v>42326.147423167844</v>
      </c>
      <c r="R1008" s="5">
        <f t="shared" si="94"/>
        <v>42334.582269503546</v>
      </c>
      <c r="S1008">
        <f t="shared" si="96"/>
        <v>9</v>
      </c>
      <c r="T1008">
        <f t="shared" si="97"/>
        <v>2015</v>
      </c>
    </row>
    <row r="1009" spans="1:20" ht="42.75" hidden="1" x14ac:dyDescent="0.4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>
        <v>76</v>
      </c>
      <c r="L1009" t="b">
        <v>0</v>
      </c>
      <c r="M1009" t="s">
        <v>8275</v>
      </c>
      <c r="N1009" t="s">
        <v>8277</v>
      </c>
      <c r="O1009" s="6">
        <f t="shared" si="92"/>
        <v>44</v>
      </c>
      <c r="P1009">
        <f t="shared" si="93"/>
        <v>174.95</v>
      </c>
      <c r="Q1009" s="5">
        <f t="shared" si="95"/>
        <v>43040.574739952717</v>
      </c>
      <c r="R1009" s="5">
        <f t="shared" si="94"/>
        <v>43083.510910165482</v>
      </c>
      <c r="S1009">
        <f t="shared" si="96"/>
        <v>43</v>
      </c>
      <c r="T1009">
        <f t="shared" si="97"/>
        <v>2017</v>
      </c>
    </row>
    <row r="1010" spans="1:20" ht="42.75" hidden="1" x14ac:dyDescent="0.4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>
        <v>1</v>
      </c>
      <c r="L1010" t="b">
        <v>0</v>
      </c>
      <c r="M1010" t="s">
        <v>8275</v>
      </c>
      <c r="N1010" t="s">
        <v>8277</v>
      </c>
      <c r="O1010" s="6">
        <f t="shared" si="92"/>
        <v>0</v>
      </c>
      <c r="P1010">
        <f t="shared" si="93"/>
        <v>250</v>
      </c>
      <c r="Q1010" s="5">
        <f t="shared" si="95"/>
        <v>43067.358333333337</v>
      </c>
      <c r="R1010" s="5">
        <f t="shared" si="94"/>
        <v>43097.996631205679</v>
      </c>
      <c r="S1010">
        <f t="shared" si="96"/>
        <v>31</v>
      </c>
      <c r="T1010">
        <f t="shared" si="97"/>
        <v>2017</v>
      </c>
    </row>
    <row r="1011" spans="1:20" ht="42.75" hidden="1" x14ac:dyDescent="0.4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>
        <v>101</v>
      </c>
      <c r="L1011" t="b">
        <v>0</v>
      </c>
      <c r="M1011" t="s">
        <v>8275</v>
      </c>
      <c r="N1011" t="s">
        <v>8277</v>
      </c>
      <c r="O1011" s="6">
        <f t="shared" si="92"/>
        <v>13</v>
      </c>
      <c r="P1011">
        <f t="shared" si="93"/>
        <v>65</v>
      </c>
      <c r="Q1011" s="5">
        <f t="shared" si="95"/>
        <v>42871.064373522458</v>
      </c>
      <c r="R1011" s="5">
        <f t="shared" si="94"/>
        <v>42901.7026713948</v>
      </c>
      <c r="S1011">
        <f t="shared" si="96"/>
        <v>31</v>
      </c>
      <c r="T1011">
        <f t="shared" si="97"/>
        <v>2017</v>
      </c>
    </row>
    <row r="1012" spans="1:20" ht="42.75" hidden="1" x14ac:dyDescent="0.4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>
        <v>4</v>
      </c>
      <c r="L1012" t="b">
        <v>0</v>
      </c>
      <c r="M1012" t="s">
        <v>8275</v>
      </c>
      <c r="N1012" t="s">
        <v>8277</v>
      </c>
      <c r="O1012" s="6">
        <f t="shared" si="92"/>
        <v>0</v>
      </c>
      <c r="P1012">
        <f t="shared" si="93"/>
        <v>55</v>
      </c>
      <c r="Q1012" s="5">
        <f t="shared" si="95"/>
        <v>42923.378983451534</v>
      </c>
      <c r="R1012" s="5">
        <f t="shared" si="94"/>
        <v>42980.871631205679</v>
      </c>
      <c r="S1012">
        <f t="shared" si="96"/>
        <v>57</v>
      </c>
      <c r="T1012">
        <f t="shared" si="97"/>
        <v>2017</v>
      </c>
    </row>
    <row r="1013" spans="1:20" ht="42.75" hidden="1" x14ac:dyDescent="0.4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>
        <v>1</v>
      </c>
      <c r="L1013" t="b">
        <v>0</v>
      </c>
      <c r="M1013" t="s">
        <v>8275</v>
      </c>
      <c r="N1013" t="s">
        <v>8277</v>
      </c>
      <c r="O1013" s="6">
        <f t="shared" si="92"/>
        <v>0</v>
      </c>
      <c r="P1013">
        <f t="shared" si="93"/>
        <v>75</v>
      </c>
      <c r="Q1013" s="5">
        <f t="shared" si="95"/>
        <v>42295.364007092197</v>
      </c>
      <c r="R1013" s="5">
        <f t="shared" si="94"/>
        <v>42341.321453900709</v>
      </c>
      <c r="S1013">
        <f t="shared" si="96"/>
        <v>46</v>
      </c>
      <c r="T1013">
        <f t="shared" si="97"/>
        <v>2015</v>
      </c>
    </row>
    <row r="1014" spans="1:20" s="26" customFormat="1" ht="57" hidden="1" x14ac:dyDescent="0.45">
      <c r="A1014" s="26">
        <v>1012</v>
      </c>
      <c r="B1014" s="27" t="s">
        <v>1013</v>
      </c>
      <c r="C1014" s="27" t="s">
        <v>5122</v>
      </c>
      <c r="D1014" s="28">
        <v>5000</v>
      </c>
      <c r="E1014" s="29">
        <v>1076751.05</v>
      </c>
      <c r="F1014" s="26" t="s">
        <v>8219</v>
      </c>
      <c r="G1014" s="26" t="s">
        <v>8223</v>
      </c>
      <c r="H1014" s="26" t="s">
        <v>8245</v>
      </c>
      <c r="I1014" s="26">
        <v>1485254052</v>
      </c>
      <c r="J1014" s="26">
        <v>1481366052</v>
      </c>
      <c r="K1014" s="26">
        <v>775</v>
      </c>
      <c r="L1014" s="26" t="b">
        <v>0</v>
      </c>
      <c r="M1014" s="26" t="s">
        <v>8275</v>
      </c>
      <c r="N1014" s="26" t="s">
        <v>8277</v>
      </c>
      <c r="O1014" s="30">
        <f t="shared" si="92"/>
        <v>21535</v>
      </c>
      <c r="P1014" s="26">
        <f t="shared" si="93"/>
        <v>1389.36</v>
      </c>
      <c r="Q1014" s="31">
        <f t="shared" si="95"/>
        <v>43079.237021276596</v>
      </c>
      <c r="R1014" s="31">
        <f t="shared" si="94"/>
        <v>43125.194468085101</v>
      </c>
      <c r="S1014" s="26">
        <f t="shared" si="96"/>
        <v>46</v>
      </c>
      <c r="T1014">
        <f t="shared" si="97"/>
        <v>2017</v>
      </c>
    </row>
    <row r="1015" spans="1:20" ht="42.75" hidden="1" x14ac:dyDescent="0.4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>
        <v>90</v>
      </c>
      <c r="L1015" t="b">
        <v>0</v>
      </c>
      <c r="M1015" t="s">
        <v>8275</v>
      </c>
      <c r="N1015" t="s">
        <v>8277</v>
      </c>
      <c r="O1015" s="6">
        <f t="shared" si="92"/>
        <v>35</v>
      </c>
      <c r="P1015">
        <f t="shared" si="93"/>
        <v>95.91</v>
      </c>
      <c r="Q1015" s="5">
        <f t="shared" si="95"/>
        <v>42696.66023640662</v>
      </c>
      <c r="R1015" s="5">
        <f t="shared" si="94"/>
        <v>42725.255319148935</v>
      </c>
      <c r="S1015">
        <f t="shared" si="96"/>
        <v>29</v>
      </c>
      <c r="T1015">
        <f t="shared" si="97"/>
        <v>2016</v>
      </c>
    </row>
    <row r="1016" spans="1:20" ht="28.5" hidden="1" x14ac:dyDescent="0.4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>
        <v>16</v>
      </c>
      <c r="L1016" t="b">
        <v>0</v>
      </c>
      <c r="M1016" t="s">
        <v>8275</v>
      </c>
      <c r="N1016" t="s">
        <v>8277</v>
      </c>
      <c r="O1016" s="6">
        <f t="shared" si="92"/>
        <v>31</v>
      </c>
      <c r="P1016">
        <f t="shared" si="93"/>
        <v>191.25</v>
      </c>
      <c r="Q1016" s="5">
        <f t="shared" si="95"/>
        <v>42303.640839243497</v>
      </c>
      <c r="R1016" s="5">
        <f t="shared" si="94"/>
        <v>42354.704669030732</v>
      </c>
      <c r="S1016">
        <f t="shared" si="96"/>
        <v>51</v>
      </c>
      <c r="T1016">
        <f t="shared" si="97"/>
        <v>2015</v>
      </c>
    </row>
    <row r="1017" spans="1:20" ht="28.5" hidden="1" x14ac:dyDescent="0.4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>
        <v>6</v>
      </c>
      <c r="L1017" t="b">
        <v>0</v>
      </c>
      <c r="M1017" t="s">
        <v>8275</v>
      </c>
      <c r="N1017" t="s">
        <v>8277</v>
      </c>
      <c r="O1017" s="6">
        <f t="shared" si="92"/>
        <v>3</v>
      </c>
      <c r="P1017">
        <f t="shared" si="93"/>
        <v>40</v>
      </c>
      <c r="Q1017" s="5">
        <f t="shared" si="95"/>
        <v>42659.939657210401</v>
      </c>
      <c r="R1017" s="5">
        <f t="shared" si="94"/>
        <v>42690.620508274231</v>
      </c>
      <c r="S1017">
        <f t="shared" si="96"/>
        <v>31</v>
      </c>
      <c r="T1017">
        <f t="shared" si="97"/>
        <v>2016</v>
      </c>
    </row>
    <row r="1018" spans="1:20" ht="42.75" hidden="1" x14ac:dyDescent="0.4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>
        <v>38</v>
      </c>
      <c r="L1018" t="b">
        <v>0</v>
      </c>
      <c r="M1018" t="s">
        <v>8275</v>
      </c>
      <c r="N1018" t="s">
        <v>8277</v>
      </c>
      <c r="O1018" s="6">
        <f t="shared" si="92"/>
        <v>3</v>
      </c>
      <c r="P1018">
        <f t="shared" si="93"/>
        <v>74.790000000000006</v>
      </c>
      <c r="Q1018" s="5">
        <f t="shared" si="95"/>
        <v>42780.683877068557</v>
      </c>
      <c r="R1018" s="5">
        <f t="shared" si="94"/>
        <v>42826.598770685581</v>
      </c>
      <c r="S1018">
        <f t="shared" si="96"/>
        <v>46</v>
      </c>
      <c r="T1018">
        <f t="shared" si="97"/>
        <v>2017</v>
      </c>
    </row>
    <row r="1019" spans="1:20" ht="42.75" hidden="1" x14ac:dyDescent="0.4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>
        <v>355</v>
      </c>
      <c r="L1019" t="b">
        <v>0</v>
      </c>
      <c r="M1019" t="s">
        <v>8275</v>
      </c>
      <c r="N1019" t="s">
        <v>8277</v>
      </c>
      <c r="O1019" s="6">
        <f t="shared" si="92"/>
        <v>23</v>
      </c>
      <c r="P1019">
        <f t="shared" si="93"/>
        <v>161.12</v>
      </c>
      <c r="Q1019" s="5">
        <f t="shared" si="95"/>
        <v>42645.434219858158</v>
      </c>
      <c r="R1019" s="5">
        <f t="shared" si="94"/>
        <v>42686.327836879427</v>
      </c>
      <c r="S1019">
        <f t="shared" si="96"/>
        <v>41</v>
      </c>
      <c r="T1019">
        <f t="shared" si="97"/>
        <v>2016</v>
      </c>
    </row>
    <row r="1020" spans="1:20" ht="42.75" hidden="1" x14ac:dyDescent="0.4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>
        <v>7</v>
      </c>
      <c r="L1020" t="b">
        <v>0</v>
      </c>
      <c r="M1020" t="s">
        <v>8275</v>
      </c>
      <c r="N1020" t="s">
        <v>8277</v>
      </c>
      <c r="O1020" s="6">
        <f t="shared" si="92"/>
        <v>3</v>
      </c>
      <c r="P1020">
        <f t="shared" si="93"/>
        <v>88.71</v>
      </c>
      <c r="Q1020" s="5">
        <f t="shared" si="95"/>
        <v>42896.481477541369</v>
      </c>
      <c r="R1020" s="5">
        <f t="shared" si="94"/>
        <v>42927.11977541371</v>
      </c>
      <c r="S1020">
        <f t="shared" si="96"/>
        <v>31</v>
      </c>
      <c r="T1020">
        <f t="shared" si="97"/>
        <v>2017</v>
      </c>
    </row>
    <row r="1021" spans="1:20" ht="28.5" hidden="1" x14ac:dyDescent="0.4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>
        <v>400</v>
      </c>
      <c r="L1021" t="b">
        <v>0</v>
      </c>
      <c r="M1021" t="s">
        <v>8275</v>
      </c>
      <c r="N1021" t="s">
        <v>8277</v>
      </c>
      <c r="O1021" s="6">
        <f t="shared" si="92"/>
        <v>47</v>
      </c>
      <c r="P1021">
        <f t="shared" si="93"/>
        <v>53.25</v>
      </c>
      <c r="Q1021" s="5">
        <f t="shared" si="95"/>
        <v>42359.781903073286</v>
      </c>
      <c r="R1021" s="5">
        <f t="shared" si="94"/>
        <v>42390.420200945628</v>
      </c>
      <c r="S1021">
        <f t="shared" si="96"/>
        <v>31</v>
      </c>
      <c r="T1021">
        <f t="shared" si="97"/>
        <v>2015</v>
      </c>
    </row>
    <row r="1022" spans="1:20" ht="42.75" hidden="1" x14ac:dyDescent="0.4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>
        <v>30</v>
      </c>
      <c r="L1022" t="b">
        <v>1</v>
      </c>
      <c r="M1022" t="s">
        <v>8281</v>
      </c>
      <c r="N1022" t="s">
        <v>8286</v>
      </c>
      <c r="O1022" s="6">
        <f t="shared" si="92"/>
        <v>206</v>
      </c>
      <c r="P1022">
        <f t="shared" si="93"/>
        <v>106.2</v>
      </c>
      <c r="Q1022" s="5">
        <f t="shared" si="95"/>
        <v>42479.368900709218</v>
      </c>
      <c r="R1022" s="5">
        <f t="shared" si="94"/>
        <v>42509.969503546105</v>
      </c>
      <c r="S1022">
        <f t="shared" si="96"/>
        <v>31</v>
      </c>
      <c r="T1022">
        <f t="shared" si="97"/>
        <v>2016</v>
      </c>
    </row>
    <row r="1023" spans="1:20" ht="42.75" hidden="1" x14ac:dyDescent="0.4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>
        <v>478</v>
      </c>
      <c r="L1023" t="b">
        <v>1</v>
      </c>
      <c r="M1023" t="s">
        <v>8281</v>
      </c>
      <c r="N1023" t="s">
        <v>8286</v>
      </c>
      <c r="O1023" s="6">
        <f t="shared" si="92"/>
        <v>352</v>
      </c>
      <c r="P1023">
        <f t="shared" si="93"/>
        <v>22.08</v>
      </c>
      <c r="Q1023" s="5">
        <f t="shared" si="95"/>
        <v>42626.619042553197</v>
      </c>
      <c r="R1023" s="5">
        <f t="shared" si="94"/>
        <v>42650.02127659574</v>
      </c>
      <c r="S1023">
        <f t="shared" si="96"/>
        <v>24</v>
      </c>
      <c r="T1023">
        <f t="shared" si="97"/>
        <v>2016</v>
      </c>
    </row>
    <row r="1024" spans="1:20" ht="28.5" hidden="1" x14ac:dyDescent="0.4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>
        <v>74</v>
      </c>
      <c r="L1024" t="b">
        <v>1</v>
      </c>
      <c r="M1024" t="s">
        <v>8281</v>
      </c>
      <c r="N1024" t="s">
        <v>8286</v>
      </c>
      <c r="O1024" s="6">
        <f t="shared" si="92"/>
        <v>115</v>
      </c>
      <c r="P1024">
        <f t="shared" si="93"/>
        <v>31.05</v>
      </c>
      <c r="Q1024" s="5">
        <f t="shared" si="95"/>
        <v>42463.617931442081</v>
      </c>
      <c r="R1024" s="5">
        <f t="shared" si="94"/>
        <v>42494.256229314422</v>
      </c>
      <c r="S1024">
        <f t="shared" si="96"/>
        <v>31</v>
      </c>
      <c r="T1024">
        <f t="shared" si="97"/>
        <v>2016</v>
      </c>
    </row>
    <row r="1025" spans="1:20" ht="42.75" hidden="1" x14ac:dyDescent="0.4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>
        <v>131</v>
      </c>
      <c r="L1025" t="b">
        <v>1</v>
      </c>
      <c r="M1025" t="s">
        <v>8281</v>
      </c>
      <c r="N1025" t="s">
        <v>8286</v>
      </c>
      <c r="O1025" s="6">
        <f t="shared" si="92"/>
        <v>237</v>
      </c>
      <c r="P1025">
        <f t="shared" si="93"/>
        <v>36.21</v>
      </c>
      <c r="Q1025" s="5">
        <f t="shared" si="95"/>
        <v>42498.620106382979</v>
      </c>
      <c r="R1025" s="5">
        <f t="shared" si="94"/>
        <v>42529.258404255321</v>
      </c>
      <c r="S1025">
        <f t="shared" si="96"/>
        <v>31</v>
      </c>
      <c r="T1025">
        <f t="shared" si="97"/>
        <v>2016</v>
      </c>
    </row>
    <row r="1026" spans="1:20" ht="42.75" hidden="1" x14ac:dyDescent="0.4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>
        <v>61</v>
      </c>
      <c r="L1026" t="b">
        <v>1</v>
      </c>
      <c r="M1026" t="s">
        <v>8281</v>
      </c>
      <c r="N1026" t="s">
        <v>8286</v>
      </c>
      <c r="O1026" s="6">
        <f t="shared" ref="O1026:O1089" si="98">ROUND(E1026/D1026*100,0)</f>
        <v>119</v>
      </c>
      <c r="P1026">
        <f t="shared" ref="P1026:P1089" si="99">IFERROR(ROUND(E1026/K1026,2),0)</f>
        <v>388.98</v>
      </c>
      <c r="Q1026" s="5">
        <f t="shared" si="95"/>
        <v>42728.061028368793</v>
      </c>
      <c r="R1026" s="5">
        <f t="shared" ref="R1026:R1089" si="100">(I1026/84600)+DATE(1970,1,1)</f>
        <v>42758.699326241134</v>
      </c>
      <c r="S1026">
        <f t="shared" si="96"/>
        <v>31</v>
      </c>
      <c r="T1026">
        <f t="shared" si="97"/>
        <v>2016</v>
      </c>
    </row>
    <row r="1027" spans="1:20" ht="28.5" hidden="1" x14ac:dyDescent="0.4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>
        <v>1071</v>
      </c>
      <c r="L1027" t="b">
        <v>1</v>
      </c>
      <c r="M1027" t="s">
        <v>8281</v>
      </c>
      <c r="N1027" t="s">
        <v>8286</v>
      </c>
      <c r="O1027" s="6">
        <f t="shared" si="98"/>
        <v>110</v>
      </c>
      <c r="P1027">
        <f t="shared" si="99"/>
        <v>71.849999999999994</v>
      </c>
      <c r="Q1027" s="5">
        <f t="shared" ref="Q1027:Q1090" si="101">(J1027/84600)+DATE(1970,1,1)</f>
        <v>42400.489799054369</v>
      </c>
      <c r="R1027" s="5">
        <f t="shared" si="100"/>
        <v>42431.085543735229</v>
      </c>
      <c r="S1027">
        <f t="shared" ref="S1027:S1090" si="102">ROUND((I1027-J1027)/86400,0)+1</f>
        <v>31</v>
      </c>
      <c r="T1027">
        <f t="shared" ref="T1027:T1090" si="103">YEAR((Q1027))</f>
        <v>2016</v>
      </c>
    </row>
    <row r="1028" spans="1:20" ht="42.75" hidden="1" x14ac:dyDescent="0.4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>
        <v>122</v>
      </c>
      <c r="L1028" t="b">
        <v>1</v>
      </c>
      <c r="M1028" t="s">
        <v>8281</v>
      </c>
      <c r="N1028" t="s">
        <v>8286</v>
      </c>
      <c r="O1028" s="6">
        <f t="shared" si="98"/>
        <v>100</v>
      </c>
      <c r="P1028">
        <f t="shared" si="99"/>
        <v>57.38</v>
      </c>
      <c r="Q1028" s="5">
        <f t="shared" si="101"/>
        <v>42785.075839243495</v>
      </c>
      <c r="R1028" s="5">
        <f t="shared" si="100"/>
        <v>42819.756690307331</v>
      </c>
      <c r="S1028">
        <f t="shared" si="102"/>
        <v>35</v>
      </c>
      <c r="T1028">
        <f t="shared" si="103"/>
        <v>2017</v>
      </c>
    </row>
    <row r="1029" spans="1:20" ht="42.75" hidden="1" x14ac:dyDescent="0.4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>
        <v>111</v>
      </c>
      <c r="L1029" t="b">
        <v>1</v>
      </c>
      <c r="M1029" t="s">
        <v>8281</v>
      </c>
      <c r="N1029" t="s">
        <v>8286</v>
      </c>
      <c r="O1029" s="6">
        <f t="shared" si="98"/>
        <v>103</v>
      </c>
      <c r="P1029">
        <f t="shared" si="99"/>
        <v>69.67</v>
      </c>
      <c r="Q1029" s="5">
        <f t="shared" si="101"/>
        <v>42252.609302600475</v>
      </c>
      <c r="R1029" s="5">
        <f t="shared" si="100"/>
        <v>42283.247600472809</v>
      </c>
      <c r="S1029">
        <f t="shared" si="102"/>
        <v>31</v>
      </c>
      <c r="T1029">
        <f t="shared" si="103"/>
        <v>2015</v>
      </c>
    </row>
    <row r="1030" spans="1:20" ht="42.75" hidden="1" x14ac:dyDescent="0.4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>
        <v>255</v>
      </c>
      <c r="L1030" t="b">
        <v>1</v>
      </c>
      <c r="M1030" t="s">
        <v>8281</v>
      </c>
      <c r="N1030" t="s">
        <v>8286</v>
      </c>
      <c r="O1030" s="6">
        <f t="shared" si="98"/>
        <v>117</v>
      </c>
      <c r="P1030">
        <f t="shared" si="99"/>
        <v>45.99</v>
      </c>
      <c r="Q1030" s="5">
        <f t="shared" si="101"/>
        <v>43121.300295508277</v>
      </c>
      <c r="R1030" s="5">
        <f t="shared" si="100"/>
        <v>43167.468085106382</v>
      </c>
      <c r="S1030">
        <f t="shared" si="102"/>
        <v>46</v>
      </c>
      <c r="T1030">
        <f t="shared" si="103"/>
        <v>2018</v>
      </c>
    </row>
    <row r="1031" spans="1:20" ht="28.5" hidden="1" x14ac:dyDescent="0.4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>
        <v>141</v>
      </c>
      <c r="L1031" t="b">
        <v>1</v>
      </c>
      <c r="M1031" t="s">
        <v>8281</v>
      </c>
      <c r="N1031" t="s">
        <v>8286</v>
      </c>
      <c r="O1031" s="6">
        <f t="shared" si="98"/>
        <v>112</v>
      </c>
      <c r="P1031">
        <f t="shared" si="99"/>
        <v>79.260000000000005</v>
      </c>
      <c r="Q1031" s="5">
        <f t="shared" si="101"/>
        <v>42395.258947990544</v>
      </c>
      <c r="R1031" s="5">
        <f t="shared" si="100"/>
        <v>42450.616312056736</v>
      </c>
      <c r="S1031">
        <f t="shared" si="102"/>
        <v>55</v>
      </c>
      <c r="T1031">
        <f t="shared" si="103"/>
        <v>2016</v>
      </c>
    </row>
    <row r="1032" spans="1:20" ht="28.5" hidden="1" x14ac:dyDescent="0.4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>
        <v>159</v>
      </c>
      <c r="L1032" t="b">
        <v>1</v>
      </c>
      <c r="M1032" t="s">
        <v>8281</v>
      </c>
      <c r="N1032" t="s">
        <v>8286</v>
      </c>
      <c r="O1032" s="6">
        <f t="shared" si="98"/>
        <v>342</v>
      </c>
      <c r="P1032">
        <f t="shared" si="99"/>
        <v>43.03</v>
      </c>
      <c r="Q1032" s="5">
        <f t="shared" si="101"/>
        <v>42974.089231678488</v>
      </c>
      <c r="R1032" s="5">
        <f t="shared" si="100"/>
        <v>42988.387104018911</v>
      </c>
      <c r="S1032">
        <f t="shared" si="102"/>
        <v>15</v>
      </c>
      <c r="T1032">
        <f t="shared" si="103"/>
        <v>2017</v>
      </c>
    </row>
    <row r="1033" spans="1:20" ht="42.75" hidden="1" x14ac:dyDescent="0.4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>
        <v>99</v>
      </c>
      <c r="L1033" t="b">
        <v>1</v>
      </c>
      <c r="M1033" t="s">
        <v>8281</v>
      </c>
      <c r="N1033" t="s">
        <v>8286</v>
      </c>
      <c r="O1033" s="6">
        <f t="shared" si="98"/>
        <v>107</v>
      </c>
      <c r="P1033">
        <f t="shared" si="99"/>
        <v>108.48</v>
      </c>
      <c r="Q1033" s="5">
        <f t="shared" si="101"/>
        <v>42681.269621749409</v>
      </c>
      <c r="R1033" s="5">
        <f t="shared" si="100"/>
        <v>42711.90791962175</v>
      </c>
      <c r="S1033">
        <f t="shared" si="102"/>
        <v>31</v>
      </c>
      <c r="T1033">
        <f t="shared" si="103"/>
        <v>2016</v>
      </c>
    </row>
    <row r="1034" spans="1:20" hidden="1" x14ac:dyDescent="0.4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>
        <v>96</v>
      </c>
      <c r="L1034" t="b">
        <v>1</v>
      </c>
      <c r="M1034" t="s">
        <v>8281</v>
      </c>
      <c r="N1034" t="s">
        <v>8286</v>
      </c>
      <c r="O1034" s="6">
        <f t="shared" si="98"/>
        <v>108</v>
      </c>
      <c r="P1034">
        <f t="shared" si="99"/>
        <v>61.03</v>
      </c>
      <c r="Q1034" s="5">
        <f t="shared" si="101"/>
        <v>42875.213061465722</v>
      </c>
      <c r="R1034" s="5">
        <f t="shared" si="100"/>
        <v>42905.851359338063</v>
      </c>
      <c r="S1034">
        <f t="shared" si="102"/>
        <v>31</v>
      </c>
      <c r="T1034">
        <f t="shared" si="103"/>
        <v>2017</v>
      </c>
    </row>
    <row r="1035" spans="1:20" ht="42.75" hidden="1" x14ac:dyDescent="0.4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>
        <v>27</v>
      </c>
      <c r="L1035" t="b">
        <v>1</v>
      </c>
      <c r="M1035" t="s">
        <v>8281</v>
      </c>
      <c r="N1035" t="s">
        <v>8286</v>
      </c>
      <c r="O1035" s="6">
        <f t="shared" si="98"/>
        <v>103</v>
      </c>
      <c r="P1035">
        <f t="shared" si="99"/>
        <v>50.59</v>
      </c>
      <c r="Q1035" s="5">
        <f t="shared" si="101"/>
        <v>43052.982033096923</v>
      </c>
      <c r="R1035" s="5">
        <f t="shared" si="100"/>
        <v>43081.577777777777</v>
      </c>
      <c r="S1035">
        <f t="shared" si="102"/>
        <v>29</v>
      </c>
      <c r="T1035">
        <f t="shared" si="103"/>
        <v>2017</v>
      </c>
    </row>
    <row r="1036" spans="1:20" ht="42.75" hidden="1" x14ac:dyDescent="0.4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>
        <v>166</v>
      </c>
      <c r="L1036" t="b">
        <v>1</v>
      </c>
      <c r="M1036" t="s">
        <v>8281</v>
      </c>
      <c r="N1036" t="s">
        <v>8286</v>
      </c>
      <c r="O1036" s="6">
        <f t="shared" si="98"/>
        <v>130</v>
      </c>
      <c r="P1036">
        <f t="shared" si="99"/>
        <v>39.159999999999997</v>
      </c>
      <c r="Q1036" s="5">
        <f t="shared" si="101"/>
        <v>42916.574515366432</v>
      </c>
      <c r="R1036" s="5">
        <f t="shared" si="100"/>
        <v>42949.254609929078</v>
      </c>
      <c r="S1036">
        <f t="shared" si="102"/>
        <v>33</v>
      </c>
      <c r="T1036">
        <f t="shared" si="103"/>
        <v>2017</v>
      </c>
    </row>
    <row r="1037" spans="1:20" ht="42.75" hidden="1" x14ac:dyDescent="0.4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>
        <v>76</v>
      </c>
      <c r="L1037" t="b">
        <v>1</v>
      </c>
      <c r="M1037" t="s">
        <v>8281</v>
      </c>
      <c r="N1037" t="s">
        <v>8286</v>
      </c>
      <c r="O1037" s="6">
        <f t="shared" si="98"/>
        <v>108</v>
      </c>
      <c r="P1037">
        <f t="shared" si="99"/>
        <v>65.16</v>
      </c>
      <c r="Q1037" s="5">
        <f t="shared" si="101"/>
        <v>42366.591252955084</v>
      </c>
      <c r="R1037" s="5">
        <f t="shared" si="100"/>
        <v>42397.229550827426</v>
      </c>
      <c r="S1037">
        <f t="shared" si="102"/>
        <v>31</v>
      </c>
      <c r="T1037">
        <f t="shared" si="103"/>
        <v>2015</v>
      </c>
    </row>
    <row r="1038" spans="1:20" ht="42.75" hidden="1" x14ac:dyDescent="0.4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>
        <v>211</v>
      </c>
      <c r="L1038" t="b">
        <v>1</v>
      </c>
      <c r="M1038" t="s">
        <v>8281</v>
      </c>
      <c r="N1038" t="s">
        <v>8286</v>
      </c>
      <c r="O1038" s="6">
        <f t="shared" si="98"/>
        <v>112</v>
      </c>
      <c r="P1038">
        <f t="shared" si="99"/>
        <v>23.96</v>
      </c>
      <c r="Q1038" s="5">
        <f t="shared" si="101"/>
        <v>41583.075531914896</v>
      </c>
      <c r="R1038" s="5">
        <f t="shared" si="100"/>
        <v>41615.638297872341</v>
      </c>
      <c r="S1038">
        <f t="shared" si="102"/>
        <v>33</v>
      </c>
      <c r="T1038">
        <f t="shared" si="103"/>
        <v>2013</v>
      </c>
    </row>
    <row r="1039" spans="1:20" ht="42.75" hidden="1" x14ac:dyDescent="0.4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>
        <v>21</v>
      </c>
      <c r="L1039" t="b">
        <v>1</v>
      </c>
      <c r="M1039" t="s">
        <v>8281</v>
      </c>
      <c r="N1039" t="s">
        <v>8286</v>
      </c>
      <c r="O1039" s="6">
        <f t="shared" si="98"/>
        <v>102</v>
      </c>
      <c r="P1039">
        <f t="shared" si="99"/>
        <v>48.62</v>
      </c>
      <c r="Q1039" s="5">
        <f t="shared" si="101"/>
        <v>42471.967635933805</v>
      </c>
      <c r="R1039" s="5">
        <f t="shared" si="100"/>
        <v>42494.829787234041</v>
      </c>
      <c r="S1039">
        <f t="shared" si="102"/>
        <v>23</v>
      </c>
      <c r="T1039">
        <f t="shared" si="103"/>
        <v>2016</v>
      </c>
    </row>
    <row r="1040" spans="1:20" ht="42.75" hidden="1" x14ac:dyDescent="0.4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>
        <v>61</v>
      </c>
      <c r="L1040" t="b">
        <v>1</v>
      </c>
      <c r="M1040" t="s">
        <v>8281</v>
      </c>
      <c r="N1040" t="s">
        <v>8286</v>
      </c>
      <c r="O1040" s="6">
        <f t="shared" si="98"/>
        <v>145</v>
      </c>
      <c r="P1040">
        <f t="shared" si="99"/>
        <v>35.74</v>
      </c>
      <c r="Q1040" s="5">
        <f t="shared" si="101"/>
        <v>42776.726040189125</v>
      </c>
      <c r="R1040" s="5">
        <f t="shared" si="100"/>
        <v>42807.321784869971</v>
      </c>
      <c r="S1040">
        <f t="shared" si="102"/>
        <v>31</v>
      </c>
      <c r="T1040">
        <f t="shared" si="103"/>
        <v>2017</v>
      </c>
    </row>
    <row r="1041" spans="1:20" ht="42.75" hidden="1" x14ac:dyDescent="0.4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>
        <v>30</v>
      </c>
      <c r="L1041" t="b">
        <v>1</v>
      </c>
      <c r="M1041" t="s">
        <v>8281</v>
      </c>
      <c r="N1041" t="s">
        <v>8286</v>
      </c>
      <c r="O1041" s="6">
        <f t="shared" si="98"/>
        <v>128</v>
      </c>
      <c r="P1041">
        <f t="shared" si="99"/>
        <v>21.37</v>
      </c>
      <c r="Q1041" s="5">
        <f t="shared" si="101"/>
        <v>43056.43080378251</v>
      </c>
      <c r="R1041" s="5">
        <f t="shared" si="100"/>
        <v>43082.190780141842</v>
      </c>
      <c r="S1041">
        <f t="shared" si="102"/>
        <v>26</v>
      </c>
      <c r="T1041">
        <f t="shared" si="103"/>
        <v>2017</v>
      </c>
    </row>
    <row r="1042" spans="1:20" ht="42.75" hidden="1" x14ac:dyDescent="0.4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>
        <v>1</v>
      </c>
      <c r="L1042" t="b">
        <v>0</v>
      </c>
      <c r="M1042" t="s">
        <v>8287</v>
      </c>
      <c r="N1042" t="s">
        <v>8288</v>
      </c>
      <c r="O1042" s="6">
        <f t="shared" si="98"/>
        <v>0</v>
      </c>
      <c r="P1042">
        <f t="shared" si="99"/>
        <v>250</v>
      </c>
      <c r="Q1042" s="5">
        <f t="shared" si="101"/>
        <v>42941.638404255318</v>
      </c>
      <c r="R1042" s="5">
        <f t="shared" si="100"/>
        <v>42972.27670212766</v>
      </c>
      <c r="S1042">
        <f t="shared" si="102"/>
        <v>31</v>
      </c>
      <c r="T1042">
        <f t="shared" si="103"/>
        <v>2017</v>
      </c>
    </row>
    <row r="1043" spans="1:20" ht="42.75" hidden="1" x14ac:dyDescent="0.4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>
        <v>0</v>
      </c>
      <c r="L1043" t="b">
        <v>0</v>
      </c>
      <c r="M1043" t="s">
        <v>8287</v>
      </c>
      <c r="N1043" t="s">
        <v>8288</v>
      </c>
      <c r="O1043" s="6">
        <f t="shared" si="98"/>
        <v>0</v>
      </c>
      <c r="P1043">
        <f t="shared" si="99"/>
        <v>0</v>
      </c>
      <c r="Q1043" s="5">
        <f t="shared" si="101"/>
        <v>42177.061371158394</v>
      </c>
      <c r="R1043" s="5">
        <f t="shared" si="100"/>
        <v>42197.486903073281</v>
      </c>
      <c r="S1043">
        <f t="shared" si="102"/>
        <v>21</v>
      </c>
      <c r="T1043">
        <f t="shared" si="103"/>
        <v>2015</v>
      </c>
    </row>
    <row r="1044" spans="1:20" ht="42.75" hidden="1" x14ac:dyDescent="0.4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>
        <v>1</v>
      </c>
      <c r="L1044" t="b">
        <v>0</v>
      </c>
      <c r="M1044" t="s">
        <v>8287</v>
      </c>
      <c r="N1044" t="s">
        <v>8288</v>
      </c>
      <c r="O1044" s="6">
        <f t="shared" si="98"/>
        <v>2</v>
      </c>
      <c r="P1044">
        <f t="shared" si="99"/>
        <v>10</v>
      </c>
      <c r="Q1044" s="5">
        <f t="shared" si="101"/>
        <v>42198.136501182031</v>
      </c>
      <c r="R1044" s="5">
        <f t="shared" si="100"/>
        <v>42241.765957446813</v>
      </c>
      <c r="S1044">
        <f t="shared" si="102"/>
        <v>44</v>
      </c>
      <c r="T1044">
        <f t="shared" si="103"/>
        <v>2015</v>
      </c>
    </row>
    <row r="1045" spans="1:20" ht="42.75" hidden="1" x14ac:dyDescent="0.4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>
        <v>292</v>
      </c>
      <c r="L1045" t="b">
        <v>0</v>
      </c>
      <c r="M1045" t="s">
        <v>8287</v>
      </c>
      <c r="N1045" t="s">
        <v>8288</v>
      </c>
      <c r="O1045" s="6">
        <f t="shared" si="98"/>
        <v>9</v>
      </c>
      <c r="P1045">
        <f t="shared" si="99"/>
        <v>29.24</v>
      </c>
      <c r="Q1045" s="5">
        <f t="shared" si="101"/>
        <v>42466.279609929079</v>
      </c>
      <c r="R1045" s="5">
        <f t="shared" si="100"/>
        <v>42496.917907801413</v>
      </c>
      <c r="S1045">
        <f t="shared" si="102"/>
        <v>31</v>
      </c>
      <c r="T1045">
        <f t="shared" si="103"/>
        <v>2016</v>
      </c>
    </row>
    <row r="1046" spans="1:20" ht="42.75" hidden="1" x14ac:dyDescent="0.4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>
        <v>2</v>
      </c>
      <c r="L1046" t="b">
        <v>0</v>
      </c>
      <c r="M1046" t="s">
        <v>8287</v>
      </c>
      <c r="N1046" t="s">
        <v>8288</v>
      </c>
      <c r="O1046" s="6">
        <f t="shared" si="98"/>
        <v>0</v>
      </c>
      <c r="P1046">
        <f t="shared" si="99"/>
        <v>3</v>
      </c>
      <c r="Q1046" s="5">
        <f t="shared" si="101"/>
        <v>42361.775425531916</v>
      </c>
      <c r="R1046" s="5">
        <f t="shared" si="100"/>
        <v>42419.912765957444</v>
      </c>
      <c r="S1046">
        <f t="shared" si="102"/>
        <v>58</v>
      </c>
      <c r="T1046">
        <f t="shared" si="103"/>
        <v>2015</v>
      </c>
    </row>
    <row r="1047" spans="1:20" ht="42.75" hidden="1" x14ac:dyDescent="0.4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>
        <v>8</v>
      </c>
      <c r="L1047" t="b">
        <v>0</v>
      </c>
      <c r="M1047" t="s">
        <v>8287</v>
      </c>
      <c r="N1047" t="s">
        <v>8288</v>
      </c>
      <c r="O1047" s="6">
        <f t="shared" si="98"/>
        <v>3</v>
      </c>
      <c r="P1047">
        <f t="shared" si="99"/>
        <v>33.25</v>
      </c>
      <c r="Q1047" s="5">
        <f t="shared" si="101"/>
        <v>42191.16962174941</v>
      </c>
      <c r="R1047" s="5">
        <f t="shared" si="100"/>
        <v>42221.807919621744</v>
      </c>
      <c r="S1047">
        <f t="shared" si="102"/>
        <v>31</v>
      </c>
      <c r="T1047">
        <f t="shared" si="103"/>
        <v>2015</v>
      </c>
    </row>
    <row r="1048" spans="1:20" ht="42.75" hidden="1" x14ac:dyDescent="0.4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>
        <v>0</v>
      </c>
      <c r="L1048" t="b">
        <v>0</v>
      </c>
      <c r="M1048" t="s">
        <v>8287</v>
      </c>
      <c r="N1048" t="s">
        <v>8288</v>
      </c>
      <c r="O1048" s="6">
        <f t="shared" si="98"/>
        <v>0</v>
      </c>
      <c r="P1048">
        <f t="shared" si="99"/>
        <v>0</v>
      </c>
      <c r="Q1048" s="5">
        <f t="shared" si="101"/>
        <v>42676.252482269505</v>
      </c>
      <c r="R1048" s="5">
        <f t="shared" si="100"/>
        <v>42722.209929078017</v>
      </c>
      <c r="S1048">
        <f t="shared" si="102"/>
        <v>46</v>
      </c>
      <c r="T1048">
        <f t="shared" si="103"/>
        <v>2016</v>
      </c>
    </row>
    <row r="1049" spans="1:20" ht="42.75" hidden="1" x14ac:dyDescent="0.4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>
        <v>1</v>
      </c>
      <c r="L1049" t="b">
        <v>0</v>
      </c>
      <c r="M1049" t="s">
        <v>8287</v>
      </c>
      <c r="N1049" t="s">
        <v>8288</v>
      </c>
      <c r="O1049" s="6">
        <f t="shared" si="98"/>
        <v>0</v>
      </c>
      <c r="P1049">
        <f t="shared" si="99"/>
        <v>1</v>
      </c>
      <c r="Q1049" s="5">
        <f t="shared" si="101"/>
        <v>42266.68693853428</v>
      </c>
      <c r="R1049" s="5">
        <f t="shared" si="100"/>
        <v>42297.367789598109</v>
      </c>
      <c r="S1049">
        <f t="shared" si="102"/>
        <v>31</v>
      </c>
      <c r="T1049">
        <f t="shared" si="103"/>
        <v>2015</v>
      </c>
    </row>
    <row r="1050" spans="1:20" ht="42.75" hidden="1" x14ac:dyDescent="0.4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>
        <v>4</v>
      </c>
      <c r="L1050" t="b">
        <v>0</v>
      </c>
      <c r="M1050" t="s">
        <v>8287</v>
      </c>
      <c r="N1050" t="s">
        <v>8288</v>
      </c>
      <c r="O1050" s="6">
        <f t="shared" si="98"/>
        <v>1</v>
      </c>
      <c r="P1050">
        <f t="shared" si="99"/>
        <v>53</v>
      </c>
      <c r="Q1050" s="5">
        <f t="shared" si="101"/>
        <v>42960.373392434987</v>
      </c>
      <c r="R1050" s="5">
        <f t="shared" si="100"/>
        <v>43001.224456264776</v>
      </c>
      <c r="S1050">
        <f t="shared" si="102"/>
        <v>41</v>
      </c>
      <c r="T1050">
        <f t="shared" si="103"/>
        <v>2017</v>
      </c>
    </row>
    <row r="1051" spans="1:20" hidden="1" x14ac:dyDescent="0.4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>
        <v>0</v>
      </c>
      <c r="L1051" t="b">
        <v>0</v>
      </c>
      <c r="M1051" t="s">
        <v>8287</v>
      </c>
      <c r="N1051" t="s">
        <v>8288</v>
      </c>
      <c r="O1051" s="6">
        <f t="shared" si="98"/>
        <v>0</v>
      </c>
      <c r="P1051">
        <f t="shared" si="99"/>
        <v>0</v>
      </c>
      <c r="Q1051" s="5">
        <f t="shared" si="101"/>
        <v>42740.163652482268</v>
      </c>
      <c r="R1051" s="5">
        <f t="shared" si="100"/>
        <v>42770.801950354609</v>
      </c>
      <c r="S1051">
        <f t="shared" si="102"/>
        <v>31</v>
      </c>
      <c r="T1051">
        <f t="shared" si="103"/>
        <v>2017</v>
      </c>
    </row>
    <row r="1052" spans="1:20" ht="28.5" hidden="1" x14ac:dyDescent="0.4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>
        <v>0</v>
      </c>
      <c r="L1052" t="b">
        <v>0</v>
      </c>
      <c r="M1052" t="s">
        <v>8287</v>
      </c>
      <c r="N1052" t="s">
        <v>8288</v>
      </c>
      <c r="O1052" s="6">
        <f t="shared" si="98"/>
        <v>0</v>
      </c>
      <c r="P1052">
        <f t="shared" si="99"/>
        <v>0</v>
      </c>
      <c r="Q1052" s="5">
        <f t="shared" si="101"/>
        <v>42586.324787234043</v>
      </c>
      <c r="R1052" s="5">
        <f t="shared" si="100"/>
        <v>42616.963085106385</v>
      </c>
      <c r="S1052">
        <f t="shared" si="102"/>
        <v>31</v>
      </c>
      <c r="T1052">
        <f t="shared" si="103"/>
        <v>2016</v>
      </c>
    </row>
    <row r="1053" spans="1:20" ht="42.75" hidden="1" x14ac:dyDescent="0.4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>
        <v>0</v>
      </c>
      <c r="L1053" t="b">
        <v>0</v>
      </c>
      <c r="M1053" t="s">
        <v>8287</v>
      </c>
      <c r="N1053" t="s">
        <v>8288</v>
      </c>
      <c r="O1053" s="6">
        <f t="shared" si="98"/>
        <v>0</v>
      </c>
      <c r="P1053">
        <f t="shared" si="99"/>
        <v>0</v>
      </c>
      <c r="Q1053" s="5">
        <f t="shared" si="101"/>
        <v>42196.418735224586</v>
      </c>
      <c r="R1053" s="5">
        <f t="shared" si="100"/>
        <v>42225.01447990544</v>
      </c>
      <c r="S1053">
        <f t="shared" si="102"/>
        <v>29</v>
      </c>
      <c r="T1053">
        <f t="shared" si="103"/>
        <v>2015</v>
      </c>
    </row>
    <row r="1054" spans="1:20" ht="57" hidden="1" x14ac:dyDescent="0.4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>
        <v>0</v>
      </c>
      <c r="L1054" t="b">
        <v>0</v>
      </c>
      <c r="M1054" t="s">
        <v>8287</v>
      </c>
      <c r="N1054" t="s">
        <v>8288</v>
      </c>
      <c r="O1054" s="6">
        <f t="shared" si="98"/>
        <v>0</v>
      </c>
      <c r="P1054">
        <f t="shared" si="99"/>
        <v>0</v>
      </c>
      <c r="Q1054" s="5">
        <f t="shared" si="101"/>
        <v>42843.686702127656</v>
      </c>
      <c r="R1054" s="5">
        <f t="shared" si="100"/>
        <v>42888.665957446807</v>
      </c>
      <c r="S1054">
        <f t="shared" si="102"/>
        <v>45</v>
      </c>
      <c r="T1054">
        <f t="shared" si="103"/>
        <v>2017</v>
      </c>
    </row>
    <row r="1055" spans="1:20" ht="42.75" hidden="1" x14ac:dyDescent="0.4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>
        <v>1</v>
      </c>
      <c r="L1055" t="b">
        <v>0</v>
      </c>
      <c r="M1055" t="s">
        <v>8287</v>
      </c>
      <c r="N1055" t="s">
        <v>8288</v>
      </c>
      <c r="O1055" s="6">
        <f t="shared" si="98"/>
        <v>1</v>
      </c>
      <c r="P1055">
        <f t="shared" si="99"/>
        <v>15</v>
      </c>
      <c r="Q1055" s="5">
        <f t="shared" si="101"/>
        <v>43141.261607565015</v>
      </c>
      <c r="R1055" s="5">
        <f t="shared" si="100"/>
        <v>43166.793522458625</v>
      </c>
      <c r="S1055">
        <f t="shared" si="102"/>
        <v>26</v>
      </c>
      <c r="T1055">
        <f t="shared" si="103"/>
        <v>2018</v>
      </c>
    </row>
    <row r="1056" spans="1:20" ht="42.75" hidden="1" x14ac:dyDescent="0.4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>
        <v>0</v>
      </c>
      <c r="L1056" t="b">
        <v>0</v>
      </c>
      <c r="M1056" t="s">
        <v>8287</v>
      </c>
      <c r="N1056" t="s">
        <v>8288</v>
      </c>
      <c r="O1056" s="6">
        <f t="shared" si="98"/>
        <v>0</v>
      </c>
      <c r="P1056">
        <f t="shared" si="99"/>
        <v>0</v>
      </c>
      <c r="Q1056" s="5">
        <f t="shared" si="101"/>
        <v>42177.869964539008</v>
      </c>
      <c r="R1056" s="5">
        <f t="shared" si="100"/>
        <v>42208.574468085106</v>
      </c>
      <c r="S1056">
        <f t="shared" si="102"/>
        <v>31</v>
      </c>
      <c r="T1056">
        <f t="shared" si="103"/>
        <v>2015</v>
      </c>
    </row>
    <row r="1057" spans="1:20" ht="42.75" hidden="1" x14ac:dyDescent="0.4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>
        <v>0</v>
      </c>
      <c r="L1057" t="b">
        <v>0</v>
      </c>
      <c r="M1057" t="s">
        <v>8287</v>
      </c>
      <c r="N1057" t="s">
        <v>8288</v>
      </c>
      <c r="O1057" s="6">
        <f t="shared" si="98"/>
        <v>0</v>
      </c>
      <c r="P1057">
        <f t="shared" si="99"/>
        <v>0</v>
      </c>
      <c r="Q1057" s="5">
        <f t="shared" si="101"/>
        <v>42765.247576832153</v>
      </c>
      <c r="R1057" s="5">
        <f t="shared" si="100"/>
        <v>42795.885874704487</v>
      </c>
      <c r="S1057">
        <f t="shared" si="102"/>
        <v>31</v>
      </c>
      <c r="T1057">
        <f t="shared" si="103"/>
        <v>2017</v>
      </c>
    </row>
    <row r="1058" spans="1:20" ht="42.75" hidden="1" x14ac:dyDescent="0.4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>
        <v>0</v>
      </c>
      <c r="L1058" t="b">
        <v>0</v>
      </c>
      <c r="M1058" t="s">
        <v>8287</v>
      </c>
      <c r="N1058" t="s">
        <v>8288</v>
      </c>
      <c r="O1058" s="6">
        <f t="shared" si="98"/>
        <v>0</v>
      </c>
      <c r="P1058">
        <f t="shared" si="99"/>
        <v>0</v>
      </c>
      <c r="Q1058" s="5">
        <f t="shared" si="101"/>
        <v>42409.564739952722</v>
      </c>
      <c r="R1058" s="5">
        <f t="shared" si="100"/>
        <v>42470.79878250591</v>
      </c>
      <c r="S1058">
        <f t="shared" si="102"/>
        <v>61</v>
      </c>
      <c r="T1058">
        <f t="shared" si="103"/>
        <v>2016</v>
      </c>
    </row>
    <row r="1059" spans="1:20" ht="42.75" hidden="1" x14ac:dyDescent="0.4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>
        <v>0</v>
      </c>
      <c r="L1059" t="b">
        <v>0</v>
      </c>
      <c r="M1059" t="s">
        <v>8287</v>
      </c>
      <c r="N1059" t="s">
        <v>8288</v>
      </c>
      <c r="O1059" s="6">
        <f t="shared" si="98"/>
        <v>0</v>
      </c>
      <c r="P1059">
        <f t="shared" si="99"/>
        <v>0</v>
      </c>
      <c r="Q1059" s="5">
        <f t="shared" si="101"/>
        <v>43042.911146572107</v>
      </c>
      <c r="R1059" s="5">
        <f t="shared" si="100"/>
        <v>43073.591997635929</v>
      </c>
      <c r="S1059">
        <f t="shared" si="102"/>
        <v>31</v>
      </c>
      <c r="T1059">
        <f t="shared" si="103"/>
        <v>2017</v>
      </c>
    </row>
    <row r="1060" spans="1:20" ht="42.75" hidden="1" x14ac:dyDescent="0.4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>
        <v>0</v>
      </c>
      <c r="L1060" t="b">
        <v>0</v>
      </c>
      <c r="M1060" t="s">
        <v>8287</v>
      </c>
      <c r="N1060" t="s">
        <v>8288</v>
      </c>
      <c r="O1060" s="6">
        <f t="shared" si="98"/>
        <v>0</v>
      </c>
      <c r="P1060">
        <f t="shared" si="99"/>
        <v>0</v>
      </c>
      <c r="Q1060" s="5">
        <f t="shared" si="101"/>
        <v>42398.515874704492</v>
      </c>
      <c r="R1060" s="5">
        <f t="shared" si="100"/>
        <v>42440.48936170213</v>
      </c>
      <c r="S1060">
        <f t="shared" si="102"/>
        <v>42</v>
      </c>
      <c r="T1060">
        <f t="shared" si="103"/>
        <v>2016</v>
      </c>
    </row>
    <row r="1061" spans="1:20" hidden="1" x14ac:dyDescent="0.4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>
        <v>0</v>
      </c>
      <c r="L1061" t="b">
        <v>0</v>
      </c>
      <c r="M1061" t="s">
        <v>8287</v>
      </c>
      <c r="N1061" t="s">
        <v>8288</v>
      </c>
      <c r="O1061" s="6">
        <f t="shared" si="98"/>
        <v>0</v>
      </c>
      <c r="P1061">
        <f t="shared" si="99"/>
        <v>0</v>
      </c>
      <c r="Q1061" s="5">
        <f t="shared" si="101"/>
        <v>42397.381276595741</v>
      </c>
      <c r="R1061" s="5">
        <f t="shared" si="100"/>
        <v>42427.977021276594</v>
      </c>
      <c r="S1061">
        <f t="shared" si="102"/>
        <v>31</v>
      </c>
      <c r="T1061">
        <f t="shared" si="103"/>
        <v>2016</v>
      </c>
    </row>
    <row r="1062" spans="1:20" ht="42.75" hidden="1" x14ac:dyDescent="0.4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>
        <v>1</v>
      </c>
      <c r="L1062" t="b">
        <v>0</v>
      </c>
      <c r="M1062" t="s">
        <v>8287</v>
      </c>
      <c r="N1062" t="s">
        <v>8288</v>
      </c>
      <c r="O1062" s="6">
        <f t="shared" si="98"/>
        <v>1</v>
      </c>
      <c r="P1062">
        <f t="shared" si="99"/>
        <v>50</v>
      </c>
      <c r="Q1062" s="5">
        <f t="shared" si="101"/>
        <v>42431.209137115839</v>
      </c>
      <c r="R1062" s="5">
        <f t="shared" si="100"/>
        <v>42461.84743498818</v>
      </c>
      <c r="S1062">
        <f t="shared" si="102"/>
        <v>31</v>
      </c>
      <c r="T1062">
        <f t="shared" si="103"/>
        <v>2016</v>
      </c>
    </row>
    <row r="1063" spans="1:20" ht="28.5" hidden="1" x14ac:dyDescent="0.4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>
        <v>0</v>
      </c>
      <c r="L1063" t="b">
        <v>0</v>
      </c>
      <c r="M1063" t="s">
        <v>8287</v>
      </c>
      <c r="N1063" t="s">
        <v>8288</v>
      </c>
      <c r="O1063" s="6">
        <f t="shared" si="98"/>
        <v>0</v>
      </c>
      <c r="P1063">
        <f t="shared" si="99"/>
        <v>0</v>
      </c>
      <c r="Q1063" s="5">
        <f t="shared" si="101"/>
        <v>42791.069834515365</v>
      </c>
      <c r="R1063" s="5">
        <f t="shared" si="100"/>
        <v>42852.106382978724</v>
      </c>
      <c r="S1063">
        <f t="shared" si="102"/>
        <v>61</v>
      </c>
      <c r="T1063">
        <f t="shared" si="103"/>
        <v>2017</v>
      </c>
    </row>
    <row r="1064" spans="1:20" hidden="1" x14ac:dyDescent="0.4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>
        <v>4</v>
      </c>
      <c r="L1064" t="b">
        <v>0</v>
      </c>
      <c r="M1064" t="s">
        <v>8287</v>
      </c>
      <c r="N1064" t="s">
        <v>8288</v>
      </c>
      <c r="O1064" s="6">
        <f t="shared" si="98"/>
        <v>95</v>
      </c>
      <c r="P1064">
        <f t="shared" si="99"/>
        <v>47.5</v>
      </c>
      <c r="Q1064" s="5">
        <f t="shared" si="101"/>
        <v>42918.249893617016</v>
      </c>
      <c r="R1064" s="5">
        <f t="shared" si="100"/>
        <v>42925.398829787235</v>
      </c>
      <c r="S1064">
        <f t="shared" si="102"/>
        <v>8</v>
      </c>
      <c r="T1064">
        <f t="shared" si="103"/>
        <v>2017</v>
      </c>
    </row>
    <row r="1065" spans="1:20" ht="42.75" hidden="1" x14ac:dyDescent="0.4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>
        <v>0</v>
      </c>
      <c r="L1065" t="b">
        <v>0</v>
      </c>
      <c r="M1065" t="s">
        <v>8287</v>
      </c>
      <c r="N1065" t="s">
        <v>8288</v>
      </c>
      <c r="O1065" s="6">
        <f t="shared" si="98"/>
        <v>0</v>
      </c>
      <c r="P1065">
        <f t="shared" si="99"/>
        <v>0</v>
      </c>
      <c r="Q1065" s="5">
        <f t="shared" si="101"/>
        <v>42945.03146572104</v>
      </c>
      <c r="R1065" s="5">
        <f t="shared" si="100"/>
        <v>42975.669763593382</v>
      </c>
      <c r="S1065">
        <f t="shared" si="102"/>
        <v>31</v>
      </c>
      <c r="T1065">
        <f t="shared" si="103"/>
        <v>2017</v>
      </c>
    </row>
    <row r="1066" spans="1:20" ht="42.75" hidden="1" x14ac:dyDescent="0.4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>
        <v>123</v>
      </c>
      <c r="L1066" t="b">
        <v>0</v>
      </c>
      <c r="M1066" t="s">
        <v>8289</v>
      </c>
      <c r="N1066" t="s">
        <v>8290</v>
      </c>
      <c r="O1066" s="6">
        <f t="shared" si="98"/>
        <v>9</v>
      </c>
      <c r="P1066">
        <f t="shared" si="99"/>
        <v>65.67</v>
      </c>
      <c r="Q1066" s="5">
        <f t="shared" si="101"/>
        <v>41754.424385342791</v>
      </c>
      <c r="R1066" s="5">
        <f t="shared" si="100"/>
        <v>41800.381832151303</v>
      </c>
      <c r="S1066">
        <f t="shared" si="102"/>
        <v>46</v>
      </c>
      <c r="T1066">
        <f t="shared" si="103"/>
        <v>2014</v>
      </c>
    </row>
    <row r="1067" spans="1:20" ht="42.75" hidden="1" x14ac:dyDescent="0.4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>
        <v>5</v>
      </c>
      <c r="L1067" t="b">
        <v>0</v>
      </c>
      <c r="M1067" t="s">
        <v>8289</v>
      </c>
      <c r="N1067" t="s">
        <v>8290</v>
      </c>
      <c r="O1067" s="6">
        <f t="shared" si="98"/>
        <v>3</v>
      </c>
      <c r="P1067">
        <f t="shared" si="99"/>
        <v>16.2</v>
      </c>
      <c r="Q1067" s="5">
        <f t="shared" si="101"/>
        <v>42003.772127659569</v>
      </c>
      <c r="R1067" s="5">
        <f t="shared" si="100"/>
        <v>42032.36787234043</v>
      </c>
      <c r="S1067">
        <f t="shared" si="102"/>
        <v>29</v>
      </c>
      <c r="T1067">
        <f t="shared" si="103"/>
        <v>2014</v>
      </c>
    </row>
    <row r="1068" spans="1:20" ht="42.75" hidden="1" x14ac:dyDescent="0.4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>
        <v>148</v>
      </c>
      <c r="L1068" t="b">
        <v>0</v>
      </c>
      <c r="M1068" t="s">
        <v>8289</v>
      </c>
      <c r="N1068" t="s">
        <v>8290</v>
      </c>
      <c r="O1068" s="6">
        <f t="shared" si="98"/>
        <v>3</v>
      </c>
      <c r="P1068">
        <f t="shared" si="99"/>
        <v>34.130000000000003</v>
      </c>
      <c r="Q1068" s="5">
        <f t="shared" si="101"/>
        <v>41783.770472813238</v>
      </c>
      <c r="R1068" s="5">
        <f t="shared" si="100"/>
        <v>41829.72791962175</v>
      </c>
      <c r="S1068">
        <f t="shared" si="102"/>
        <v>46</v>
      </c>
      <c r="T1068">
        <f t="shared" si="103"/>
        <v>2014</v>
      </c>
    </row>
    <row r="1069" spans="1:20" ht="42.75" hidden="1" x14ac:dyDescent="0.4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>
        <v>10</v>
      </c>
      <c r="L1069" t="b">
        <v>0</v>
      </c>
      <c r="M1069" t="s">
        <v>8289</v>
      </c>
      <c r="N1069" t="s">
        <v>8290</v>
      </c>
      <c r="O1069" s="6">
        <f t="shared" si="98"/>
        <v>26</v>
      </c>
      <c r="P1069">
        <f t="shared" si="99"/>
        <v>13</v>
      </c>
      <c r="Q1069" s="5">
        <f t="shared" si="101"/>
        <v>41940.937718676127</v>
      </c>
      <c r="R1069" s="5">
        <f t="shared" si="100"/>
        <v>41971.576016548468</v>
      </c>
      <c r="S1069">
        <f t="shared" si="102"/>
        <v>31</v>
      </c>
      <c r="T1069">
        <f t="shared" si="103"/>
        <v>2014</v>
      </c>
    </row>
    <row r="1070" spans="1:20" ht="57" hidden="1" x14ac:dyDescent="0.4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>
        <v>4</v>
      </c>
      <c r="L1070" t="b">
        <v>0</v>
      </c>
      <c r="M1070" t="s">
        <v>8289</v>
      </c>
      <c r="N1070" t="s">
        <v>8290</v>
      </c>
      <c r="O1070" s="6">
        <f t="shared" si="98"/>
        <v>0</v>
      </c>
      <c r="P1070">
        <f t="shared" si="99"/>
        <v>11.25</v>
      </c>
      <c r="Q1070" s="5">
        <f t="shared" si="101"/>
        <v>42799.336453900709</v>
      </c>
      <c r="R1070" s="5">
        <f t="shared" si="100"/>
        <v>42829.932198581562</v>
      </c>
      <c r="S1070">
        <f t="shared" si="102"/>
        <v>31</v>
      </c>
      <c r="T1070">
        <f t="shared" si="103"/>
        <v>2017</v>
      </c>
    </row>
    <row r="1071" spans="1:20" ht="42.75" hidden="1" x14ac:dyDescent="0.4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>
        <v>21</v>
      </c>
      <c r="L1071" t="b">
        <v>0</v>
      </c>
      <c r="M1071" t="s">
        <v>8289</v>
      </c>
      <c r="N1071" t="s">
        <v>8290</v>
      </c>
      <c r="O1071" s="6">
        <f t="shared" si="98"/>
        <v>39</v>
      </c>
      <c r="P1071">
        <f t="shared" si="99"/>
        <v>40.479999999999997</v>
      </c>
      <c r="Q1071" s="5">
        <f t="shared" si="101"/>
        <v>41912.724101654851</v>
      </c>
      <c r="R1071" s="5">
        <f t="shared" si="100"/>
        <v>41945.447505910168</v>
      </c>
      <c r="S1071">
        <f t="shared" si="102"/>
        <v>33</v>
      </c>
      <c r="T1071">
        <f t="shared" si="103"/>
        <v>2014</v>
      </c>
    </row>
    <row r="1072" spans="1:20" ht="42.75" hidden="1" x14ac:dyDescent="0.4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>
        <v>2</v>
      </c>
      <c r="L1072" t="b">
        <v>0</v>
      </c>
      <c r="M1072" t="s">
        <v>8289</v>
      </c>
      <c r="N1072" t="s">
        <v>8290</v>
      </c>
      <c r="O1072" s="6">
        <f t="shared" si="98"/>
        <v>1</v>
      </c>
      <c r="P1072">
        <f t="shared" si="99"/>
        <v>35</v>
      </c>
      <c r="Q1072" s="5">
        <f t="shared" si="101"/>
        <v>41494.799314420801</v>
      </c>
      <c r="R1072" s="5">
        <f t="shared" si="100"/>
        <v>41515.224846335695</v>
      </c>
      <c r="S1072">
        <f t="shared" si="102"/>
        <v>21</v>
      </c>
      <c r="T1072">
        <f t="shared" si="103"/>
        <v>2013</v>
      </c>
    </row>
    <row r="1073" spans="1:20" ht="42.75" hidden="1" x14ac:dyDescent="0.4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>
        <v>0</v>
      </c>
      <c r="L1073" t="b">
        <v>0</v>
      </c>
      <c r="M1073" t="s">
        <v>8289</v>
      </c>
      <c r="N1073" t="s">
        <v>8290</v>
      </c>
      <c r="O1073" s="6">
        <f t="shared" si="98"/>
        <v>0</v>
      </c>
      <c r="P1073">
        <f t="shared" si="99"/>
        <v>0</v>
      </c>
      <c r="Q1073" s="5">
        <f t="shared" si="101"/>
        <v>42651.641761229315</v>
      </c>
      <c r="R1073" s="5">
        <f t="shared" si="100"/>
        <v>42682.322612293145</v>
      </c>
      <c r="S1073">
        <f t="shared" si="102"/>
        <v>31</v>
      </c>
      <c r="T1073">
        <f t="shared" si="103"/>
        <v>2016</v>
      </c>
    </row>
    <row r="1074" spans="1:20" ht="42.75" hidden="1" x14ac:dyDescent="0.4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>
        <v>4</v>
      </c>
      <c r="L1074" t="b">
        <v>0</v>
      </c>
      <c r="M1074" t="s">
        <v>8289</v>
      </c>
      <c r="N1074" t="s">
        <v>8290</v>
      </c>
      <c r="O1074" s="6">
        <f t="shared" si="98"/>
        <v>0</v>
      </c>
      <c r="P1074">
        <f t="shared" si="99"/>
        <v>12.75</v>
      </c>
      <c r="Q1074" s="5">
        <f t="shared" si="101"/>
        <v>41987.892399527191</v>
      </c>
      <c r="R1074" s="5">
        <f t="shared" si="100"/>
        <v>42018.530697399532</v>
      </c>
      <c r="S1074">
        <f t="shared" si="102"/>
        <v>31</v>
      </c>
      <c r="T1074">
        <f t="shared" si="103"/>
        <v>2014</v>
      </c>
    </row>
    <row r="1075" spans="1:20" ht="28.5" hidden="1" x14ac:dyDescent="0.4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>
        <v>1</v>
      </c>
      <c r="L1075" t="b">
        <v>0</v>
      </c>
      <c r="M1075" t="s">
        <v>8289</v>
      </c>
      <c r="N1075" t="s">
        <v>8290</v>
      </c>
      <c r="O1075" s="6">
        <f t="shared" si="98"/>
        <v>1</v>
      </c>
      <c r="P1075">
        <f t="shared" si="99"/>
        <v>10</v>
      </c>
      <c r="Q1075" s="5">
        <f t="shared" si="101"/>
        <v>41127.091501182033</v>
      </c>
      <c r="R1075" s="5">
        <f t="shared" si="100"/>
        <v>41157.729799054374</v>
      </c>
      <c r="S1075">
        <f t="shared" si="102"/>
        <v>31</v>
      </c>
      <c r="T1075">
        <f t="shared" si="103"/>
        <v>2012</v>
      </c>
    </row>
    <row r="1076" spans="1:20" ht="42.75" hidden="1" x14ac:dyDescent="0.4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>
        <v>30</v>
      </c>
      <c r="L1076" t="b">
        <v>0</v>
      </c>
      <c r="M1076" t="s">
        <v>8289</v>
      </c>
      <c r="N1076" t="s">
        <v>8290</v>
      </c>
      <c r="O1076" s="6">
        <f t="shared" si="98"/>
        <v>6</v>
      </c>
      <c r="P1076">
        <f t="shared" si="99"/>
        <v>113.57</v>
      </c>
      <c r="Q1076" s="5">
        <f t="shared" si="101"/>
        <v>41954.538356973993</v>
      </c>
      <c r="R1076" s="5">
        <f t="shared" si="100"/>
        <v>41985.176654846335</v>
      </c>
      <c r="S1076">
        <f t="shared" si="102"/>
        <v>31</v>
      </c>
      <c r="T1076">
        <f t="shared" si="103"/>
        <v>2014</v>
      </c>
    </row>
    <row r="1077" spans="1:20" ht="28.5" hidden="1" x14ac:dyDescent="0.4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>
        <v>3</v>
      </c>
      <c r="L1077" t="b">
        <v>0</v>
      </c>
      <c r="M1077" t="s">
        <v>8289</v>
      </c>
      <c r="N1077" t="s">
        <v>8290</v>
      </c>
      <c r="O1077" s="6">
        <f t="shared" si="98"/>
        <v>5</v>
      </c>
      <c r="P1077">
        <f t="shared" si="99"/>
        <v>15</v>
      </c>
      <c r="Q1077" s="5">
        <f t="shared" si="101"/>
        <v>41334.34888888889</v>
      </c>
      <c r="R1077" s="5">
        <f t="shared" si="100"/>
        <v>41364.987186761231</v>
      </c>
      <c r="S1077">
        <f t="shared" si="102"/>
        <v>31</v>
      </c>
      <c r="T1077">
        <f t="shared" si="103"/>
        <v>2013</v>
      </c>
    </row>
    <row r="1078" spans="1:20" ht="42.75" hidden="1" x14ac:dyDescent="0.4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>
        <v>975</v>
      </c>
      <c r="L1078" t="b">
        <v>0</v>
      </c>
      <c r="M1078" t="s">
        <v>8289</v>
      </c>
      <c r="N1078" t="s">
        <v>8290</v>
      </c>
      <c r="O1078" s="6">
        <f t="shared" si="98"/>
        <v>63</v>
      </c>
      <c r="P1078">
        <f t="shared" si="99"/>
        <v>48.28</v>
      </c>
      <c r="Q1078" s="5">
        <f t="shared" si="101"/>
        <v>42184.534869976356</v>
      </c>
      <c r="R1078" s="5">
        <f t="shared" si="100"/>
        <v>42240.705082742315</v>
      </c>
      <c r="S1078">
        <f t="shared" si="102"/>
        <v>56</v>
      </c>
      <c r="T1078">
        <f t="shared" si="103"/>
        <v>2015</v>
      </c>
    </row>
    <row r="1079" spans="1:20" ht="42.75" hidden="1" x14ac:dyDescent="0.4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>
        <v>167</v>
      </c>
      <c r="L1079" t="b">
        <v>0</v>
      </c>
      <c r="M1079" t="s">
        <v>8289</v>
      </c>
      <c r="N1079" t="s">
        <v>8290</v>
      </c>
      <c r="O1079" s="6">
        <f t="shared" si="98"/>
        <v>29</v>
      </c>
      <c r="P1079">
        <f t="shared" si="99"/>
        <v>43.98</v>
      </c>
      <c r="Q1079" s="5">
        <f t="shared" si="101"/>
        <v>42710.276725768323</v>
      </c>
      <c r="R1079" s="5">
        <f t="shared" si="100"/>
        <v>42740.915023640657</v>
      </c>
      <c r="S1079">
        <f t="shared" si="102"/>
        <v>31</v>
      </c>
      <c r="T1079">
        <f t="shared" si="103"/>
        <v>2016</v>
      </c>
    </row>
    <row r="1080" spans="1:20" ht="42.75" hidden="1" x14ac:dyDescent="0.4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>
        <v>5</v>
      </c>
      <c r="L1080" t="b">
        <v>0</v>
      </c>
      <c r="M1080" t="s">
        <v>8289</v>
      </c>
      <c r="N1080" t="s">
        <v>8290</v>
      </c>
      <c r="O1080" s="6">
        <f t="shared" si="98"/>
        <v>8</v>
      </c>
      <c r="P1080">
        <f t="shared" si="99"/>
        <v>9</v>
      </c>
      <c r="Q1080" s="5">
        <f t="shared" si="101"/>
        <v>41023.157458628841</v>
      </c>
      <c r="R1080" s="5">
        <f t="shared" si="100"/>
        <v>41069.114905437353</v>
      </c>
      <c r="S1080">
        <f t="shared" si="102"/>
        <v>46</v>
      </c>
      <c r="T1080">
        <f t="shared" si="103"/>
        <v>2012</v>
      </c>
    </row>
    <row r="1081" spans="1:20" ht="42.75" hidden="1" x14ac:dyDescent="0.4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>
        <v>18</v>
      </c>
      <c r="L1081" t="b">
        <v>0</v>
      </c>
      <c r="M1081" t="s">
        <v>8289</v>
      </c>
      <c r="N1081" t="s">
        <v>8290</v>
      </c>
      <c r="O1081" s="6">
        <f t="shared" si="98"/>
        <v>3</v>
      </c>
      <c r="P1081">
        <f t="shared" si="99"/>
        <v>37.67</v>
      </c>
      <c r="Q1081" s="5">
        <f t="shared" si="101"/>
        <v>42839.365673758861</v>
      </c>
      <c r="R1081" s="5">
        <f t="shared" si="100"/>
        <v>42864.897588652486</v>
      </c>
      <c r="S1081">
        <f t="shared" si="102"/>
        <v>26</v>
      </c>
      <c r="T1081">
        <f t="shared" si="103"/>
        <v>2017</v>
      </c>
    </row>
    <row r="1082" spans="1:20" ht="42.75" hidden="1" x14ac:dyDescent="0.4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>
        <v>98</v>
      </c>
      <c r="L1082" t="b">
        <v>0</v>
      </c>
      <c r="M1082" t="s">
        <v>8289</v>
      </c>
      <c r="N1082" t="s">
        <v>8290</v>
      </c>
      <c r="O1082" s="6">
        <f t="shared" si="98"/>
        <v>9</v>
      </c>
      <c r="P1082">
        <f t="shared" si="99"/>
        <v>18.579999999999998</v>
      </c>
      <c r="Q1082" s="5">
        <f t="shared" si="101"/>
        <v>42084.204881796686</v>
      </c>
      <c r="R1082" s="5">
        <f t="shared" si="100"/>
        <v>42114.843179669027</v>
      </c>
      <c r="S1082">
        <f t="shared" si="102"/>
        <v>31</v>
      </c>
      <c r="T1082">
        <f t="shared" si="103"/>
        <v>2015</v>
      </c>
    </row>
    <row r="1083" spans="1:20" ht="42.75" hidden="1" x14ac:dyDescent="0.4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>
        <v>4</v>
      </c>
      <c r="L1083" t="b">
        <v>0</v>
      </c>
      <c r="M1083" t="s">
        <v>8289</v>
      </c>
      <c r="N1083" t="s">
        <v>8290</v>
      </c>
      <c r="O1083" s="6">
        <f t="shared" si="98"/>
        <v>0</v>
      </c>
      <c r="P1083">
        <f t="shared" si="99"/>
        <v>3</v>
      </c>
      <c r="Q1083" s="5">
        <f t="shared" si="101"/>
        <v>42352.585011820331</v>
      </c>
      <c r="R1083" s="5">
        <f t="shared" si="100"/>
        <v>42383.223309692672</v>
      </c>
      <c r="S1083">
        <f t="shared" si="102"/>
        <v>31</v>
      </c>
      <c r="T1083">
        <f t="shared" si="103"/>
        <v>2015</v>
      </c>
    </row>
    <row r="1084" spans="1:20" ht="28.5" hidden="1" x14ac:dyDescent="0.4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>
        <v>3</v>
      </c>
      <c r="L1084" t="b">
        <v>0</v>
      </c>
      <c r="M1084" t="s">
        <v>8289</v>
      </c>
      <c r="N1084" t="s">
        <v>8290</v>
      </c>
      <c r="O1084" s="6">
        <f t="shared" si="98"/>
        <v>1</v>
      </c>
      <c r="P1084">
        <f t="shared" si="99"/>
        <v>18.670000000000002</v>
      </c>
      <c r="Q1084" s="5">
        <f t="shared" si="101"/>
        <v>41432.393475177305</v>
      </c>
      <c r="R1084" s="5">
        <f t="shared" si="100"/>
        <v>41463.031773049646</v>
      </c>
      <c r="S1084">
        <f t="shared" si="102"/>
        <v>31</v>
      </c>
      <c r="T1084">
        <f t="shared" si="103"/>
        <v>2013</v>
      </c>
    </row>
    <row r="1085" spans="1:20" ht="42.75" hidden="1" x14ac:dyDescent="0.4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>
        <v>1</v>
      </c>
      <c r="L1085" t="b">
        <v>0</v>
      </c>
      <c r="M1085" t="s">
        <v>8289</v>
      </c>
      <c r="N1085" t="s">
        <v>8290</v>
      </c>
      <c r="O1085" s="6">
        <f t="shared" si="98"/>
        <v>1</v>
      </c>
      <c r="P1085">
        <f t="shared" si="99"/>
        <v>410</v>
      </c>
      <c r="Q1085" s="5">
        <f t="shared" si="101"/>
        <v>42138.865047281324</v>
      </c>
      <c r="R1085" s="5">
        <f t="shared" si="100"/>
        <v>42200.141643026</v>
      </c>
      <c r="S1085">
        <f t="shared" si="102"/>
        <v>61</v>
      </c>
      <c r="T1085">
        <f t="shared" si="103"/>
        <v>2015</v>
      </c>
    </row>
    <row r="1086" spans="1:20" hidden="1" x14ac:dyDescent="0.4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>
        <v>0</v>
      </c>
      <c r="L1086" t="b">
        <v>0</v>
      </c>
      <c r="M1086" t="s">
        <v>8289</v>
      </c>
      <c r="N1086" t="s">
        <v>8290</v>
      </c>
      <c r="O1086" s="6">
        <f t="shared" si="98"/>
        <v>0</v>
      </c>
      <c r="P1086">
        <f t="shared" si="99"/>
        <v>0</v>
      </c>
      <c r="Q1086" s="5">
        <f t="shared" si="101"/>
        <v>42175.888936170217</v>
      </c>
      <c r="R1086" s="5">
        <f t="shared" si="100"/>
        <v>42206.527234042558</v>
      </c>
      <c r="S1086">
        <f t="shared" si="102"/>
        <v>31</v>
      </c>
      <c r="T1086">
        <f t="shared" si="103"/>
        <v>2015</v>
      </c>
    </row>
    <row r="1087" spans="1:20" ht="42.75" hidden="1" x14ac:dyDescent="0.4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>
        <v>9</v>
      </c>
      <c r="L1087" t="b">
        <v>0</v>
      </c>
      <c r="M1087" t="s">
        <v>8289</v>
      </c>
      <c r="N1087" t="s">
        <v>8290</v>
      </c>
      <c r="O1087" s="6">
        <f t="shared" si="98"/>
        <v>3</v>
      </c>
      <c r="P1087">
        <f t="shared" si="99"/>
        <v>114</v>
      </c>
      <c r="Q1087" s="5">
        <f t="shared" si="101"/>
        <v>42772.068262411347</v>
      </c>
      <c r="R1087" s="5">
        <f t="shared" si="100"/>
        <v>42802.6640070922</v>
      </c>
      <c r="S1087">
        <f t="shared" si="102"/>
        <v>31</v>
      </c>
      <c r="T1087">
        <f t="shared" si="103"/>
        <v>2017</v>
      </c>
    </row>
    <row r="1088" spans="1:20" hidden="1" x14ac:dyDescent="0.4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>
        <v>2</v>
      </c>
      <c r="L1088" t="b">
        <v>0</v>
      </c>
      <c r="M1088" t="s">
        <v>8289</v>
      </c>
      <c r="N1088" t="s">
        <v>8290</v>
      </c>
      <c r="O1088" s="6">
        <f t="shared" si="98"/>
        <v>0</v>
      </c>
      <c r="P1088">
        <f t="shared" si="99"/>
        <v>7.5</v>
      </c>
      <c r="Q1088" s="5">
        <f t="shared" si="101"/>
        <v>42192.183108747049</v>
      </c>
      <c r="R1088" s="5">
        <f t="shared" si="100"/>
        <v>42222.82140661939</v>
      </c>
      <c r="S1088">
        <f t="shared" si="102"/>
        <v>31</v>
      </c>
      <c r="T1088">
        <f t="shared" si="103"/>
        <v>2015</v>
      </c>
    </row>
    <row r="1089" spans="1:20" ht="42.75" hidden="1" x14ac:dyDescent="0.4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>
        <v>0</v>
      </c>
      <c r="L1089" t="b">
        <v>0</v>
      </c>
      <c r="M1089" t="s">
        <v>8289</v>
      </c>
      <c r="N1089" t="s">
        <v>8290</v>
      </c>
      <c r="O1089" s="6">
        <f t="shared" si="98"/>
        <v>0</v>
      </c>
      <c r="P1089">
        <f t="shared" si="99"/>
        <v>0</v>
      </c>
      <c r="Q1089" s="5">
        <f t="shared" si="101"/>
        <v>42120.537671394799</v>
      </c>
      <c r="R1089" s="5">
        <f t="shared" si="100"/>
        <v>42151.17596926714</v>
      </c>
      <c r="S1089">
        <f t="shared" si="102"/>
        <v>31</v>
      </c>
      <c r="T1089">
        <f t="shared" si="103"/>
        <v>2015</v>
      </c>
    </row>
    <row r="1090" spans="1:20" ht="28.5" hidden="1" x14ac:dyDescent="0.4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>
        <v>147</v>
      </c>
      <c r="L1090" t="b">
        <v>0</v>
      </c>
      <c r="M1090" t="s">
        <v>8289</v>
      </c>
      <c r="N1090" t="s">
        <v>8290</v>
      </c>
      <c r="O1090" s="6">
        <f t="shared" ref="O1090:O1153" si="104">ROUND(E1090/D1090*100,0)</f>
        <v>14</v>
      </c>
      <c r="P1090">
        <f t="shared" ref="P1090:P1153" si="105">IFERROR(ROUND(E1090/K1090,2),0)</f>
        <v>43.42</v>
      </c>
      <c r="Q1090" s="5">
        <f t="shared" si="101"/>
        <v>42067.518522458631</v>
      </c>
      <c r="R1090" s="5">
        <f t="shared" ref="R1090:R1153" si="106">(I1090/84600)+DATE(1970,1,1)</f>
        <v>42098.156820330973</v>
      </c>
      <c r="S1090">
        <f t="shared" si="102"/>
        <v>31</v>
      </c>
      <c r="T1090">
        <f t="shared" si="103"/>
        <v>2015</v>
      </c>
    </row>
    <row r="1091" spans="1:20" ht="28.5" hidden="1" x14ac:dyDescent="0.4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>
        <v>49</v>
      </c>
      <c r="L1091" t="b">
        <v>0</v>
      </c>
      <c r="M1091" t="s">
        <v>8289</v>
      </c>
      <c r="N1091" t="s">
        <v>8290</v>
      </c>
      <c r="O1091" s="6">
        <f t="shared" si="104"/>
        <v>8</v>
      </c>
      <c r="P1091">
        <f t="shared" si="105"/>
        <v>23.96</v>
      </c>
      <c r="Q1091" s="5">
        <f t="shared" ref="Q1091:Q1154" si="107">(J1091/84600)+DATE(1970,1,1)</f>
        <v>42504.002068557922</v>
      </c>
      <c r="R1091" s="5">
        <f t="shared" si="106"/>
        <v>42534.640366430263</v>
      </c>
      <c r="S1091">
        <f t="shared" ref="S1091:S1154" si="108">ROUND((I1091-J1091)/86400,0)+1</f>
        <v>31</v>
      </c>
      <c r="T1091">
        <f t="shared" ref="T1091:T1154" si="109">YEAR((Q1091))</f>
        <v>2016</v>
      </c>
    </row>
    <row r="1092" spans="1:20" ht="42.75" hidden="1" x14ac:dyDescent="0.4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>
        <v>1</v>
      </c>
      <c r="L1092" t="b">
        <v>0</v>
      </c>
      <c r="M1092" t="s">
        <v>8289</v>
      </c>
      <c r="N1092" t="s">
        <v>8290</v>
      </c>
      <c r="O1092" s="6">
        <f t="shared" si="104"/>
        <v>0</v>
      </c>
      <c r="P1092">
        <f t="shared" si="105"/>
        <v>5</v>
      </c>
      <c r="Q1092" s="5">
        <f t="shared" si="107"/>
        <v>42475.402517730501</v>
      </c>
      <c r="R1092" s="5">
        <f t="shared" si="106"/>
        <v>42506.040815602835</v>
      </c>
      <c r="S1092">
        <f t="shared" si="108"/>
        <v>31</v>
      </c>
      <c r="T1092">
        <f t="shared" si="109"/>
        <v>2016</v>
      </c>
    </row>
    <row r="1093" spans="1:20" ht="42.75" hidden="1" x14ac:dyDescent="0.4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>
        <v>2</v>
      </c>
      <c r="L1093" t="b">
        <v>0</v>
      </c>
      <c r="M1093" t="s">
        <v>8289</v>
      </c>
      <c r="N1093" t="s">
        <v>8290</v>
      </c>
      <c r="O1093" s="6">
        <f t="shared" si="104"/>
        <v>13</v>
      </c>
      <c r="P1093">
        <f t="shared" si="105"/>
        <v>12.5</v>
      </c>
      <c r="Q1093" s="5">
        <f t="shared" si="107"/>
        <v>42799.795177304964</v>
      </c>
      <c r="R1093" s="5">
        <f t="shared" si="106"/>
        <v>42830.390921985818</v>
      </c>
      <c r="S1093">
        <f t="shared" si="108"/>
        <v>31</v>
      </c>
      <c r="T1093">
        <f t="shared" si="109"/>
        <v>2017</v>
      </c>
    </row>
    <row r="1094" spans="1:20" ht="57" hidden="1" x14ac:dyDescent="0.4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>
        <v>7</v>
      </c>
      <c r="L1094" t="b">
        <v>0</v>
      </c>
      <c r="M1094" t="s">
        <v>8289</v>
      </c>
      <c r="N1094" t="s">
        <v>8290</v>
      </c>
      <c r="O1094" s="6">
        <f t="shared" si="104"/>
        <v>1</v>
      </c>
      <c r="P1094">
        <f t="shared" si="105"/>
        <v>3</v>
      </c>
      <c r="Q1094" s="5">
        <f t="shared" si="107"/>
        <v>41583.664751773045</v>
      </c>
      <c r="R1094" s="5">
        <f t="shared" si="106"/>
        <v>41614.303049645387</v>
      </c>
      <c r="S1094">
        <f t="shared" si="108"/>
        <v>31</v>
      </c>
      <c r="T1094">
        <f t="shared" si="109"/>
        <v>2013</v>
      </c>
    </row>
    <row r="1095" spans="1:20" ht="42.75" hidden="1" x14ac:dyDescent="0.4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>
        <v>4</v>
      </c>
      <c r="L1095" t="b">
        <v>0</v>
      </c>
      <c r="M1095" t="s">
        <v>8289</v>
      </c>
      <c r="N1095" t="s">
        <v>8290</v>
      </c>
      <c r="O1095" s="6">
        <f t="shared" si="104"/>
        <v>14</v>
      </c>
      <c r="P1095">
        <f t="shared" si="105"/>
        <v>10.56</v>
      </c>
      <c r="Q1095" s="5">
        <f t="shared" si="107"/>
        <v>42755.015803782502</v>
      </c>
      <c r="R1095" s="5">
        <f t="shared" si="106"/>
        <v>42770.33495271868</v>
      </c>
      <c r="S1095">
        <f t="shared" si="108"/>
        <v>16</v>
      </c>
      <c r="T1095">
        <f t="shared" si="109"/>
        <v>2017</v>
      </c>
    </row>
    <row r="1096" spans="1:20" ht="42.75" hidden="1" x14ac:dyDescent="0.4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>
        <v>27</v>
      </c>
      <c r="L1096" t="b">
        <v>0</v>
      </c>
      <c r="M1096" t="s">
        <v>8289</v>
      </c>
      <c r="N1096" t="s">
        <v>8290</v>
      </c>
      <c r="O1096" s="6">
        <f t="shared" si="104"/>
        <v>18</v>
      </c>
      <c r="P1096">
        <f t="shared" si="105"/>
        <v>122</v>
      </c>
      <c r="Q1096" s="5">
        <f t="shared" si="107"/>
        <v>41119.685969267142</v>
      </c>
      <c r="R1096" s="5">
        <f t="shared" si="106"/>
        <v>41150.324267139484</v>
      </c>
      <c r="S1096">
        <f t="shared" si="108"/>
        <v>31</v>
      </c>
      <c r="T1096">
        <f t="shared" si="109"/>
        <v>2012</v>
      </c>
    </row>
    <row r="1097" spans="1:20" ht="42.75" hidden="1" x14ac:dyDescent="0.4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>
        <v>94</v>
      </c>
      <c r="L1097" t="b">
        <v>0</v>
      </c>
      <c r="M1097" t="s">
        <v>8289</v>
      </c>
      <c r="N1097" t="s">
        <v>8290</v>
      </c>
      <c r="O1097" s="6">
        <f t="shared" si="104"/>
        <v>5</v>
      </c>
      <c r="P1097">
        <f t="shared" si="105"/>
        <v>267.81</v>
      </c>
      <c r="Q1097" s="5">
        <f t="shared" si="107"/>
        <v>41825.208274231678</v>
      </c>
      <c r="R1097" s="5">
        <f t="shared" si="106"/>
        <v>41855.846572104019</v>
      </c>
      <c r="S1097">
        <f t="shared" si="108"/>
        <v>31</v>
      </c>
      <c r="T1097">
        <f t="shared" si="109"/>
        <v>2014</v>
      </c>
    </row>
    <row r="1098" spans="1:20" ht="42.75" hidden="1" x14ac:dyDescent="0.4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>
        <v>29</v>
      </c>
      <c r="L1098" t="b">
        <v>0</v>
      </c>
      <c r="M1098" t="s">
        <v>8289</v>
      </c>
      <c r="N1098" t="s">
        <v>8290</v>
      </c>
      <c r="O1098" s="6">
        <f t="shared" si="104"/>
        <v>18</v>
      </c>
      <c r="P1098">
        <f t="shared" si="105"/>
        <v>74.209999999999994</v>
      </c>
      <c r="Q1098" s="5">
        <f t="shared" si="107"/>
        <v>42232.67794326241</v>
      </c>
      <c r="R1098" s="5">
        <f t="shared" si="106"/>
        <v>42263.957446808512</v>
      </c>
      <c r="S1098">
        <f t="shared" si="108"/>
        <v>32</v>
      </c>
      <c r="T1098">
        <f t="shared" si="109"/>
        <v>2015</v>
      </c>
    </row>
    <row r="1099" spans="1:20" ht="42.75" hidden="1" x14ac:dyDescent="0.4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>
        <v>7</v>
      </c>
      <c r="L1099" t="b">
        <v>0</v>
      </c>
      <c r="M1099" t="s">
        <v>8289</v>
      </c>
      <c r="N1099" t="s">
        <v>8290</v>
      </c>
      <c r="O1099" s="6">
        <f t="shared" si="104"/>
        <v>0</v>
      </c>
      <c r="P1099">
        <f t="shared" si="105"/>
        <v>6.71</v>
      </c>
      <c r="Q1099" s="5">
        <f t="shared" si="107"/>
        <v>42003.171122931439</v>
      </c>
      <c r="R1099" s="5">
        <f t="shared" si="106"/>
        <v>42044.022186761227</v>
      </c>
      <c r="S1099">
        <f t="shared" si="108"/>
        <v>41</v>
      </c>
      <c r="T1099">
        <f t="shared" si="109"/>
        <v>2014</v>
      </c>
    </row>
    <row r="1100" spans="1:20" ht="28.5" hidden="1" x14ac:dyDescent="0.4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>
        <v>22</v>
      </c>
      <c r="L1100" t="b">
        <v>0</v>
      </c>
      <c r="M1100" t="s">
        <v>8289</v>
      </c>
      <c r="N1100" t="s">
        <v>8290</v>
      </c>
      <c r="O1100" s="6">
        <f t="shared" si="104"/>
        <v>7</v>
      </c>
      <c r="P1100">
        <f t="shared" si="105"/>
        <v>81.95</v>
      </c>
      <c r="Q1100" s="5">
        <f t="shared" si="107"/>
        <v>42056.246985815604</v>
      </c>
      <c r="R1100" s="5">
        <f t="shared" si="106"/>
        <v>42086.885283687945</v>
      </c>
      <c r="S1100">
        <f t="shared" si="108"/>
        <v>31</v>
      </c>
      <c r="T1100">
        <f t="shared" si="109"/>
        <v>2015</v>
      </c>
    </row>
    <row r="1101" spans="1:20" ht="42.75" hidden="1" x14ac:dyDescent="0.4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>
        <v>1</v>
      </c>
      <c r="L1101" t="b">
        <v>0</v>
      </c>
      <c r="M1101" t="s">
        <v>8289</v>
      </c>
      <c r="N1101" t="s">
        <v>8290</v>
      </c>
      <c r="O1101" s="6">
        <f t="shared" si="104"/>
        <v>1</v>
      </c>
      <c r="P1101">
        <f t="shared" si="105"/>
        <v>25</v>
      </c>
      <c r="Q1101" s="5">
        <f t="shared" si="107"/>
        <v>42459.726572104017</v>
      </c>
      <c r="R1101" s="5">
        <f t="shared" si="106"/>
        <v>42490.364869976358</v>
      </c>
      <c r="S1101">
        <f t="shared" si="108"/>
        <v>31</v>
      </c>
      <c r="T1101">
        <f t="shared" si="109"/>
        <v>2016</v>
      </c>
    </row>
    <row r="1102" spans="1:20" ht="42.75" hidden="1" x14ac:dyDescent="0.4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>
        <v>10</v>
      </c>
      <c r="L1102" t="b">
        <v>0</v>
      </c>
      <c r="M1102" t="s">
        <v>8289</v>
      </c>
      <c r="N1102" t="s">
        <v>8290</v>
      </c>
      <c r="O1102" s="6">
        <f t="shared" si="104"/>
        <v>3</v>
      </c>
      <c r="P1102">
        <f t="shared" si="105"/>
        <v>10</v>
      </c>
      <c r="Q1102" s="5">
        <f t="shared" si="107"/>
        <v>42741.879089834518</v>
      </c>
      <c r="R1102" s="5">
        <f t="shared" si="106"/>
        <v>42772.517387706859</v>
      </c>
      <c r="S1102">
        <f t="shared" si="108"/>
        <v>31</v>
      </c>
      <c r="T1102">
        <f t="shared" si="109"/>
        <v>2017</v>
      </c>
    </row>
    <row r="1103" spans="1:20" ht="28.5" hidden="1" x14ac:dyDescent="0.4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>
        <v>6</v>
      </c>
      <c r="L1103" t="b">
        <v>0</v>
      </c>
      <c r="M1103" t="s">
        <v>8289</v>
      </c>
      <c r="N1103" t="s">
        <v>8290</v>
      </c>
      <c r="O1103" s="6">
        <f t="shared" si="104"/>
        <v>0</v>
      </c>
      <c r="P1103">
        <f t="shared" si="105"/>
        <v>6.83</v>
      </c>
      <c r="Q1103" s="5">
        <f t="shared" si="107"/>
        <v>42899.831418439717</v>
      </c>
      <c r="R1103" s="5">
        <f t="shared" si="106"/>
        <v>42927.391489361704</v>
      </c>
      <c r="S1103">
        <f t="shared" si="108"/>
        <v>28</v>
      </c>
      <c r="T1103">
        <f t="shared" si="109"/>
        <v>2017</v>
      </c>
    </row>
    <row r="1104" spans="1:20" ht="42.75" hidden="1" x14ac:dyDescent="0.4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>
        <v>24</v>
      </c>
      <c r="L1104" t="b">
        <v>0</v>
      </c>
      <c r="M1104" t="s">
        <v>8289</v>
      </c>
      <c r="N1104" t="s">
        <v>8290</v>
      </c>
      <c r="O1104" s="6">
        <f t="shared" si="104"/>
        <v>5</v>
      </c>
      <c r="P1104">
        <f t="shared" si="105"/>
        <v>17.71</v>
      </c>
      <c r="Q1104" s="5">
        <f t="shared" si="107"/>
        <v>41917.642139479904</v>
      </c>
      <c r="R1104" s="5">
        <f t="shared" si="106"/>
        <v>41958.701418439712</v>
      </c>
      <c r="S1104">
        <f t="shared" si="108"/>
        <v>41</v>
      </c>
      <c r="T1104">
        <f t="shared" si="109"/>
        <v>2014</v>
      </c>
    </row>
    <row r="1105" spans="1:20" ht="42.75" hidden="1" x14ac:dyDescent="0.4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>
        <v>15</v>
      </c>
      <c r="L1105" t="b">
        <v>0</v>
      </c>
      <c r="M1105" t="s">
        <v>8289</v>
      </c>
      <c r="N1105" t="s">
        <v>8290</v>
      </c>
      <c r="O1105" s="6">
        <f t="shared" si="104"/>
        <v>2</v>
      </c>
      <c r="P1105">
        <f t="shared" si="105"/>
        <v>16.2</v>
      </c>
      <c r="Q1105" s="5">
        <f t="shared" si="107"/>
        <v>42839.014066193849</v>
      </c>
      <c r="R1105" s="5">
        <f t="shared" si="106"/>
        <v>42900.290661938532</v>
      </c>
      <c r="S1105">
        <f t="shared" si="108"/>
        <v>61</v>
      </c>
      <c r="T1105">
        <f t="shared" si="109"/>
        <v>2017</v>
      </c>
    </row>
    <row r="1106" spans="1:20" ht="42.75" hidden="1" x14ac:dyDescent="0.4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>
        <v>37</v>
      </c>
      <c r="L1106" t="b">
        <v>0</v>
      </c>
      <c r="M1106" t="s">
        <v>8289</v>
      </c>
      <c r="N1106" t="s">
        <v>8290</v>
      </c>
      <c r="O1106" s="6">
        <f t="shared" si="104"/>
        <v>5</v>
      </c>
      <c r="P1106">
        <f t="shared" si="105"/>
        <v>80.3</v>
      </c>
      <c r="Q1106" s="5">
        <f t="shared" si="107"/>
        <v>42116.142092198585</v>
      </c>
      <c r="R1106" s="5">
        <f t="shared" si="106"/>
        <v>42146.780390070926</v>
      </c>
      <c r="S1106">
        <f t="shared" si="108"/>
        <v>31</v>
      </c>
      <c r="T1106">
        <f t="shared" si="109"/>
        <v>2015</v>
      </c>
    </row>
    <row r="1107" spans="1:20" ht="42.75" hidden="1" x14ac:dyDescent="0.4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>
        <v>20</v>
      </c>
      <c r="L1107" t="b">
        <v>0</v>
      </c>
      <c r="M1107" t="s">
        <v>8289</v>
      </c>
      <c r="N1107" t="s">
        <v>8290</v>
      </c>
      <c r="O1107" s="6">
        <f t="shared" si="104"/>
        <v>0</v>
      </c>
      <c r="P1107">
        <f t="shared" si="105"/>
        <v>71.55</v>
      </c>
      <c r="Q1107" s="5">
        <f t="shared" si="107"/>
        <v>42035.181170212767</v>
      </c>
      <c r="R1107" s="5">
        <f t="shared" si="106"/>
        <v>42065.77691489362</v>
      </c>
      <c r="S1107">
        <f t="shared" si="108"/>
        <v>31</v>
      </c>
      <c r="T1107">
        <f t="shared" si="109"/>
        <v>2015</v>
      </c>
    </row>
    <row r="1108" spans="1:20" ht="42.75" hidden="1" x14ac:dyDescent="0.4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>
        <v>7</v>
      </c>
      <c r="L1108" t="b">
        <v>0</v>
      </c>
      <c r="M1108" t="s">
        <v>8289</v>
      </c>
      <c r="N1108" t="s">
        <v>8290</v>
      </c>
      <c r="O1108" s="6">
        <f t="shared" si="104"/>
        <v>41</v>
      </c>
      <c r="P1108">
        <f t="shared" si="105"/>
        <v>23.57</v>
      </c>
      <c r="Q1108" s="5">
        <f t="shared" si="107"/>
        <v>41301.500886524824</v>
      </c>
      <c r="R1108" s="5">
        <f t="shared" si="106"/>
        <v>41332.09663120567</v>
      </c>
      <c r="S1108">
        <f t="shared" si="108"/>
        <v>31</v>
      </c>
      <c r="T1108">
        <f t="shared" si="109"/>
        <v>2013</v>
      </c>
    </row>
    <row r="1109" spans="1:20" ht="57" hidden="1" x14ac:dyDescent="0.4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>
        <v>0</v>
      </c>
      <c r="L1109" t="b">
        <v>0</v>
      </c>
      <c r="M1109" t="s">
        <v>8289</v>
      </c>
      <c r="N1109" t="s">
        <v>8290</v>
      </c>
      <c r="O1109" s="6">
        <f t="shared" si="104"/>
        <v>0</v>
      </c>
      <c r="P1109">
        <f t="shared" si="105"/>
        <v>0</v>
      </c>
      <c r="Q1109" s="5">
        <f t="shared" si="107"/>
        <v>42159.496737588648</v>
      </c>
      <c r="R1109" s="5">
        <f t="shared" si="106"/>
        <v>42190.135035460989</v>
      </c>
      <c r="S1109">
        <f t="shared" si="108"/>
        <v>31</v>
      </c>
      <c r="T1109">
        <f t="shared" si="109"/>
        <v>2015</v>
      </c>
    </row>
    <row r="1110" spans="1:20" ht="42.75" hidden="1" x14ac:dyDescent="0.4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>
        <v>21</v>
      </c>
      <c r="L1110" t="b">
        <v>0</v>
      </c>
      <c r="M1110" t="s">
        <v>8289</v>
      </c>
      <c r="N1110" t="s">
        <v>8290</v>
      </c>
      <c r="O1110" s="6">
        <f t="shared" si="104"/>
        <v>3</v>
      </c>
      <c r="P1110">
        <f t="shared" si="105"/>
        <v>34.880000000000003</v>
      </c>
      <c r="Q1110" s="5">
        <f t="shared" si="107"/>
        <v>41279.948404255323</v>
      </c>
      <c r="R1110" s="5">
        <f t="shared" si="106"/>
        <v>41341.182446808511</v>
      </c>
      <c r="S1110">
        <f t="shared" si="108"/>
        <v>61</v>
      </c>
      <c r="T1110">
        <f t="shared" si="109"/>
        <v>2013</v>
      </c>
    </row>
    <row r="1111" spans="1:20" ht="42.75" hidden="1" x14ac:dyDescent="0.4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>
        <v>3</v>
      </c>
      <c r="L1111" t="b">
        <v>0</v>
      </c>
      <c r="M1111" t="s">
        <v>8289</v>
      </c>
      <c r="N1111" t="s">
        <v>8290</v>
      </c>
      <c r="O1111" s="6">
        <f t="shared" si="104"/>
        <v>0</v>
      </c>
      <c r="P1111">
        <f t="shared" si="105"/>
        <v>15</v>
      </c>
      <c r="Q1111" s="5">
        <f t="shared" si="107"/>
        <v>43026.449054373523</v>
      </c>
      <c r="R1111" s="5">
        <f t="shared" si="106"/>
        <v>43057.129905437352</v>
      </c>
      <c r="S1111">
        <f t="shared" si="108"/>
        <v>31</v>
      </c>
      <c r="T1111">
        <f t="shared" si="109"/>
        <v>2017</v>
      </c>
    </row>
    <row r="1112" spans="1:20" ht="42.75" hidden="1" x14ac:dyDescent="0.4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>
        <v>11</v>
      </c>
      <c r="L1112" t="b">
        <v>0</v>
      </c>
      <c r="M1112" t="s">
        <v>8289</v>
      </c>
      <c r="N1112" t="s">
        <v>8290</v>
      </c>
      <c r="O1112" s="6">
        <f t="shared" si="104"/>
        <v>1</v>
      </c>
      <c r="P1112">
        <f t="shared" si="105"/>
        <v>23.18</v>
      </c>
      <c r="Q1112" s="5">
        <f t="shared" si="107"/>
        <v>41553.952978723406</v>
      </c>
      <c r="R1112" s="5">
        <f t="shared" si="106"/>
        <v>41584.591276595747</v>
      </c>
      <c r="S1112">
        <f t="shared" si="108"/>
        <v>31</v>
      </c>
      <c r="T1112">
        <f t="shared" si="109"/>
        <v>2013</v>
      </c>
    </row>
    <row r="1113" spans="1:20" ht="42.75" hidden="1" x14ac:dyDescent="0.4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>
        <v>1</v>
      </c>
      <c r="L1113" t="b">
        <v>0</v>
      </c>
      <c r="M1113" t="s">
        <v>8289</v>
      </c>
      <c r="N1113" t="s">
        <v>8290</v>
      </c>
      <c r="O1113" s="6">
        <f t="shared" si="104"/>
        <v>0</v>
      </c>
      <c r="P1113">
        <f t="shared" si="105"/>
        <v>1</v>
      </c>
      <c r="Q1113" s="5">
        <f t="shared" si="107"/>
        <v>42704.186643026005</v>
      </c>
      <c r="R1113" s="5">
        <f t="shared" si="106"/>
        <v>42734.824940898347</v>
      </c>
      <c r="S1113">
        <f t="shared" si="108"/>
        <v>31</v>
      </c>
      <c r="T1113">
        <f t="shared" si="109"/>
        <v>2016</v>
      </c>
    </row>
    <row r="1114" spans="1:20" ht="42.75" hidden="1" x14ac:dyDescent="0.4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>
        <v>312</v>
      </c>
      <c r="L1114" t="b">
        <v>0</v>
      </c>
      <c r="M1114" t="s">
        <v>8289</v>
      </c>
      <c r="N1114" t="s">
        <v>8290</v>
      </c>
      <c r="O1114" s="6">
        <f t="shared" si="104"/>
        <v>36</v>
      </c>
      <c r="P1114">
        <f t="shared" si="105"/>
        <v>100.23</v>
      </c>
      <c r="Q1114" s="5">
        <f t="shared" si="107"/>
        <v>42312.584054373525</v>
      </c>
      <c r="R1114" s="5">
        <f t="shared" si="106"/>
        <v>42373.446808510635</v>
      </c>
      <c r="S1114">
        <f t="shared" si="108"/>
        <v>61</v>
      </c>
      <c r="T1114">
        <f t="shared" si="109"/>
        <v>2015</v>
      </c>
    </row>
    <row r="1115" spans="1:20" ht="42.75" hidden="1" x14ac:dyDescent="0.4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>
        <v>1</v>
      </c>
      <c r="L1115" t="b">
        <v>0</v>
      </c>
      <c r="M1115" t="s">
        <v>8289</v>
      </c>
      <c r="N1115" t="s">
        <v>8290</v>
      </c>
      <c r="O1115" s="6">
        <f t="shared" si="104"/>
        <v>1</v>
      </c>
      <c r="P1115">
        <f t="shared" si="105"/>
        <v>5</v>
      </c>
      <c r="Q1115" s="5">
        <f t="shared" si="107"/>
        <v>42182.082978723403</v>
      </c>
      <c r="R1115" s="5">
        <f t="shared" si="106"/>
        <v>42212.721276595745</v>
      </c>
      <c r="S1115">
        <f t="shared" si="108"/>
        <v>31</v>
      </c>
      <c r="T1115">
        <f t="shared" si="109"/>
        <v>2015</v>
      </c>
    </row>
    <row r="1116" spans="1:20" ht="42.75" hidden="1" x14ac:dyDescent="0.4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>
        <v>3</v>
      </c>
      <c r="L1116" t="b">
        <v>0</v>
      </c>
      <c r="M1116" t="s">
        <v>8289</v>
      </c>
      <c r="N1116" t="s">
        <v>8290</v>
      </c>
      <c r="O1116" s="6">
        <f t="shared" si="104"/>
        <v>0</v>
      </c>
      <c r="P1116">
        <f t="shared" si="105"/>
        <v>3.33</v>
      </c>
      <c r="Q1116" s="5">
        <f t="shared" si="107"/>
        <v>41865.863912529552</v>
      </c>
      <c r="R1116" s="5">
        <f t="shared" si="106"/>
        <v>41896.502210401894</v>
      </c>
      <c r="S1116">
        <f t="shared" si="108"/>
        <v>31</v>
      </c>
      <c r="T1116">
        <f t="shared" si="109"/>
        <v>2014</v>
      </c>
    </row>
    <row r="1117" spans="1:20" ht="42.75" hidden="1" x14ac:dyDescent="0.4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>
        <v>4</v>
      </c>
      <c r="L1117" t="b">
        <v>0</v>
      </c>
      <c r="M1117" t="s">
        <v>8289</v>
      </c>
      <c r="N1117" t="s">
        <v>8290</v>
      </c>
      <c r="O1117" s="6">
        <f t="shared" si="104"/>
        <v>0</v>
      </c>
      <c r="P1117">
        <f t="shared" si="105"/>
        <v>13.25</v>
      </c>
      <c r="Q1117" s="5">
        <f t="shared" si="107"/>
        <v>42788.433747044917</v>
      </c>
      <c r="R1117" s="5">
        <f t="shared" si="106"/>
        <v>42819.029491725771</v>
      </c>
      <c r="S1117">
        <f t="shared" si="108"/>
        <v>31</v>
      </c>
      <c r="T1117">
        <f t="shared" si="109"/>
        <v>2017</v>
      </c>
    </row>
    <row r="1118" spans="1:20" ht="28.5" hidden="1" x14ac:dyDescent="0.4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>
        <v>10</v>
      </c>
      <c r="L1118" t="b">
        <v>0</v>
      </c>
      <c r="M1118" t="s">
        <v>8289</v>
      </c>
      <c r="N1118" t="s">
        <v>8290</v>
      </c>
      <c r="O1118" s="6">
        <f t="shared" si="104"/>
        <v>0</v>
      </c>
      <c r="P1118">
        <f t="shared" si="105"/>
        <v>17.850000000000001</v>
      </c>
      <c r="Q1118" s="5">
        <f t="shared" si="107"/>
        <v>41338.375981087469</v>
      </c>
      <c r="R1118" s="5">
        <f t="shared" si="106"/>
        <v>41399.652576832152</v>
      </c>
      <c r="S1118">
        <f t="shared" si="108"/>
        <v>61</v>
      </c>
      <c r="T1118">
        <f t="shared" si="109"/>
        <v>2013</v>
      </c>
    </row>
    <row r="1119" spans="1:20" ht="42.75" hidden="1" x14ac:dyDescent="0.4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>
        <v>8</v>
      </c>
      <c r="L1119" t="b">
        <v>0</v>
      </c>
      <c r="M1119" t="s">
        <v>8289</v>
      </c>
      <c r="N1119" t="s">
        <v>8290</v>
      </c>
      <c r="O1119" s="6">
        <f t="shared" si="104"/>
        <v>8</v>
      </c>
      <c r="P1119">
        <f t="shared" si="105"/>
        <v>10.38</v>
      </c>
      <c r="Q1119" s="5">
        <f t="shared" si="107"/>
        <v>42690.292115839242</v>
      </c>
      <c r="R1119" s="5">
        <f t="shared" si="106"/>
        <v>42720.930413711583</v>
      </c>
      <c r="S1119">
        <f t="shared" si="108"/>
        <v>31</v>
      </c>
      <c r="T1119">
        <f t="shared" si="109"/>
        <v>2016</v>
      </c>
    </row>
    <row r="1120" spans="1:20" ht="42.75" hidden="1" x14ac:dyDescent="0.4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>
        <v>3</v>
      </c>
      <c r="L1120" t="b">
        <v>0</v>
      </c>
      <c r="M1120" t="s">
        <v>8289</v>
      </c>
      <c r="N1120" t="s">
        <v>8290</v>
      </c>
      <c r="O1120" s="6">
        <f t="shared" si="104"/>
        <v>2</v>
      </c>
      <c r="P1120">
        <f t="shared" si="105"/>
        <v>36.33</v>
      </c>
      <c r="Q1120" s="5">
        <f t="shared" si="107"/>
        <v>42047.467836879434</v>
      </c>
      <c r="R1120" s="5">
        <f t="shared" si="106"/>
        <v>42078.063581560287</v>
      </c>
      <c r="S1120">
        <f t="shared" si="108"/>
        <v>31</v>
      </c>
      <c r="T1120">
        <f t="shared" si="109"/>
        <v>2015</v>
      </c>
    </row>
    <row r="1121" spans="1:20" ht="42.75" hidden="1" x14ac:dyDescent="0.4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>
        <v>1</v>
      </c>
      <c r="L1121" t="b">
        <v>0</v>
      </c>
      <c r="M1121" t="s">
        <v>8289</v>
      </c>
      <c r="N1121" t="s">
        <v>8290</v>
      </c>
      <c r="O1121" s="6">
        <f t="shared" si="104"/>
        <v>0</v>
      </c>
      <c r="P1121">
        <f t="shared" si="105"/>
        <v>5</v>
      </c>
      <c r="Q1121" s="5">
        <f t="shared" si="107"/>
        <v>42066.490118203306</v>
      </c>
      <c r="R1121" s="5">
        <f t="shared" si="106"/>
        <v>42079.766713947989</v>
      </c>
      <c r="S1121">
        <f t="shared" si="108"/>
        <v>14</v>
      </c>
      <c r="T1121">
        <f t="shared" si="109"/>
        <v>2015</v>
      </c>
    </row>
    <row r="1122" spans="1:20" ht="28.5" hidden="1" x14ac:dyDescent="0.4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>
        <v>0</v>
      </c>
      <c r="L1122" t="b">
        <v>0</v>
      </c>
      <c r="M1122" t="s">
        <v>8289</v>
      </c>
      <c r="N1122" t="s">
        <v>8290</v>
      </c>
      <c r="O1122" s="6">
        <f t="shared" si="104"/>
        <v>0</v>
      </c>
      <c r="P1122">
        <f t="shared" si="105"/>
        <v>0</v>
      </c>
      <c r="Q1122" s="5">
        <f t="shared" si="107"/>
        <v>41123.933806146568</v>
      </c>
      <c r="R1122" s="5">
        <f t="shared" si="106"/>
        <v>41169.891252955087</v>
      </c>
      <c r="S1122">
        <f t="shared" si="108"/>
        <v>46</v>
      </c>
      <c r="T1122">
        <f t="shared" si="109"/>
        <v>2012</v>
      </c>
    </row>
    <row r="1123" spans="1:20" ht="42.75" hidden="1" x14ac:dyDescent="0.4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>
        <v>5</v>
      </c>
      <c r="L1123" t="b">
        <v>0</v>
      </c>
      <c r="M1123" t="s">
        <v>8289</v>
      </c>
      <c r="N1123" t="s">
        <v>8290</v>
      </c>
      <c r="O1123" s="6">
        <f t="shared" si="104"/>
        <v>0</v>
      </c>
      <c r="P1123">
        <f t="shared" si="105"/>
        <v>5.8</v>
      </c>
      <c r="Q1123" s="5">
        <f t="shared" si="107"/>
        <v>42771.315791962174</v>
      </c>
      <c r="R1123" s="5">
        <f t="shared" si="106"/>
        <v>42801.911536643027</v>
      </c>
      <c r="S1123">
        <f t="shared" si="108"/>
        <v>31</v>
      </c>
      <c r="T1123">
        <f t="shared" si="109"/>
        <v>2017</v>
      </c>
    </row>
    <row r="1124" spans="1:20" ht="42.75" hidden="1" x14ac:dyDescent="0.4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>
        <v>0</v>
      </c>
      <c r="L1124" t="b">
        <v>0</v>
      </c>
      <c r="M1124" t="s">
        <v>8289</v>
      </c>
      <c r="N1124" t="s">
        <v>8290</v>
      </c>
      <c r="O1124" s="6">
        <f t="shared" si="104"/>
        <v>0</v>
      </c>
      <c r="P1124">
        <f t="shared" si="105"/>
        <v>0</v>
      </c>
      <c r="Q1124" s="5">
        <f t="shared" si="107"/>
        <v>41747.761524822694</v>
      </c>
      <c r="R1124" s="5">
        <f t="shared" si="106"/>
        <v>41762.059397163117</v>
      </c>
      <c r="S1124">
        <f t="shared" si="108"/>
        <v>15</v>
      </c>
      <c r="T1124">
        <f t="shared" si="109"/>
        <v>2014</v>
      </c>
    </row>
    <row r="1125" spans="1:20" ht="42.75" hidden="1" x14ac:dyDescent="0.4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>
        <v>3</v>
      </c>
      <c r="L1125" t="b">
        <v>0</v>
      </c>
      <c r="M1125" t="s">
        <v>8289</v>
      </c>
      <c r="N1125" t="s">
        <v>8290</v>
      </c>
      <c r="O1125" s="6">
        <f t="shared" si="104"/>
        <v>0</v>
      </c>
      <c r="P1125">
        <f t="shared" si="105"/>
        <v>3.67</v>
      </c>
      <c r="Q1125" s="5">
        <f t="shared" si="107"/>
        <v>42062.130591016554</v>
      </c>
      <c r="R1125" s="5">
        <f t="shared" si="106"/>
        <v>42092.768888888888</v>
      </c>
      <c r="S1125">
        <f t="shared" si="108"/>
        <v>31</v>
      </c>
      <c r="T1125">
        <f t="shared" si="109"/>
        <v>2015</v>
      </c>
    </row>
    <row r="1126" spans="1:20" ht="42.75" hidden="1" x14ac:dyDescent="0.4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>
        <v>7</v>
      </c>
      <c r="L1126" t="b">
        <v>0</v>
      </c>
      <c r="M1126" t="s">
        <v>8289</v>
      </c>
      <c r="N1126" t="s">
        <v>8291</v>
      </c>
      <c r="O1126" s="6">
        <f t="shared" si="104"/>
        <v>0</v>
      </c>
      <c r="P1126">
        <f t="shared" si="105"/>
        <v>60.71</v>
      </c>
      <c r="Q1126" s="5">
        <f t="shared" si="107"/>
        <v>42446.277198581563</v>
      </c>
      <c r="R1126" s="5">
        <f t="shared" si="106"/>
        <v>42476.915496453905</v>
      </c>
      <c r="S1126">
        <f t="shared" si="108"/>
        <v>31</v>
      </c>
      <c r="T1126">
        <f t="shared" si="109"/>
        <v>2016</v>
      </c>
    </row>
    <row r="1127" spans="1:20" ht="42.75" hidden="1" x14ac:dyDescent="0.4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>
        <v>0</v>
      </c>
      <c r="L1127" t="b">
        <v>0</v>
      </c>
      <c r="M1127" t="s">
        <v>8289</v>
      </c>
      <c r="N1127" t="s">
        <v>8291</v>
      </c>
      <c r="O1127" s="6">
        <f t="shared" si="104"/>
        <v>0</v>
      </c>
      <c r="P1127">
        <f t="shared" si="105"/>
        <v>0</v>
      </c>
      <c r="Q1127" s="5">
        <f t="shared" si="107"/>
        <v>42566.743853427892</v>
      </c>
      <c r="R1127" s="5">
        <f t="shared" si="106"/>
        <v>42628.020449172574</v>
      </c>
      <c r="S1127">
        <f t="shared" si="108"/>
        <v>61</v>
      </c>
      <c r="T1127">
        <f t="shared" si="109"/>
        <v>2016</v>
      </c>
    </row>
    <row r="1128" spans="1:20" ht="42.75" hidden="1" x14ac:dyDescent="0.4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>
        <v>2</v>
      </c>
      <c r="L1128" t="b">
        <v>0</v>
      </c>
      <c r="M1128" t="s">
        <v>8289</v>
      </c>
      <c r="N1128" t="s">
        <v>8291</v>
      </c>
      <c r="O1128" s="6">
        <f t="shared" si="104"/>
        <v>1</v>
      </c>
      <c r="P1128">
        <f t="shared" si="105"/>
        <v>5</v>
      </c>
      <c r="Q1128" s="5">
        <f t="shared" si="107"/>
        <v>42896.313167848697</v>
      </c>
      <c r="R1128" s="5">
        <f t="shared" si="106"/>
        <v>42926.951465721038</v>
      </c>
      <c r="S1128">
        <f t="shared" si="108"/>
        <v>31</v>
      </c>
      <c r="T1128">
        <f t="shared" si="109"/>
        <v>2017</v>
      </c>
    </row>
    <row r="1129" spans="1:20" ht="57" hidden="1" x14ac:dyDescent="0.4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>
        <v>23</v>
      </c>
      <c r="L1129" t="b">
        <v>0</v>
      </c>
      <c r="M1129" t="s">
        <v>8289</v>
      </c>
      <c r="N1129" t="s">
        <v>8291</v>
      </c>
      <c r="O1129" s="6">
        <f t="shared" si="104"/>
        <v>2</v>
      </c>
      <c r="P1129">
        <f t="shared" si="105"/>
        <v>25.43</v>
      </c>
      <c r="Q1129" s="5">
        <f t="shared" si="107"/>
        <v>42274.893617021276</v>
      </c>
      <c r="R1129" s="5">
        <f t="shared" si="106"/>
        <v>42306.595744680846</v>
      </c>
      <c r="S1129">
        <f t="shared" si="108"/>
        <v>32</v>
      </c>
      <c r="T1129">
        <f t="shared" si="109"/>
        <v>2015</v>
      </c>
    </row>
    <row r="1130" spans="1:20" hidden="1" x14ac:dyDescent="0.4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>
        <v>1</v>
      </c>
      <c r="L1130" t="b">
        <v>0</v>
      </c>
      <c r="M1130" t="s">
        <v>8289</v>
      </c>
      <c r="N1130" t="s">
        <v>8291</v>
      </c>
      <c r="O1130" s="6">
        <f t="shared" si="104"/>
        <v>0</v>
      </c>
      <c r="P1130">
        <f t="shared" si="105"/>
        <v>1</v>
      </c>
      <c r="Q1130" s="5">
        <f t="shared" si="107"/>
        <v>42174.599491725763</v>
      </c>
      <c r="R1130" s="5">
        <f t="shared" si="106"/>
        <v>42205.237789598104</v>
      </c>
      <c r="S1130">
        <f t="shared" si="108"/>
        <v>31</v>
      </c>
      <c r="T1130">
        <f t="shared" si="109"/>
        <v>2015</v>
      </c>
    </row>
    <row r="1131" spans="1:20" ht="42.75" hidden="1" x14ac:dyDescent="0.4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>
        <v>2</v>
      </c>
      <c r="L1131" t="b">
        <v>0</v>
      </c>
      <c r="M1131" t="s">
        <v>8289</v>
      </c>
      <c r="N1131" t="s">
        <v>8291</v>
      </c>
      <c r="O1131" s="6">
        <f t="shared" si="104"/>
        <v>0</v>
      </c>
      <c r="P1131">
        <f t="shared" si="105"/>
        <v>10.5</v>
      </c>
      <c r="Q1131" s="5">
        <f t="shared" si="107"/>
        <v>42856.419539007096</v>
      </c>
      <c r="R1131" s="5">
        <f t="shared" si="106"/>
        <v>42887.057836879438</v>
      </c>
      <c r="S1131">
        <f t="shared" si="108"/>
        <v>31</v>
      </c>
      <c r="T1131">
        <f t="shared" si="109"/>
        <v>2017</v>
      </c>
    </row>
    <row r="1132" spans="1:20" ht="42.75" hidden="1" x14ac:dyDescent="0.4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>
        <v>3</v>
      </c>
      <c r="L1132" t="b">
        <v>0</v>
      </c>
      <c r="M1132" t="s">
        <v>8289</v>
      </c>
      <c r="N1132" t="s">
        <v>8291</v>
      </c>
      <c r="O1132" s="6">
        <f t="shared" si="104"/>
        <v>0</v>
      </c>
      <c r="P1132">
        <f t="shared" si="105"/>
        <v>3.67</v>
      </c>
      <c r="Q1132" s="5">
        <f t="shared" si="107"/>
        <v>42256.656028368794</v>
      </c>
      <c r="R1132" s="5">
        <f t="shared" si="106"/>
        <v>42317.975177304965</v>
      </c>
      <c r="S1132">
        <f t="shared" si="108"/>
        <v>61</v>
      </c>
      <c r="T1132">
        <f t="shared" si="109"/>
        <v>2015</v>
      </c>
    </row>
    <row r="1133" spans="1:20" ht="42.75" hidden="1" x14ac:dyDescent="0.4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>
        <v>0</v>
      </c>
      <c r="L1133" t="b">
        <v>0</v>
      </c>
      <c r="M1133" t="s">
        <v>8289</v>
      </c>
      <c r="N1133" t="s">
        <v>8291</v>
      </c>
      <c r="O1133" s="6">
        <f t="shared" si="104"/>
        <v>0</v>
      </c>
      <c r="P1133">
        <f t="shared" si="105"/>
        <v>0</v>
      </c>
      <c r="Q1133" s="5">
        <f t="shared" si="107"/>
        <v>42689.587092198577</v>
      </c>
      <c r="R1133" s="5">
        <f t="shared" si="106"/>
        <v>42720.225390070918</v>
      </c>
      <c r="S1133">
        <f t="shared" si="108"/>
        <v>31</v>
      </c>
      <c r="T1133">
        <f t="shared" si="109"/>
        <v>2016</v>
      </c>
    </row>
    <row r="1134" spans="1:20" ht="42.75" hidden="1" x14ac:dyDescent="0.4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>
        <v>13</v>
      </c>
      <c r="L1134" t="b">
        <v>0</v>
      </c>
      <c r="M1134" t="s">
        <v>8289</v>
      </c>
      <c r="N1134" t="s">
        <v>8291</v>
      </c>
      <c r="O1134" s="6">
        <f t="shared" si="104"/>
        <v>14</v>
      </c>
      <c r="P1134">
        <f t="shared" si="105"/>
        <v>110.62</v>
      </c>
      <c r="Q1134" s="5">
        <f t="shared" si="107"/>
        <v>43070.734881796685</v>
      </c>
      <c r="R1134" s="5">
        <f t="shared" si="106"/>
        <v>43101.373179669026</v>
      </c>
      <c r="S1134">
        <f t="shared" si="108"/>
        <v>31</v>
      </c>
      <c r="T1134">
        <f t="shared" si="109"/>
        <v>2017</v>
      </c>
    </row>
    <row r="1135" spans="1:20" ht="42.75" hidden="1" x14ac:dyDescent="0.4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>
        <v>1</v>
      </c>
      <c r="L1135" t="b">
        <v>0</v>
      </c>
      <c r="M1135" t="s">
        <v>8289</v>
      </c>
      <c r="N1135" t="s">
        <v>8291</v>
      </c>
      <c r="O1135" s="6">
        <f t="shared" si="104"/>
        <v>1</v>
      </c>
      <c r="P1135">
        <f t="shared" si="105"/>
        <v>20</v>
      </c>
      <c r="Q1135" s="5">
        <f t="shared" si="107"/>
        <v>42167.203085106383</v>
      </c>
      <c r="R1135" s="5">
        <f t="shared" si="106"/>
        <v>42197.841382978724</v>
      </c>
      <c r="S1135">
        <f t="shared" si="108"/>
        <v>31</v>
      </c>
      <c r="T1135">
        <f t="shared" si="109"/>
        <v>2015</v>
      </c>
    </row>
    <row r="1136" spans="1:20" ht="42.75" hidden="1" x14ac:dyDescent="0.4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>
        <v>1</v>
      </c>
      <c r="L1136" t="b">
        <v>0</v>
      </c>
      <c r="M1136" t="s">
        <v>8289</v>
      </c>
      <c r="N1136" t="s">
        <v>8291</v>
      </c>
      <c r="O1136" s="6">
        <f t="shared" si="104"/>
        <v>0</v>
      </c>
      <c r="P1136">
        <f t="shared" si="105"/>
        <v>1</v>
      </c>
      <c r="Q1136" s="5">
        <f t="shared" si="107"/>
        <v>42306.993238770687</v>
      </c>
      <c r="R1136" s="5">
        <f t="shared" si="106"/>
        <v>42321.193617021272</v>
      </c>
      <c r="S1136">
        <f t="shared" si="108"/>
        <v>15</v>
      </c>
      <c r="T1136">
        <f t="shared" si="109"/>
        <v>2015</v>
      </c>
    </row>
    <row r="1137" spans="1:20" ht="57" hidden="1" x14ac:dyDescent="0.4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>
        <v>1</v>
      </c>
      <c r="L1137" t="b">
        <v>0</v>
      </c>
      <c r="M1137" t="s">
        <v>8289</v>
      </c>
      <c r="N1137" t="s">
        <v>8291</v>
      </c>
      <c r="O1137" s="6">
        <f t="shared" si="104"/>
        <v>5</v>
      </c>
      <c r="P1137">
        <f t="shared" si="105"/>
        <v>50</v>
      </c>
      <c r="Q1137" s="5">
        <f t="shared" si="107"/>
        <v>42920.47865248227</v>
      </c>
      <c r="R1137" s="5">
        <f t="shared" si="106"/>
        <v>42951.116950354612</v>
      </c>
      <c r="S1137">
        <f t="shared" si="108"/>
        <v>31</v>
      </c>
      <c r="T1137">
        <f t="shared" si="109"/>
        <v>2017</v>
      </c>
    </row>
    <row r="1138" spans="1:20" ht="42.75" hidden="1" x14ac:dyDescent="0.4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>
        <v>6</v>
      </c>
      <c r="L1138" t="b">
        <v>0</v>
      </c>
      <c r="M1138" t="s">
        <v>8289</v>
      </c>
      <c r="N1138" t="s">
        <v>8291</v>
      </c>
      <c r="O1138" s="6">
        <f t="shared" si="104"/>
        <v>6</v>
      </c>
      <c r="P1138">
        <f t="shared" si="105"/>
        <v>45</v>
      </c>
      <c r="Q1138" s="5">
        <f t="shared" si="107"/>
        <v>42684.239113475182</v>
      </c>
      <c r="R1138" s="5">
        <f t="shared" si="106"/>
        <v>42714.877411347523</v>
      </c>
      <c r="S1138">
        <f t="shared" si="108"/>
        <v>31</v>
      </c>
      <c r="T1138">
        <f t="shared" si="109"/>
        <v>2016</v>
      </c>
    </row>
    <row r="1139" spans="1:20" ht="42.75" hidden="1" x14ac:dyDescent="0.4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>
        <v>39</v>
      </c>
      <c r="L1139" t="b">
        <v>0</v>
      </c>
      <c r="M1139" t="s">
        <v>8289</v>
      </c>
      <c r="N1139" t="s">
        <v>8291</v>
      </c>
      <c r="O1139" s="6">
        <f t="shared" si="104"/>
        <v>40</v>
      </c>
      <c r="P1139">
        <f t="shared" si="105"/>
        <v>253.21</v>
      </c>
      <c r="Q1139" s="5">
        <f t="shared" si="107"/>
        <v>42813.071170212766</v>
      </c>
      <c r="R1139" s="5">
        <f t="shared" si="106"/>
        <v>42843.709468085108</v>
      </c>
      <c r="S1139">
        <f t="shared" si="108"/>
        <v>31</v>
      </c>
      <c r="T1139">
        <f t="shared" si="109"/>
        <v>2017</v>
      </c>
    </row>
    <row r="1140" spans="1:20" ht="42.75" hidden="1" x14ac:dyDescent="0.4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>
        <v>4</v>
      </c>
      <c r="L1140" t="b">
        <v>0</v>
      </c>
      <c r="M1140" t="s">
        <v>8289</v>
      </c>
      <c r="N1140" t="s">
        <v>8291</v>
      </c>
      <c r="O1140" s="6">
        <f t="shared" si="104"/>
        <v>0</v>
      </c>
      <c r="P1140">
        <f t="shared" si="105"/>
        <v>31.25</v>
      </c>
      <c r="Q1140" s="5">
        <f t="shared" si="107"/>
        <v>43102.181217494086</v>
      </c>
      <c r="R1140" s="5">
        <f t="shared" si="106"/>
        <v>43122.60674940898</v>
      </c>
      <c r="S1140">
        <f t="shared" si="108"/>
        <v>21</v>
      </c>
      <c r="T1140">
        <f t="shared" si="109"/>
        <v>2018</v>
      </c>
    </row>
    <row r="1141" spans="1:20" ht="42.75" hidden="1" x14ac:dyDescent="0.4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>
        <v>1</v>
      </c>
      <c r="L1141" t="b">
        <v>0</v>
      </c>
      <c r="M1141" t="s">
        <v>8289</v>
      </c>
      <c r="N1141" t="s">
        <v>8291</v>
      </c>
      <c r="O1141" s="6">
        <f t="shared" si="104"/>
        <v>0</v>
      </c>
      <c r="P1141">
        <f t="shared" si="105"/>
        <v>5</v>
      </c>
      <c r="Q1141" s="5">
        <f t="shared" si="107"/>
        <v>42324.418747044918</v>
      </c>
      <c r="R1141" s="5">
        <f t="shared" si="106"/>
        <v>42355.057044917259</v>
      </c>
      <c r="S1141">
        <f t="shared" si="108"/>
        <v>31</v>
      </c>
      <c r="T1141">
        <f t="shared" si="109"/>
        <v>2015</v>
      </c>
    </row>
    <row r="1142" spans="1:20" ht="42.75" hidden="1" x14ac:dyDescent="0.4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>
        <v>0</v>
      </c>
      <c r="L1142" t="b">
        <v>0</v>
      </c>
      <c r="M1142" t="s">
        <v>8289</v>
      </c>
      <c r="N1142" t="s">
        <v>8291</v>
      </c>
      <c r="O1142" s="6">
        <f t="shared" si="104"/>
        <v>0</v>
      </c>
      <c r="P1142">
        <f t="shared" si="105"/>
        <v>0</v>
      </c>
      <c r="Q1142" s="5">
        <f t="shared" si="107"/>
        <v>42546.152730496455</v>
      </c>
      <c r="R1142" s="5">
        <f t="shared" si="106"/>
        <v>42576.791028368796</v>
      </c>
      <c r="S1142">
        <f t="shared" si="108"/>
        <v>31</v>
      </c>
      <c r="T1142">
        <f t="shared" si="109"/>
        <v>2016</v>
      </c>
    </row>
    <row r="1143" spans="1:20" hidden="1" x14ac:dyDescent="0.4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>
        <v>0</v>
      </c>
      <c r="L1143" t="b">
        <v>0</v>
      </c>
      <c r="M1143" t="s">
        <v>8289</v>
      </c>
      <c r="N1143" t="s">
        <v>8291</v>
      </c>
      <c r="O1143" s="6">
        <f t="shared" si="104"/>
        <v>0</v>
      </c>
      <c r="P1143">
        <f t="shared" si="105"/>
        <v>0</v>
      </c>
      <c r="Q1143" s="5">
        <f t="shared" si="107"/>
        <v>42517.799645390071</v>
      </c>
      <c r="R1143" s="5">
        <f t="shared" si="106"/>
        <v>42548.437943262412</v>
      </c>
      <c r="S1143">
        <f t="shared" si="108"/>
        <v>31</v>
      </c>
      <c r="T1143">
        <f t="shared" si="109"/>
        <v>2016</v>
      </c>
    </row>
    <row r="1144" spans="1:20" ht="42.75" hidden="1" x14ac:dyDescent="0.4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>
        <v>0</v>
      </c>
      <c r="L1144" t="b">
        <v>0</v>
      </c>
      <c r="M1144" t="s">
        <v>8289</v>
      </c>
      <c r="N1144" t="s">
        <v>8291</v>
      </c>
      <c r="O1144" s="6">
        <f t="shared" si="104"/>
        <v>0</v>
      </c>
      <c r="P1144">
        <f t="shared" si="105"/>
        <v>0</v>
      </c>
      <c r="Q1144" s="5">
        <f t="shared" si="107"/>
        <v>42372.07005910165</v>
      </c>
      <c r="R1144" s="5">
        <f t="shared" si="106"/>
        <v>42402.708356973992</v>
      </c>
      <c r="S1144">
        <f t="shared" si="108"/>
        <v>31</v>
      </c>
      <c r="T1144">
        <f t="shared" si="109"/>
        <v>2016</v>
      </c>
    </row>
    <row r="1145" spans="1:20" ht="42.75" hidden="1" x14ac:dyDescent="0.4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>
        <v>8</v>
      </c>
      <c r="L1145" t="b">
        <v>0</v>
      </c>
      <c r="M1145" t="s">
        <v>8289</v>
      </c>
      <c r="N1145" t="s">
        <v>8291</v>
      </c>
      <c r="O1145" s="6">
        <f t="shared" si="104"/>
        <v>0</v>
      </c>
      <c r="P1145">
        <f t="shared" si="105"/>
        <v>23.25</v>
      </c>
      <c r="Q1145" s="5">
        <f t="shared" si="107"/>
        <v>42681.70834515366</v>
      </c>
      <c r="R1145" s="5">
        <f t="shared" si="106"/>
        <v>42712.346643026001</v>
      </c>
      <c r="S1145">
        <f t="shared" si="108"/>
        <v>31</v>
      </c>
      <c r="T1145">
        <f t="shared" si="109"/>
        <v>2016</v>
      </c>
    </row>
    <row r="1146" spans="1:20" ht="42.75" hidden="1" x14ac:dyDescent="0.4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>
        <v>0</v>
      </c>
      <c r="L1146" t="b">
        <v>0</v>
      </c>
      <c r="M1146" t="s">
        <v>8292</v>
      </c>
      <c r="N1146" t="s">
        <v>8293</v>
      </c>
      <c r="O1146" s="6">
        <f t="shared" si="104"/>
        <v>0</v>
      </c>
      <c r="P1146">
        <f t="shared" si="105"/>
        <v>0</v>
      </c>
      <c r="Q1146" s="5">
        <f t="shared" si="107"/>
        <v>42444.760283687945</v>
      </c>
      <c r="R1146" s="5">
        <f t="shared" si="106"/>
        <v>42475.398581560279</v>
      </c>
      <c r="S1146">
        <f t="shared" si="108"/>
        <v>31</v>
      </c>
      <c r="T1146">
        <f t="shared" si="109"/>
        <v>2016</v>
      </c>
    </row>
    <row r="1147" spans="1:20" ht="42.75" hidden="1" x14ac:dyDescent="0.4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>
        <v>1</v>
      </c>
      <c r="L1147" t="b">
        <v>0</v>
      </c>
      <c r="M1147" t="s">
        <v>8292</v>
      </c>
      <c r="N1147" t="s">
        <v>8293</v>
      </c>
      <c r="O1147" s="6">
        <f t="shared" si="104"/>
        <v>0</v>
      </c>
      <c r="P1147">
        <f t="shared" si="105"/>
        <v>100</v>
      </c>
      <c r="Q1147" s="5">
        <f t="shared" si="107"/>
        <v>42201.252860520093</v>
      </c>
      <c r="R1147" s="5">
        <f t="shared" si="106"/>
        <v>42262.529456264776</v>
      </c>
      <c r="S1147">
        <f t="shared" si="108"/>
        <v>61</v>
      </c>
      <c r="T1147">
        <f t="shared" si="109"/>
        <v>2015</v>
      </c>
    </row>
    <row r="1148" spans="1:20" ht="42.75" hidden="1" x14ac:dyDescent="0.4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>
        <v>12</v>
      </c>
      <c r="L1148" t="b">
        <v>0</v>
      </c>
      <c r="M1148" t="s">
        <v>8292</v>
      </c>
      <c r="N1148" t="s">
        <v>8293</v>
      </c>
      <c r="O1148" s="6">
        <f t="shared" si="104"/>
        <v>9</v>
      </c>
      <c r="P1148">
        <f t="shared" si="105"/>
        <v>44.17</v>
      </c>
      <c r="Q1148" s="5">
        <f t="shared" si="107"/>
        <v>42067.675803782506</v>
      </c>
      <c r="R1148" s="5">
        <f t="shared" si="106"/>
        <v>42106.484314420799</v>
      </c>
      <c r="S1148">
        <f t="shared" si="108"/>
        <v>39</v>
      </c>
      <c r="T1148">
        <f t="shared" si="109"/>
        <v>2015</v>
      </c>
    </row>
    <row r="1149" spans="1:20" ht="42.75" hidden="1" x14ac:dyDescent="0.4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>
        <v>0</v>
      </c>
      <c r="L1149" t="b">
        <v>0</v>
      </c>
      <c r="M1149" t="s">
        <v>8292</v>
      </c>
      <c r="N1149" t="s">
        <v>8293</v>
      </c>
      <c r="O1149" s="6">
        <f t="shared" si="104"/>
        <v>0</v>
      </c>
      <c r="P1149">
        <f t="shared" si="105"/>
        <v>0</v>
      </c>
      <c r="Q1149" s="5">
        <f t="shared" si="107"/>
        <v>42218.843770685577</v>
      </c>
      <c r="R1149" s="5">
        <f t="shared" si="106"/>
        <v>42280.120366430259</v>
      </c>
      <c r="S1149">
        <f t="shared" si="108"/>
        <v>61</v>
      </c>
      <c r="T1149">
        <f t="shared" si="109"/>
        <v>2015</v>
      </c>
    </row>
    <row r="1150" spans="1:20" ht="28.5" hidden="1" x14ac:dyDescent="0.4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>
        <v>3</v>
      </c>
      <c r="L1150" t="b">
        <v>0</v>
      </c>
      <c r="M1150" t="s">
        <v>8292</v>
      </c>
      <c r="N1150" t="s">
        <v>8293</v>
      </c>
      <c r="O1150" s="6">
        <f t="shared" si="104"/>
        <v>0</v>
      </c>
      <c r="P1150">
        <f t="shared" si="105"/>
        <v>24.33</v>
      </c>
      <c r="Q1150" s="5">
        <f t="shared" si="107"/>
        <v>43039.132163120565</v>
      </c>
      <c r="R1150" s="5">
        <f t="shared" si="106"/>
        <v>43069.813014184401</v>
      </c>
      <c r="S1150">
        <f t="shared" si="108"/>
        <v>31</v>
      </c>
      <c r="T1150">
        <f t="shared" si="109"/>
        <v>2017</v>
      </c>
    </row>
    <row r="1151" spans="1:20" ht="28.5" hidden="1" x14ac:dyDescent="0.4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>
        <v>2</v>
      </c>
      <c r="L1151" t="b">
        <v>0</v>
      </c>
      <c r="M1151" t="s">
        <v>8292</v>
      </c>
      <c r="N1151" t="s">
        <v>8293</v>
      </c>
      <c r="O1151" s="6">
        <f t="shared" si="104"/>
        <v>0</v>
      </c>
      <c r="P1151">
        <f t="shared" si="105"/>
        <v>37.5</v>
      </c>
      <c r="Q1151" s="5">
        <f t="shared" si="107"/>
        <v>42868.108345153669</v>
      </c>
      <c r="R1151" s="5">
        <f t="shared" si="106"/>
        <v>42898.74664302601</v>
      </c>
      <c r="S1151">
        <f t="shared" si="108"/>
        <v>31</v>
      </c>
      <c r="T1151">
        <f t="shared" si="109"/>
        <v>2017</v>
      </c>
    </row>
    <row r="1152" spans="1:20" ht="28.5" hidden="1" x14ac:dyDescent="0.4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>
        <v>6</v>
      </c>
      <c r="L1152" t="b">
        <v>0</v>
      </c>
      <c r="M1152" t="s">
        <v>8292</v>
      </c>
      <c r="N1152" t="s">
        <v>8293</v>
      </c>
      <c r="O1152" s="6">
        <f t="shared" si="104"/>
        <v>10</v>
      </c>
      <c r="P1152">
        <f t="shared" si="105"/>
        <v>42</v>
      </c>
      <c r="Q1152" s="5">
        <f t="shared" si="107"/>
        <v>42674.315307328608</v>
      </c>
      <c r="R1152" s="5">
        <f t="shared" si="106"/>
        <v>42735.591903073291</v>
      </c>
      <c r="S1152">
        <f t="shared" si="108"/>
        <v>61</v>
      </c>
      <c r="T1152">
        <f t="shared" si="109"/>
        <v>2016</v>
      </c>
    </row>
    <row r="1153" spans="1:20" ht="42.75" hidden="1" x14ac:dyDescent="0.4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>
        <v>0</v>
      </c>
      <c r="L1153" t="b">
        <v>0</v>
      </c>
      <c r="M1153" t="s">
        <v>8292</v>
      </c>
      <c r="N1153" t="s">
        <v>8293</v>
      </c>
      <c r="O1153" s="6">
        <f t="shared" si="104"/>
        <v>0</v>
      </c>
      <c r="P1153">
        <f t="shared" si="105"/>
        <v>0</v>
      </c>
      <c r="Q1153" s="5">
        <f t="shared" si="107"/>
        <v>42578.466465721038</v>
      </c>
      <c r="R1153" s="5">
        <f t="shared" si="106"/>
        <v>42609.104763593379</v>
      </c>
      <c r="S1153">
        <f t="shared" si="108"/>
        <v>31</v>
      </c>
      <c r="T1153">
        <f t="shared" si="109"/>
        <v>2016</v>
      </c>
    </row>
    <row r="1154" spans="1:20" hidden="1" x14ac:dyDescent="0.4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>
        <v>15</v>
      </c>
      <c r="L1154" t="b">
        <v>0</v>
      </c>
      <c r="M1154" t="s">
        <v>8292</v>
      </c>
      <c r="N1154" t="s">
        <v>8293</v>
      </c>
      <c r="O1154" s="6">
        <f t="shared" ref="O1154:O1217" si="110">ROUND(E1154/D1154*100,0)</f>
        <v>6</v>
      </c>
      <c r="P1154">
        <f t="shared" ref="P1154:P1217" si="111">IFERROR(ROUND(E1154/K1154,2),0)</f>
        <v>60.73</v>
      </c>
      <c r="Q1154" s="5">
        <f t="shared" si="107"/>
        <v>42461.639621749404</v>
      </c>
      <c r="R1154" s="5">
        <f t="shared" ref="R1154:R1217" si="112">(I1154/84600)+DATE(1970,1,1)</f>
        <v>42492.277919621745</v>
      </c>
      <c r="S1154">
        <f t="shared" si="108"/>
        <v>31</v>
      </c>
      <c r="T1154">
        <f t="shared" si="109"/>
        <v>2016</v>
      </c>
    </row>
    <row r="1155" spans="1:20" ht="28.5" hidden="1" x14ac:dyDescent="0.4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>
        <v>1</v>
      </c>
      <c r="L1155" t="b">
        <v>0</v>
      </c>
      <c r="M1155" t="s">
        <v>8292</v>
      </c>
      <c r="N1155" t="s">
        <v>8293</v>
      </c>
      <c r="O1155" s="6">
        <f t="shared" si="110"/>
        <v>1</v>
      </c>
      <c r="P1155">
        <f t="shared" si="111"/>
        <v>50</v>
      </c>
      <c r="Q1155" s="5">
        <f t="shared" ref="Q1155:Q1218" si="113">(J1155/84600)+DATE(1970,1,1)</f>
        <v>42496.367671394801</v>
      </c>
      <c r="R1155" s="5">
        <f t="shared" si="112"/>
        <v>42527.005969267135</v>
      </c>
      <c r="S1155">
        <f t="shared" ref="S1155:S1218" si="114">ROUND((I1155-J1155)/86400,0)+1</f>
        <v>31</v>
      </c>
      <c r="T1155">
        <f t="shared" ref="T1155:T1218" si="115">YEAR((Q1155))</f>
        <v>2016</v>
      </c>
    </row>
    <row r="1156" spans="1:20" ht="42.75" hidden="1" x14ac:dyDescent="0.4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>
        <v>3</v>
      </c>
      <c r="L1156" t="b">
        <v>0</v>
      </c>
      <c r="M1156" t="s">
        <v>8292</v>
      </c>
      <c r="N1156" t="s">
        <v>8293</v>
      </c>
      <c r="O1156" s="6">
        <f t="shared" si="110"/>
        <v>7</v>
      </c>
      <c r="P1156">
        <f t="shared" si="111"/>
        <v>108.33</v>
      </c>
      <c r="Q1156" s="5">
        <f t="shared" si="113"/>
        <v>42577.451607565017</v>
      </c>
      <c r="R1156" s="5">
        <f t="shared" si="112"/>
        <v>42608.089905437351</v>
      </c>
      <c r="S1156">
        <f t="shared" si="114"/>
        <v>31</v>
      </c>
      <c r="T1156">
        <f t="shared" si="115"/>
        <v>2016</v>
      </c>
    </row>
    <row r="1157" spans="1:20" ht="42.75" hidden="1" x14ac:dyDescent="0.4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>
        <v>8</v>
      </c>
      <c r="L1157" t="b">
        <v>0</v>
      </c>
      <c r="M1157" t="s">
        <v>8292</v>
      </c>
      <c r="N1157" t="s">
        <v>8293</v>
      </c>
      <c r="O1157" s="6">
        <f t="shared" si="110"/>
        <v>1</v>
      </c>
      <c r="P1157">
        <f t="shared" si="111"/>
        <v>23.5</v>
      </c>
      <c r="Q1157" s="5">
        <f t="shared" si="113"/>
        <v>42181.865342789599</v>
      </c>
      <c r="R1157" s="5">
        <f t="shared" si="112"/>
        <v>42212.50364066194</v>
      </c>
      <c r="S1157">
        <f t="shared" si="114"/>
        <v>31</v>
      </c>
      <c r="T1157">
        <f t="shared" si="115"/>
        <v>2015</v>
      </c>
    </row>
    <row r="1158" spans="1:20" ht="42.75" hidden="1" x14ac:dyDescent="0.4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>
        <v>0</v>
      </c>
      <c r="L1158" t="b">
        <v>0</v>
      </c>
      <c r="M1158" t="s">
        <v>8292</v>
      </c>
      <c r="N1158" t="s">
        <v>8293</v>
      </c>
      <c r="O1158" s="6">
        <f t="shared" si="110"/>
        <v>0</v>
      </c>
      <c r="P1158">
        <f t="shared" si="111"/>
        <v>0</v>
      </c>
      <c r="Q1158" s="5">
        <f t="shared" si="113"/>
        <v>42379.285602836884</v>
      </c>
      <c r="R1158" s="5">
        <f t="shared" si="112"/>
        <v>42409.923900709218</v>
      </c>
      <c r="S1158">
        <f t="shared" si="114"/>
        <v>31</v>
      </c>
      <c r="T1158">
        <f t="shared" si="115"/>
        <v>2016</v>
      </c>
    </row>
    <row r="1159" spans="1:20" ht="42.75" hidden="1" x14ac:dyDescent="0.4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>
        <v>3</v>
      </c>
      <c r="L1159" t="b">
        <v>0</v>
      </c>
      <c r="M1159" t="s">
        <v>8292</v>
      </c>
      <c r="N1159" t="s">
        <v>8293</v>
      </c>
      <c r="O1159" s="6">
        <f t="shared" si="110"/>
        <v>2</v>
      </c>
      <c r="P1159">
        <f t="shared" si="111"/>
        <v>50.33</v>
      </c>
      <c r="Q1159" s="5">
        <f t="shared" si="113"/>
        <v>42266.492671394801</v>
      </c>
      <c r="R1159" s="5">
        <f t="shared" si="112"/>
        <v>42327.811820330971</v>
      </c>
      <c r="S1159">
        <f t="shared" si="114"/>
        <v>61</v>
      </c>
      <c r="T1159">
        <f t="shared" si="115"/>
        <v>2015</v>
      </c>
    </row>
    <row r="1160" spans="1:20" ht="42.75" hidden="1" x14ac:dyDescent="0.4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>
        <v>3</v>
      </c>
      <c r="L1160" t="b">
        <v>0</v>
      </c>
      <c r="M1160" t="s">
        <v>8292</v>
      </c>
      <c r="N1160" t="s">
        <v>8293</v>
      </c>
      <c r="O1160" s="6">
        <f t="shared" si="110"/>
        <v>0</v>
      </c>
      <c r="P1160">
        <f t="shared" si="111"/>
        <v>11.67</v>
      </c>
      <c r="Q1160" s="5">
        <f t="shared" si="113"/>
        <v>42300.668179669032</v>
      </c>
      <c r="R1160" s="5">
        <f t="shared" si="112"/>
        <v>42331.306477541366</v>
      </c>
      <c r="S1160">
        <f t="shared" si="114"/>
        <v>31</v>
      </c>
      <c r="T1160">
        <f t="shared" si="115"/>
        <v>2015</v>
      </c>
    </row>
    <row r="1161" spans="1:20" ht="42.75" hidden="1" x14ac:dyDescent="0.4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>
        <v>0</v>
      </c>
      <c r="L1161" t="b">
        <v>0</v>
      </c>
      <c r="M1161" t="s">
        <v>8292</v>
      </c>
      <c r="N1161" t="s">
        <v>8293</v>
      </c>
      <c r="O1161" s="6">
        <f t="shared" si="110"/>
        <v>0</v>
      </c>
      <c r="P1161">
        <f t="shared" si="111"/>
        <v>0</v>
      </c>
      <c r="Q1161" s="5">
        <f t="shared" si="113"/>
        <v>42507.614243498814</v>
      </c>
      <c r="R1161" s="5">
        <f t="shared" si="112"/>
        <v>42539.202127659577</v>
      </c>
      <c r="S1161">
        <f t="shared" si="114"/>
        <v>32</v>
      </c>
      <c r="T1161">
        <f t="shared" si="115"/>
        <v>2016</v>
      </c>
    </row>
    <row r="1162" spans="1:20" ht="42.75" hidden="1" x14ac:dyDescent="0.4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>
        <v>19</v>
      </c>
      <c r="L1162" t="b">
        <v>0</v>
      </c>
      <c r="M1162" t="s">
        <v>8292</v>
      </c>
      <c r="N1162" t="s">
        <v>8293</v>
      </c>
      <c r="O1162" s="6">
        <f t="shared" si="110"/>
        <v>4</v>
      </c>
      <c r="P1162">
        <f t="shared" si="111"/>
        <v>60.79</v>
      </c>
      <c r="Q1162" s="5">
        <f t="shared" si="113"/>
        <v>42412.051843971632</v>
      </c>
      <c r="R1162" s="5">
        <f t="shared" si="112"/>
        <v>42442.647588652486</v>
      </c>
      <c r="S1162">
        <f t="shared" si="114"/>
        <v>31</v>
      </c>
      <c r="T1162">
        <f t="shared" si="115"/>
        <v>2016</v>
      </c>
    </row>
    <row r="1163" spans="1:20" ht="42.75" hidden="1" x14ac:dyDescent="0.4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>
        <v>0</v>
      </c>
      <c r="L1163" t="b">
        <v>0</v>
      </c>
      <c r="M1163" t="s">
        <v>8292</v>
      </c>
      <c r="N1163" t="s">
        <v>8293</v>
      </c>
      <c r="O1163" s="6">
        <f t="shared" si="110"/>
        <v>0</v>
      </c>
      <c r="P1163">
        <f t="shared" si="111"/>
        <v>0</v>
      </c>
      <c r="Q1163" s="5">
        <f t="shared" si="113"/>
        <v>42474.834385342794</v>
      </c>
      <c r="R1163" s="5">
        <f t="shared" si="112"/>
        <v>42496.281193853429</v>
      </c>
      <c r="S1163">
        <f t="shared" si="114"/>
        <v>22</v>
      </c>
      <c r="T1163">
        <f t="shared" si="115"/>
        <v>2016</v>
      </c>
    </row>
    <row r="1164" spans="1:20" ht="42.75" hidden="1" x14ac:dyDescent="0.4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>
        <v>2</v>
      </c>
      <c r="L1164" t="b">
        <v>0</v>
      </c>
      <c r="M1164" t="s">
        <v>8292</v>
      </c>
      <c r="N1164" t="s">
        <v>8293</v>
      </c>
      <c r="O1164" s="6">
        <f t="shared" si="110"/>
        <v>0</v>
      </c>
      <c r="P1164">
        <f t="shared" si="111"/>
        <v>17.5</v>
      </c>
      <c r="Q1164" s="5">
        <f t="shared" si="113"/>
        <v>42223.65560283688</v>
      </c>
      <c r="R1164" s="5">
        <f t="shared" si="112"/>
        <v>42255.315177304961</v>
      </c>
      <c r="S1164">
        <f t="shared" si="114"/>
        <v>32</v>
      </c>
      <c r="T1164">
        <f t="shared" si="115"/>
        <v>2015</v>
      </c>
    </row>
    <row r="1165" spans="1:20" ht="42.75" hidden="1" x14ac:dyDescent="0.4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>
        <v>0</v>
      </c>
      <c r="L1165" t="b">
        <v>0</v>
      </c>
      <c r="M1165" t="s">
        <v>8292</v>
      </c>
      <c r="N1165" t="s">
        <v>8293</v>
      </c>
      <c r="O1165" s="6">
        <f t="shared" si="110"/>
        <v>0</v>
      </c>
      <c r="P1165">
        <f t="shared" si="111"/>
        <v>0</v>
      </c>
      <c r="Q1165" s="5">
        <f t="shared" si="113"/>
        <v>42176.717730496457</v>
      </c>
      <c r="R1165" s="5">
        <f t="shared" si="112"/>
        <v>42207.356028368798</v>
      </c>
      <c r="S1165">
        <f t="shared" si="114"/>
        <v>31</v>
      </c>
      <c r="T1165">
        <f t="shared" si="115"/>
        <v>2015</v>
      </c>
    </row>
    <row r="1166" spans="1:20" ht="57" hidden="1" x14ac:dyDescent="0.4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>
        <v>0</v>
      </c>
      <c r="L1166" t="b">
        <v>0</v>
      </c>
      <c r="M1166" t="s">
        <v>8292</v>
      </c>
      <c r="N1166" t="s">
        <v>8293</v>
      </c>
      <c r="O1166" s="6">
        <f t="shared" si="110"/>
        <v>0</v>
      </c>
      <c r="P1166">
        <f t="shared" si="111"/>
        <v>0</v>
      </c>
      <c r="Q1166" s="5">
        <f t="shared" si="113"/>
        <v>42870.165271867612</v>
      </c>
      <c r="R1166" s="5">
        <f t="shared" si="112"/>
        <v>42900.803569739954</v>
      </c>
      <c r="S1166">
        <f t="shared" si="114"/>
        <v>31</v>
      </c>
      <c r="T1166">
        <f t="shared" si="115"/>
        <v>2017</v>
      </c>
    </row>
    <row r="1167" spans="1:20" ht="42.75" hidden="1" x14ac:dyDescent="0.4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>
        <v>25</v>
      </c>
      <c r="L1167" t="b">
        <v>0</v>
      </c>
      <c r="M1167" t="s">
        <v>8292</v>
      </c>
      <c r="N1167" t="s">
        <v>8293</v>
      </c>
      <c r="O1167" s="6">
        <f t="shared" si="110"/>
        <v>21</v>
      </c>
      <c r="P1167">
        <f t="shared" si="111"/>
        <v>82.82</v>
      </c>
      <c r="Q1167" s="5">
        <f t="shared" si="113"/>
        <v>42137.389243498823</v>
      </c>
      <c r="R1167" s="5">
        <f t="shared" si="112"/>
        <v>42172.11264775414</v>
      </c>
      <c r="S1167">
        <f t="shared" si="114"/>
        <v>35</v>
      </c>
      <c r="T1167">
        <f t="shared" si="115"/>
        <v>2015</v>
      </c>
    </row>
    <row r="1168" spans="1:20" ht="42.75" hidden="1" x14ac:dyDescent="0.4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>
        <v>8</v>
      </c>
      <c r="L1168" t="b">
        <v>0</v>
      </c>
      <c r="M1168" t="s">
        <v>8292</v>
      </c>
      <c r="N1168" t="s">
        <v>8293</v>
      </c>
      <c r="O1168" s="6">
        <f t="shared" si="110"/>
        <v>19</v>
      </c>
      <c r="P1168">
        <f t="shared" si="111"/>
        <v>358.88</v>
      </c>
      <c r="Q1168" s="5">
        <f t="shared" si="113"/>
        <v>42503.283002364071</v>
      </c>
      <c r="R1168" s="5">
        <f t="shared" si="112"/>
        <v>42534.617021276601</v>
      </c>
      <c r="S1168">
        <f t="shared" si="114"/>
        <v>32</v>
      </c>
      <c r="T1168">
        <f t="shared" si="115"/>
        <v>2016</v>
      </c>
    </row>
    <row r="1169" spans="1:20" ht="42.75" hidden="1" x14ac:dyDescent="0.4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>
        <v>16</v>
      </c>
      <c r="L1169" t="b">
        <v>0</v>
      </c>
      <c r="M1169" t="s">
        <v>8292</v>
      </c>
      <c r="N1169" t="s">
        <v>8293</v>
      </c>
      <c r="O1169" s="6">
        <f t="shared" si="110"/>
        <v>2</v>
      </c>
      <c r="P1169">
        <f t="shared" si="111"/>
        <v>61.19</v>
      </c>
      <c r="Q1169" s="5">
        <f t="shared" si="113"/>
        <v>42210.431382978728</v>
      </c>
      <c r="R1169" s="5">
        <f t="shared" si="112"/>
        <v>42242.09095744681</v>
      </c>
      <c r="S1169">
        <f t="shared" si="114"/>
        <v>32</v>
      </c>
      <c r="T1169">
        <f t="shared" si="115"/>
        <v>2015</v>
      </c>
    </row>
    <row r="1170" spans="1:20" ht="42.75" hidden="1" x14ac:dyDescent="0.4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>
        <v>3</v>
      </c>
      <c r="L1170" t="b">
        <v>0</v>
      </c>
      <c r="M1170" t="s">
        <v>8292</v>
      </c>
      <c r="N1170" t="s">
        <v>8293</v>
      </c>
      <c r="O1170" s="6">
        <f t="shared" si="110"/>
        <v>6</v>
      </c>
      <c r="P1170">
        <f t="shared" si="111"/>
        <v>340</v>
      </c>
      <c r="Q1170" s="5">
        <f t="shared" si="113"/>
        <v>42967.523226950354</v>
      </c>
      <c r="R1170" s="5">
        <f t="shared" si="112"/>
        <v>42998.161524822695</v>
      </c>
      <c r="S1170">
        <f t="shared" si="114"/>
        <v>31</v>
      </c>
      <c r="T1170">
        <f t="shared" si="115"/>
        <v>2017</v>
      </c>
    </row>
    <row r="1171" spans="1:20" ht="42.75" hidden="1" x14ac:dyDescent="0.4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>
        <v>3</v>
      </c>
      <c r="L1171" t="b">
        <v>0</v>
      </c>
      <c r="M1171" t="s">
        <v>8292</v>
      </c>
      <c r="N1171" t="s">
        <v>8293</v>
      </c>
      <c r="O1171" s="6">
        <f t="shared" si="110"/>
        <v>0</v>
      </c>
      <c r="P1171">
        <f t="shared" si="111"/>
        <v>5.67</v>
      </c>
      <c r="Q1171" s="5">
        <f t="shared" si="113"/>
        <v>42377.531477541372</v>
      </c>
      <c r="R1171" s="5">
        <f t="shared" si="112"/>
        <v>42408.169775413713</v>
      </c>
      <c r="S1171">
        <f t="shared" si="114"/>
        <v>31</v>
      </c>
      <c r="T1171">
        <f t="shared" si="115"/>
        <v>2016</v>
      </c>
    </row>
    <row r="1172" spans="1:20" ht="42.75" hidden="1" x14ac:dyDescent="0.4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>
        <v>2</v>
      </c>
      <c r="L1172" t="b">
        <v>0</v>
      </c>
      <c r="M1172" t="s">
        <v>8292</v>
      </c>
      <c r="N1172" t="s">
        <v>8293</v>
      </c>
      <c r="O1172" s="6">
        <f t="shared" si="110"/>
        <v>0</v>
      </c>
      <c r="P1172">
        <f t="shared" si="111"/>
        <v>50</v>
      </c>
      <c r="Q1172" s="5">
        <f t="shared" si="113"/>
        <v>42477.146229314421</v>
      </c>
      <c r="R1172" s="5">
        <f t="shared" si="112"/>
        <v>42507.784527186763</v>
      </c>
      <c r="S1172">
        <f t="shared" si="114"/>
        <v>31</v>
      </c>
      <c r="T1172">
        <f t="shared" si="115"/>
        <v>2016</v>
      </c>
    </row>
    <row r="1173" spans="1:20" ht="28.5" hidden="1" x14ac:dyDescent="0.4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>
        <v>1</v>
      </c>
      <c r="L1173" t="b">
        <v>0</v>
      </c>
      <c r="M1173" t="s">
        <v>8292</v>
      </c>
      <c r="N1173" t="s">
        <v>8293</v>
      </c>
      <c r="O1173" s="6">
        <f t="shared" si="110"/>
        <v>0</v>
      </c>
      <c r="P1173">
        <f t="shared" si="111"/>
        <v>25</v>
      </c>
      <c r="Q1173" s="5">
        <f t="shared" si="113"/>
        <v>42287.09842789598</v>
      </c>
      <c r="R1173" s="5">
        <f t="shared" si="112"/>
        <v>42305.523959810875</v>
      </c>
      <c r="S1173">
        <f t="shared" si="114"/>
        <v>19</v>
      </c>
      <c r="T1173">
        <f t="shared" si="115"/>
        <v>2015</v>
      </c>
    </row>
    <row r="1174" spans="1:20" hidden="1" x14ac:dyDescent="0.4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>
        <v>0</v>
      </c>
      <c r="L1174" t="b">
        <v>0</v>
      </c>
      <c r="M1174" t="s">
        <v>8292</v>
      </c>
      <c r="N1174" t="s">
        <v>8293</v>
      </c>
      <c r="O1174" s="6">
        <f t="shared" si="110"/>
        <v>0</v>
      </c>
      <c r="P1174">
        <f t="shared" si="111"/>
        <v>0</v>
      </c>
      <c r="Q1174" s="5">
        <f t="shared" si="113"/>
        <v>42187.909598108745</v>
      </c>
      <c r="R1174" s="5">
        <f t="shared" si="112"/>
        <v>42218.547895981086</v>
      </c>
      <c r="S1174">
        <f t="shared" si="114"/>
        <v>31</v>
      </c>
      <c r="T1174">
        <f t="shared" si="115"/>
        <v>2015</v>
      </c>
    </row>
    <row r="1175" spans="1:20" ht="42.75" hidden="1" x14ac:dyDescent="0.4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>
        <v>1</v>
      </c>
      <c r="L1175" t="b">
        <v>0</v>
      </c>
      <c r="M1175" t="s">
        <v>8292</v>
      </c>
      <c r="N1175" t="s">
        <v>8293</v>
      </c>
      <c r="O1175" s="6">
        <f t="shared" si="110"/>
        <v>0</v>
      </c>
      <c r="P1175">
        <f t="shared" si="111"/>
        <v>30</v>
      </c>
      <c r="Q1175" s="5">
        <f t="shared" si="113"/>
        <v>42537.70043735225</v>
      </c>
      <c r="R1175" s="5">
        <f t="shared" si="112"/>
        <v>42573.445118203308</v>
      </c>
      <c r="S1175">
        <f t="shared" si="114"/>
        <v>36</v>
      </c>
      <c r="T1175">
        <f t="shared" si="115"/>
        <v>2016</v>
      </c>
    </row>
    <row r="1176" spans="1:20" ht="42.75" hidden="1" x14ac:dyDescent="0.4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>
        <v>19</v>
      </c>
      <c r="L1176" t="b">
        <v>0</v>
      </c>
      <c r="M1176" t="s">
        <v>8292</v>
      </c>
      <c r="N1176" t="s">
        <v>8293</v>
      </c>
      <c r="O1176" s="6">
        <f t="shared" si="110"/>
        <v>6</v>
      </c>
      <c r="P1176">
        <f t="shared" si="111"/>
        <v>46.63</v>
      </c>
      <c r="Q1176" s="5">
        <f t="shared" si="113"/>
        <v>42828.412848699765</v>
      </c>
      <c r="R1176" s="5">
        <f t="shared" si="112"/>
        <v>42859.051146572107</v>
      </c>
      <c r="S1176">
        <f t="shared" si="114"/>
        <v>31</v>
      </c>
      <c r="T1176">
        <f t="shared" si="115"/>
        <v>2017</v>
      </c>
    </row>
    <row r="1177" spans="1:20" ht="42.75" hidden="1" x14ac:dyDescent="0.4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>
        <v>9</v>
      </c>
      <c r="L1177" t="b">
        <v>0</v>
      </c>
      <c r="M1177" t="s">
        <v>8292</v>
      </c>
      <c r="N1177" t="s">
        <v>8293</v>
      </c>
      <c r="O1177" s="6">
        <f t="shared" si="110"/>
        <v>3</v>
      </c>
      <c r="P1177">
        <f t="shared" si="111"/>
        <v>65</v>
      </c>
      <c r="Q1177" s="5">
        <f t="shared" si="113"/>
        <v>42523.956725768323</v>
      </c>
      <c r="R1177" s="5">
        <f t="shared" si="112"/>
        <v>42554.595023640664</v>
      </c>
      <c r="S1177">
        <f t="shared" si="114"/>
        <v>31</v>
      </c>
      <c r="T1177">
        <f t="shared" si="115"/>
        <v>2016</v>
      </c>
    </row>
    <row r="1178" spans="1:20" ht="57" hidden="1" x14ac:dyDescent="0.4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>
        <v>1</v>
      </c>
      <c r="L1178" t="b">
        <v>0</v>
      </c>
      <c r="M1178" t="s">
        <v>8292</v>
      </c>
      <c r="N1178" t="s">
        <v>8293</v>
      </c>
      <c r="O1178" s="6">
        <f t="shared" si="110"/>
        <v>0</v>
      </c>
      <c r="P1178">
        <f t="shared" si="111"/>
        <v>10</v>
      </c>
      <c r="Q1178" s="5">
        <f t="shared" si="113"/>
        <v>43111.488156028368</v>
      </c>
      <c r="R1178" s="5">
        <f t="shared" si="112"/>
        <v>43167.170212765959</v>
      </c>
      <c r="S1178">
        <f t="shared" si="114"/>
        <v>56</v>
      </c>
      <c r="T1178">
        <f t="shared" si="115"/>
        <v>2018</v>
      </c>
    </row>
    <row r="1179" spans="1:20" ht="42.75" hidden="1" x14ac:dyDescent="0.4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>
        <v>0</v>
      </c>
      <c r="L1179" t="b">
        <v>0</v>
      </c>
      <c r="M1179" t="s">
        <v>8292</v>
      </c>
      <c r="N1179" t="s">
        <v>8293</v>
      </c>
      <c r="O1179" s="6">
        <f t="shared" si="110"/>
        <v>0</v>
      </c>
      <c r="P1179">
        <f t="shared" si="111"/>
        <v>0</v>
      </c>
      <c r="Q1179" s="5">
        <f t="shared" si="113"/>
        <v>42245.079148936173</v>
      </c>
      <c r="R1179" s="5">
        <f t="shared" si="112"/>
        <v>42275.717446808514</v>
      </c>
      <c r="S1179">
        <f t="shared" si="114"/>
        <v>31</v>
      </c>
      <c r="T1179">
        <f t="shared" si="115"/>
        <v>2015</v>
      </c>
    </row>
    <row r="1180" spans="1:20" ht="42.75" hidden="1" x14ac:dyDescent="0.4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>
        <v>1</v>
      </c>
      <c r="L1180" t="b">
        <v>0</v>
      </c>
      <c r="M1180" t="s">
        <v>8292</v>
      </c>
      <c r="N1180" t="s">
        <v>8293</v>
      </c>
      <c r="O1180" s="6">
        <f t="shared" si="110"/>
        <v>0</v>
      </c>
      <c r="P1180">
        <f t="shared" si="111"/>
        <v>5</v>
      </c>
      <c r="Q1180" s="5">
        <f t="shared" si="113"/>
        <v>42184.052624113479</v>
      </c>
      <c r="R1180" s="5">
        <f t="shared" si="112"/>
        <v>42214.690921985821</v>
      </c>
      <c r="S1180">
        <f t="shared" si="114"/>
        <v>31</v>
      </c>
      <c r="T1180">
        <f t="shared" si="115"/>
        <v>2015</v>
      </c>
    </row>
    <row r="1181" spans="1:20" ht="42.75" hidden="1" x14ac:dyDescent="0.4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>
        <v>5</v>
      </c>
      <c r="L1181" t="b">
        <v>0</v>
      </c>
      <c r="M1181" t="s">
        <v>8292</v>
      </c>
      <c r="N1181" t="s">
        <v>8293</v>
      </c>
      <c r="O1181" s="6">
        <f t="shared" si="110"/>
        <v>5</v>
      </c>
      <c r="P1181">
        <f t="shared" si="111"/>
        <v>640</v>
      </c>
      <c r="Q1181" s="5">
        <f t="shared" si="113"/>
        <v>42631.182352245858</v>
      </c>
      <c r="R1181" s="5">
        <f t="shared" si="112"/>
        <v>42661.820650118199</v>
      </c>
      <c r="S1181">
        <f t="shared" si="114"/>
        <v>31</v>
      </c>
      <c r="T1181">
        <f t="shared" si="115"/>
        <v>2016</v>
      </c>
    </row>
    <row r="1182" spans="1:20" ht="28.5" hidden="1" x14ac:dyDescent="0.4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>
        <v>85</v>
      </c>
      <c r="L1182" t="b">
        <v>0</v>
      </c>
      <c r="M1182" t="s">
        <v>8292</v>
      </c>
      <c r="N1182" t="s">
        <v>8293</v>
      </c>
      <c r="O1182" s="6">
        <f t="shared" si="110"/>
        <v>12</v>
      </c>
      <c r="P1182">
        <f t="shared" si="111"/>
        <v>69.12</v>
      </c>
      <c r="Q1182" s="5">
        <f t="shared" si="113"/>
        <v>42126.760212765956</v>
      </c>
      <c r="R1182" s="5">
        <f t="shared" si="112"/>
        <v>42164.547446808516</v>
      </c>
      <c r="S1182">
        <f t="shared" si="114"/>
        <v>38</v>
      </c>
      <c r="T1182">
        <f t="shared" si="115"/>
        <v>2015</v>
      </c>
    </row>
    <row r="1183" spans="1:20" hidden="1" x14ac:dyDescent="0.4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>
        <v>3</v>
      </c>
      <c r="L1183" t="b">
        <v>0</v>
      </c>
      <c r="M1183" t="s">
        <v>8292</v>
      </c>
      <c r="N1183" t="s">
        <v>8293</v>
      </c>
      <c r="O1183" s="6">
        <f t="shared" si="110"/>
        <v>0</v>
      </c>
      <c r="P1183">
        <f t="shared" si="111"/>
        <v>1.33</v>
      </c>
      <c r="Q1183" s="5">
        <f t="shared" si="113"/>
        <v>42384.665732860522</v>
      </c>
      <c r="R1183" s="5">
        <f t="shared" si="112"/>
        <v>42415.304030732863</v>
      </c>
      <c r="S1183">
        <f t="shared" si="114"/>
        <v>31</v>
      </c>
      <c r="T1183">
        <f t="shared" si="115"/>
        <v>2016</v>
      </c>
    </row>
    <row r="1184" spans="1:20" ht="42.75" hidden="1" x14ac:dyDescent="0.4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>
        <v>4</v>
      </c>
      <c r="L1184" t="b">
        <v>0</v>
      </c>
      <c r="M1184" t="s">
        <v>8292</v>
      </c>
      <c r="N1184" t="s">
        <v>8293</v>
      </c>
      <c r="O1184" s="6">
        <f t="shared" si="110"/>
        <v>4</v>
      </c>
      <c r="P1184">
        <f t="shared" si="111"/>
        <v>10.5</v>
      </c>
      <c r="Q1184" s="5">
        <f t="shared" si="113"/>
        <v>43093.930118203309</v>
      </c>
      <c r="R1184" s="5">
        <f t="shared" si="112"/>
        <v>43113.2</v>
      </c>
      <c r="S1184">
        <f t="shared" si="114"/>
        <v>20</v>
      </c>
      <c r="T1184">
        <f t="shared" si="115"/>
        <v>2017</v>
      </c>
    </row>
    <row r="1185" spans="1:20" ht="42.75" hidden="1" x14ac:dyDescent="0.4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>
        <v>3</v>
      </c>
      <c r="L1185" t="b">
        <v>0</v>
      </c>
      <c r="M1185" t="s">
        <v>8292</v>
      </c>
      <c r="N1185" t="s">
        <v>8293</v>
      </c>
      <c r="O1185" s="6">
        <f t="shared" si="110"/>
        <v>4</v>
      </c>
      <c r="P1185">
        <f t="shared" si="111"/>
        <v>33.33</v>
      </c>
      <c r="Q1185" s="5">
        <f t="shared" si="113"/>
        <v>43020.432895981088</v>
      </c>
      <c r="R1185" s="5">
        <f t="shared" si="112"/>
        <v>43040.148226950354</v>
      </c>
      <c r="S1185">
        <f t="shared" si="114"/>
        <v>20</v>
      </c>
      <c r="T1185">
        <f t="shared" si="115"/>
        <v>2017</v>
      </c>
    </row>
    <row r="1186" spans="1:20" ht="42.75" hidden="1" x14ac:dyDescent="0.4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>
        <v>375</v>
      </c>
      <c r="L1186" t="b">
        <v>1</v>
      </c>
      <c r="M1186" t="s">
        <v>8294</v>
      </c>
      <c r="N1186" t="s">
        <v>8295</v>
      </c>
      <c r="O1186" s="6">
        <f t="shared" si="110"/>
        <v>105</v>
      </c>
      <c r="P1186">
        <f t="shared" si="111"/>
        <v>61.56</v>
      </c>
      <c r="Q1186" s="5">
        <f t="shared" si="113"/>
        <v>43106.974125295514</v>
      </c>
      <c r="R1186" s="5">
        <f t="shared" si="112"/>
        <v>43138.633699763595</v>
      </c>
      <c r="S1186">
        <f t="shared" si="114"/>
        <v>32</v>
      </c>
      <c r="T1186">
        <f t="shared" si="115"/>
        <v>2018</v>
      </c>
    </row>
    <row r="1187" spans="1:20" ht="57" hidden="1" x14ac:dyDescent="0.4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>
        <v>111</v>
      </c>
      <c r="L1187" t="b">
        <v>1</v>
      </c>
      <c r="M1187" t="s">
        <v>8294</v>
      </c>
      <c r="N1187" t="s">
        <v>8295</v>
      </c>
      <c r="O1187" s="6">
        <f t="shared" si="110"/>
        <v>105</v>
      </c>
      <c r="P1187">
        <f t="shared" si="111"/>
        <v>118.74</v>
      </c>
      <c r="Q1187" s="5">
        <f t="shared" si="113"/>
        <v>42483.245260047282</v>
      </c>
      <c r="R1187" s="5">
        <f t="shared" si="112"/>
        <v>42516.234042553187</v>
      </c>
      <c r="S1187">
        <f t="shared" si="114"/>
        <v>33</v>
      </c>
      <c r="T1187">
        <f t="shared" si="115"/>
        <v>2016</v>
      </c>
    </row>
    <row r="1188" spans="1:20" ht="42.75" hidden="1" x14ac:dyDescent="0.4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>
        <v>123</v>
      </c>
      <c r="L1188" t="b">
        <v>1</v>
      </c>
      <c r="M1188" t="s">
        <v>8294</v>
      </c>
      <c r="N1188" t="s">
        <v>8295</v>
      </c>
      <c r="O1188" s="6">
        <f t="shared" si="110"/>
        <v>107</v>
      </c>
      <c r="P1188">
        <f t="shared" si="111"/>
        <v>65.08</v>
      </c>
      <c r="Q1188" s="5">
        <f t="shared" si="113"/>
        <v>42476.094503546105</v>
      </c>
      <c r="R1188" s="5">
        <f t="shared" si="112"/>
        <v>42509.880851063834</v>
      </c>
      <c r="S1188">
        <f t="shared" si="114"/>
        <v>34</v>
      </c>
      <c r="T1188">
        <f t="shared" si="115"/>
        <v>2016</v>
      </c>
    </row>
    <row r="1189" spans="1:20" ht="42.75" hidden="1" x14ac:dyDescent="0.4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>
        <v>70</v>
      </c>
      <c r="L1189" t="b">
        <v>1</v>
      </c>
      <c r="M1189" t="s">
        <v>8294</v>
      </c>
      <c r="N1189" t="s">
        <v>8295</v>
      </c>
      <c r="O1189" s="6">
        <f t="shared" si="110"/>
        <v>104</v>
      </c>
      <c r="P1189">
        <f t="shared" si="111"/>
        <v>130.16</v>
      </c>
      <c r="Q1189" s="5">
        <f t="shared" si="113"/>
        <v>42461.828877068561</v>
      </c>
      <c r="R1189" s="5">
        <f t="shared" si="112"/>
        <v>42494.361702127659</v>
      </c>
      <c r="S1189">
        <f t="shared" si="114"/>
        <v>33</v>
      </c>
      <c r="T1189">
        <f t="shared" si="115"/>
        <v>2016</v>
      </c>
    </row>
    <row r="1190" spans="1:20" ht="42.75" hidden="1" x14ac:dyDescent="0.4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>
        <v>85</v>
      </c>
      <c r="L1190" t="b">
        <v>1</v>
      </c>
      <c r="M1190" t="s">
        <v>8294</v>
      </c>
      <c r="N1190" t="s">
        <v>8295</v>
      </c>
      <c r="O1190" s="6">
        <f t="shared" si="110"/>
        <v>161</v>
      </c>
      <c r="P1190">
        <f t="shared" si="111"/>
        <v>37.78</v>
      </c>
      <c r="Q1190" s="5">
        <f t="shared" si="113"/>
        <v>43076.439007092195</v>
      </c>
      <c r="R1190" s="5">
        <f t="shared" si="112"/>
        <v>43097.885815602836</v>
      </c>
      <c r="S1190">
        <f t="shared" si="114"/>
        <v>22</v>
      </c>
      <c r="T1190">
        <f t="shared" si="115"/>
        <v>2017</v>
      </c>
    </row>
    <row r="1191" spans="1:20" ht="42.75" hidden="1" x14ac:dyDescent="0.4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>
        <v>86</v>
      </c>
      <c r="L1191" t="b">
        <v>1</v>
      </c>
      <c r="M1191" t="s">
        <v>8294</v>
      </c>
      <c r="N1191" t="s">
        <v>8295</v>
      </c>
      <c r="O1191" s="6">
        <f t="shared" si="110"/>
        <v>108</v>
      </c>
      <c r="P1191">
        <f t="shared" si="111"/>
        <v>112.79</v>
      </c>
      <c r="Q1191" s="5">
        <f t="shared" si="113"/>
        <v>42890.851004728131</v>
      </c>
      <c r="R1191" s="5">
        <f t="shared" si="112"/>
        <v>42912.297813238773</v>
      </c>
      <c r="S1191">
        <f t="shared" si="114"/>
        <v>22</v>
      </c>
      <c r="T1191">
        <f t="shared" si="115"/>
        <v>2017</v>
      </c>
    </row>
    <row r="1192" spans="1:20" ht="28.5" hidden="1" x14ac:dyDescent="0.4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>
        <v>13</v>
      </c>
      <c r="L1192" t="b">
        <v>1</v>
      </c>
      <c r="M1192" t="s">
        <v>8294</v>
      </c>
      <c r="N1192" t="s">
        <v>8295</v>
      </c>
      <c r="O1192" s="6">
        <f t="shared" si="110"/>
        <v>135</v>
      </c>
      <c r="P1192">
        <f t="shared" si="111"/>
        <v>51.92</v>
      </c>
      <c r="Q1192" s="5">
        <f t="shared" si="113"/>
        <v>42199.126773049647</v>
      </c>
      <c r="R1192" s="5">
        <f t="shared" si="112"/>
        <v>42229.765070921989</v>
      </c>
      <c r="S1192">
        <f t="shared" si="114"/>
        <v>31</v>
      </c>
      <c r="T1192">
        <f t="shared" si="115"/>
        <v>2015</v>
      </c>
    </row>
    <row r="1193" spans="1:20" ht="42.75" hidden="1" x14ac:dyDescent="0.4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>
        <v>33</v>
      </c>
      <c r="L1193" t="b">
        <v>1</v>
      </c>
      <c r="M1193" t="s">
        <v>8294</v>
      </c>
      <c r="N1193" t="s">
        <v>8295</v>
      </c>
      <c r="O1193" s="6">
        <f t="shared" si="110"/>
        <v>109</v>
      </c>
      <c r="P1193">
        <f t="shared" si="111"/>
        <v>89.24</v>
      </c>
      <c r="Q1193" s="5">
        <f t="shared" si="113"/>
        <v>42778.12718676123</v>
      </c>
      <c r="R1193" s="5">
        <f t="shared" si="112"/>
        <v>42808.722931442084</v>
      </c>
      <c r="S1193">
        <f t="shared" si="114"/>
        <v>31</v>
      </c>
      <c r="T1193">
        <f t="shared" si="115"/>
        <v>2017</v>
      </c>
    </row>
    <row r="1194" spans="1:20" ht="28.5" hidden="1" x14ac:dyDescent="0.4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>
        <v>15</v>
      </c>
      <c r="L1194" t="b">
        <v>1</v>
      </c>
      <c r="M1194" t="s">
        <v>8294</v>
      </c>
      <c r="N1194" t="s">
        <v>8295</v>
      </c>
      <c r="O1194" s="6">
        <f t="shared" si="110"/>
        <v>290</v>
      </c>
      <c r="P1194">
        <f t="shared" si="111"/>
        <v>19.329999999999998</v>
      </c>
      <c r="Q1194" s="5">
        <f t="shared" si="113"/>
        <v>43113.006832151295</v>
      </c>
      <c r="R1194" s="5">
        <f t="shared" si="112"/>
        <v>43143.645130023637</v>
      </c>
      <c r="S1194">
        <f t="shared" si="114"/>
        <v>31</v>
      </c>
      <c r="T1194">
        <f t="shared" si="115"/>
        <v>2018</v>
      </c>
    </row>
    <row r="1195" spans="1:20" ht="42.75" hidden="1" x14ac:dyDescent="0.4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>
        <v>273</v>
      </c>
      <c r="L1195" t="b">
        <v>1</v>
      </c>
      <c r="M1195" t="s">
        <v>8294</v>
      </c>
      <c r="N1195" t="s">
        <v>8295</v>
      </c>
      <c r="O1195" s="6">
        <f t="shared" si="110"/>
        <v>104</v>
      </c>
      <c r="P1195">
        <f t="shared" si="111"/>
        <v>79.97</v>
      </c>
      <c r="Q1195" s="5">
        <f t="shared" si="113"/>
        <v>42768.090460992913</v>
      </c>
      <c r="R1195" s="5">
        <f t="shared" si="112"/>
        <v>42829.3245035461</v>
      </c>
      <c r="S1195">
        <f t="shared" si="114"/>
        <v>61</v>
      </c>
      <c r="T1195">
        <f t="shared" si="115"/>
        <v>2017</v>
      </c>
    </row>
    <row r="1196" spans="1:20" ht="42.75" hidden="1" x14ac:dyDescent="0.4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>
        <v>714</v>
      </c>
      <c r="L1196" t="b">
        <v>1</v>
      </c>
      <c r="M1196" t="s">
        <v>8294</v>
      </c>
      <c r="N1196" t="s">
        <v>8295</v>
      </c>
      <c r="O1196" s="6">
        <f t="shared" si="110"/>
        <v>322</v>
      </c>
      <c r="P1196">
        <f t="shared" si="111"/>
        <v>56.41</v>
      </c>
      <c r="Q1196" s="5">
        <f t="shared" si="113"/>
        <v>42423.626229314425</v>
      </c>
      <c r="R1196" s="5">
        <f t="shared" si="112"/>
        <v>42454.264527186766</v>
      </c>
      <c r="S1196">
        <f t="shared" si="114"/>
        <v>31</v>
      </c>
      <c r="T1196">
        <f t="shared" si="115"/>
        <v>2016</v>
      </c>
    </row>
    <row r="1197" spans="1:20" ht="57" hidden="1" x14ac:dyDescent="0.4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>
        <v>170</v>
      </c>
      <c r="L1197" t="b">
        <v>1</v>
      </c>
      <c r="M1197" t="s">
        <v>8294</v>
      </c>
      <c r="N1197" t="s">
        <v>8295</v>
      </c>
      <c r="O1197" s="6">
        <f t="shared" si="110"/>
        <v>135</v>
      </c>
      <c r="P1197">
        <f t="shared" si="111"/>
        <v>79.41</v>
      </c>
      <c r="Q1197" s="5">
        <f t="shared" si="113"/>
        <v>42654.291406619384</v>
      </c>
      <c r="R1197" s="5">
        <f t="shared" si="112"/>
        <v>42715.595744680846</v>
      </c>
      <c r="S1197">
        <f t="shared" si="114"/>
        <v>61</v>
      </c>
      <c r="T1197">
        <f t="shared" si="115"/>
        <v>2016</v>
      </c>
    </row>
    <row r="1198" spans="1:20" ht="28.5" hidden="1" x14ac:dyDescent="0.4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>
        <v>512</v>
      </c>
      <c r="L1198" t="b">
        <v>1</v>
      </c>
      <c r="M1198" t="s">
        <v>8294</v>
      </c>
      <c r="N1198" t="s">
        <v>8295</v>
      </c>
      <c r="O1198" s="6">
        <f t="shared" si="110"/>
        <v>270</v>
      </c>
      <c r="P1198">
        <f t="shared" si="111"/>
        <v>76.44</v>
      </c>
      <c r="Q1198" s="5">
        <f t="shared" si="113"/>
        <v>42683.368073286052</v>
      </c>
      <c r="R1198" s="5">
        <f t="shared" si="112"/>
        <v>42714.006371158393</v>
      </c>
      <c r="S1198">
        <f t="shared" si="114"/>
        <v>31</v>
      </c>
      <c r="T1198">
        <f t="shared" si="115"/>
        <v>2016</v>
      </c>
    </row>
    <row r="1199" spans="1:20" ht="42.75" hidden="1" x14ac:dyDescent="0.4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>
        <v>314</v>
      </c>
      <c r="L1199" t="b">
        <v>1</v>
      </c>
      <c r="M1199" t="s">
        <v>8294</v>
      </c>
      <c r="N1199" t="s">
        <v>8295</v>
      </c>
      <c r="O1199" s="6">
        <f t="shared" si="110"/>
        <v>253</v>
      </c>
      <c r="P1199">
        <f t="shared" si="111"/>
        <v>121</v>
      </c>
      <c r="Q1199" s="5">
        <f t="shared" si="113"/>
        <v>42863.976761229314</v>
      </c>
      <c r="R1199" s="5">
        <f t="shared" si="112"/>
        <v>42895.21205673759</v>
      </c>
      <c r="S1199">
        <f t="shared" si="114"/>
        <v>32</v>
      </c>
      <c r="T1199">
        <f t="shared" si="115"/>
        <v>2017</v>
      </c>
    </row>
    <row r="1200" spans="1:20" ht="42.75" hidden="1" x14ac:dyDescent="0.4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>
        <v>167</v>
      </c>
      <c r="L1200" t="b">
        <v>1</v>
      </c>
      <c r="M1200" t="s">
        <v>8294</v>
      </c>
      <c r="N1200" t="s">
        <v>8295</v>
      </c>
      <c r="O1200" s="6">
        <f t="shared" si="110"/>
        <v>261</v>
      </c>
      <c r="P1200">
        <f t="shared" si="111"/>
        <v>54.62</v>
      </c>
      <c r="Q1200" s="5">
        <f t="shared" si="113"/>
        <v>42690.313073286052</v>
      </c>
      <c r="R1200" s="5">
        <f t="shared" si="112"/>
        <v>42726.574468085106</v>
      </c>
      <c r="S1200">
        <f t="shared" si="114"/>
        <v>37</v>
      </c>
      <c r="T1200">
        <f t="shared" si="115"/>
        <v>2016</v>
      </c>
    </row>
    <row r="1201" spans="1:20" ht="42.75" hidden="1" x14ac:dyDescent="0.4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>
        <v>9</v>
      </c>
      <c r="L1201" t="b">
        <v>1</v>
      </c>
      <c r="M1201" t="s">
        <v>8294</v>
      </c>
      <c r="N1201" t="s">
        <v>8295</v>
      </c>
      <c r="O1201" s="6">
        <f t="shared" si="110"/>
        <v>101</v>
      </c>
      <c r="P1201">
        <f t="shared" si="111"/>
        <v>299.22000000000003</v>
      </c>
      <c r="Q1201" s="5">
        <f t="shared" si="113"/>
        <v>42514.808510638293</v>
      </c>
      <c r="R1201" s="5">
        <f t="shared" si="112"/>
        <v>42547.48936170213</v>
      </c>
      <c r="S1201">
        <f t="shared" si="114"/>
        <v>33</v>
      </c>
      <c r="T1201">
        <f t="shared" si="115"/>
        <v>2016</v>
      </c>
    </row>
    <row r="1202" spans="1:20" ht="42.75" hidden="1" x14ac:dyDescent="0.4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>
        <v>103</v>
      </c>
      <c r="L1202" t="b">
        <v>1</v>
      </c>
      <c r="M1202" t="s">
        <v>8294</v>
      </c>
      <c r="N1202" t="s">
        <v>8295</v>
      </c>
      <c r="O1202" s="6">
        <f t="shared" si="110"/>
        <v>126</v>
      </c>
      <c r="P1202">
        <f t="shared" si="111"/>
        <v>58.53</v>
      </c>
      <c r="Q1202" s="5">
        <f t="shared" si="113"/>
        <v>42440.977021276594</v>
      </c>
      <c r="R1202" s="5">
        <f t="shared" si="112"/>
        <v>42462.423829787236</v>
      </c>
      <c r="S1202">
        <f t="shared" si="114"/>
        <v>22</v>
      </c>
      <c r="T1202">
        <f t="shared" si="115"/>
        <v>2016</v>
      </c>
    </row>
    <row r="1203" spans="1:20" ht="42.75" hidden="1" x14ac:dyDescent="0.4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>
        <v>111</v>
      </c>
      <c r="L1203" t="b">
        <v>1</v>
      </c>
      <c r="M1203" t="s">
        <v>8294</v>
      </c>
      <c r="N1203" t="s">
        <v>8295</v>
      </c>
      <c r="O1203" s="6">
        <f t="shared" si="110"/>
        <v>102</v>
      </c>
      <c r="P1203">
        <f t="shared" si="111"/>
        <v>55.37</v>
      </c>
      <c r="Q1203" s="5">
        <f t="shared" si="113"/>
        <v>42897.619929078013</v>
      </c>
      <c r="R1203" s="5">
        <f t="shared" si="112"/>
        <v>42928.258226950355</v>
      </c>
      <c r="S1203">
        <f t="shared" si="114"/>
        <v>31</v>
      </c>
      <c r="T1203">
        <f t="shared" si="115"/>
        <v>2017</v>
      </c>
    </row>
    <row r="1204" spans="1:20" ht="42.75" hidden="1" x14ac:dyDescent="0.4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>
        <v>271</v>
      </c>
      <c r="L1204" t="b">
        <v>1</v>
      </c>
      <c r="M1204" t="s">
        <v>8294</v>
      </c>
      <c r="N1204" t="s">
        <v>8295</v>
      </c>
      <c r="O1204" s="6">
        <f t="shared" si="110"/>
        <v>199</v>
      </c>
      <c r="P1204">
        <f t="shared" si="111"/>
        <v>183.8</v>
      </c>
      <c r="Q1204" s="5">
        <f t="shared" si="113"/>
        <v>42505.124751773052</v>
      </c>
      <c r="R1204" s="5">
        <f t="shared" si="112"/>
        <v>42535.763049645393</v>
      </c>
      <c r="S1204">
        <f t="shared" si="114"/>
        <v>31</v>
      </c>
      <c r="T1204">
        <f t="shared" si="115"/>
        <v>2016</v>
      </c>
    </row>
    <row r="1205" spans="1:20" ht="42.75" hidden="1" x14ac:dyDescent="0.4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>
        <v>101</v>
      </c>
      <c r="L1205" t="b">
        <v>1</v>
      </c>
      <c r="M1205" t="s">
        <v>8294</v>
      </c>
      <c r="N1205" t="s">
        <v>8295</v>
      </c>
      <c r="O1205" s="6">
        <f t="shared" si="110"/>
        <v>102</v>
      </c>
      <c r="P1205">
        <f t="shared" si="111"/>
        <v>165.35</v>
      </c>
      <c r="Q1205" s="5">
        <f t="shared" si="113"/>
        <v>42477.883297872337</v>
      </c>
      <c r="R1205" s="5">
        <f t="shared" si="112"/>
        <v>42508.521595744678</v>
      </c>
      <c r="S1205">
        <f t="shared" si="114"/>
        <v>31</v>
      </c>
      <c r="T1205">
        <f t="shared" si="115"/>
        <v>2016</v>
      </c>
    </row>
    <row r="1206" spans="1:20" ht="42.75" hidden="1" x14ac:dyDescent="0.4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>
        <v>57</v>
      </c>
      <c r="L1206" t="b">
        <v>1</v>
      </c>
      <c r="M1206" t="s">
        <v>8294</v>
      </c>
      <c r="N1206" t="s">
        <v>8295</v>
      </c>
      <c r="O1206" s="6">
        <f t="shared" si="110"/>
        <v>103</v>
      </c>
      <c r="P1206">
        <f t="shared" si="111"/>
        <v>234.79</v>
      </c>
      <c r="Q1206" s="5">
        <f t="shared" si="113"/>
        <v>42653.678877068553</v>
      </c>
      <c r="R1206" s="5">
        <f t="shared" si="112"/>
        <v>42699.085106382976</v>
      </c>
      <c r="S1206">
        <f t="shared" si="114"/>
        <v>45</v>
      </c>
      <c r="T1206">
        <f t="shared" si="115"/>
        <v>2016</v>
      </c>
    </row>
    <row r="1207" spans="1:20" ht="42.75" hidden="1" x14ac:dyDescent="0.4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>
        <v>62</v>
      </c>
      <c r="L1207" t="b">
        <v>1</v>
      </c>
      <c r="M1207" t="s">
        <v>8294</v>
      </c>
      <c r="N1207" t="s">
        <v>8295</v>
      </c>
      <c r="O1207" s="6">
        <f t="shared" si="110"/>
        <v>101</v>
      </c>
      <c r="P1207">
        <f t="shared" si="111"/>
        <v>211.48</v>
      </c>
      <c r="Q1207" s="5">
        <f t="shared" si="113"/>
        <v>42491.049066193853</v>
      </c>
      <c r="R1207" s="5">
        <f t="shared" si="112"/>
        <v>42521.687364066194</v>
      </c>
      <c r="S1207">
        <f t="shared" si="114"/>
        <v>31</v>
      </c>
      <c r="T1207">
        <f t="shared" si="115"/>
        <v>2016</v>
      </c>
    </row>
    <row r="1208" spans="1:20" ht="42.75" hidden="1" x14ac:dyDescent="0.4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>
        <v>32</v>
      </c>
      <c r="L1208" t="b">
        <v>1</v>
      </c>
      <c r="M1208" t="s">
        <v>8294</v>
      </c>
      <c r="N1208" t="s">
        <v>8295</v>
      </c>
      <c r="O1208" s="6">
        <f t="shared" si="110"/>
        <v>115</v>
      </c>
      <c r="P1208">
        <f t="shared" si="111"/>
        <v>32.340000000000003</v>
      </c>
      <c r="Q1208" s="5">
        <f t="shared" si="113"/>
        <v>43138.81386524823</v>
      </c>
      <c r="R1208" s="5">
        <f t="shared" si="112"/>
        <v>43172.297163120573</v>
      </c>
      <c r="S1208">
        <f t="shared" si="114"/>
        <v>34</v>
      </c>
      <c r="T1208">
        <f t="shared" si="115"/>
        <v>2018</v>
      </c>
    </row>
    <row r="1209" spans="1:20" ht="28.5" hidden="1" x14ac:dyDescent="0.4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>
        <v>141</v>
      </c>
      <c r="L1209" t="b">
        <v>1</v>
      </c>
      <c r="M1209" t="s">
        <v>8294</v>
      </c>
      <c r="N1209" t="s">
        <v>8295</v>
      </c>
      <c r="O1209" s="6">
        <f t="shared" si="110"/>
        <v>104</v>
      </c>
      <c r="P1209">
        <f t="shared" si="111"/>
        <v>123.38</v>
      </c>
      <c r="Q1209" s="5">
        <f t="shared" si="113"/>
        <v>42789.184078014179</v>
      </c>
      <c r="R1209" s="5">
        <f t="shared" si="112"/>
        <v>42819.808510638293</v>
      </c>
      <c r="S1209">
        <f t="shared" si="114"/>
        <v>31</v>
      </c>
      <c r="T1209">
        <f t="shared" si="115"/>
        <v>2017</v>
      </c>
    </row>
    <row r="1210" spans="1:20" ht="42.75" hidden="1" x14ac:dyDescent="0.4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>
        <v>75</v>
      </c>
      <c r="L1210" t="b">
        <v>1</v>
      </c>
      <c r="M1210" t="s">
        <v>8294</v>
      </c>
      <c r="N1210" t="s">
        <v>8295</v>
      </c>
      <c r="O1210" s="6">
        <f t="shared" si="110"/>
        <v>155</v>
      </c>
      <c r="P1210">
        <f t="shared" si="111"/>
        <v>207.07</v>
      </c>
      <c r="Q1210" s="5">
        <f t="shared" si="113"/>
        <v>42782.319905437354</v>
      </c>
      <c r="R1210" s="5">
        <f t="shared" si="112"/>
        <v>42812.915650118201</v>
      </c>
      <c r="S1210">
        <f t="shared" si="114"/>
        <v>31</v>
      </c>
      <c r="T1210">
        <f t="shared" si="115"/>
        <v>2017</v>
      </c>
    </row>
    <row r="1211" spans="1:20" ht="42.75" hidden="1" x14ac:dyDescent="0.4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>
        <v>46</v>
      </c>
      <c r="L1211" t="b">
        <v>1</v>
      </c>
      <c r="M1211" t="s">
        <v>8294</v>
      </c>
      <c r="N1211" t="s">
        <v>8295</v>
      </c>
      <c r="O1211" s="6">
        <f t="shared" si="110"/>
        <v>106</v>
      </c>
      <c r="P1211">
        <f t="shared" si="111"/>
        <v>138.26</v>
      </c>
      <c r="Q1211" s="5">
        <f t="shared" si="113"/>
        <v>43127.651359338066</v>
      </c>
      <c r="R1211" s="5">
        <f t="shared" si="112"/>
        <v>43158.289657210407</v>
      </c>
      <c r="S1211">
        <f t="shared" si="114"/>
        <v>31</v>
      </c>
      <c r="T1211">
        <f t="shared" si="115"/>
        <v>2018</v>
      </c>
    </row>
    <row r="1212" spans="1:20" ht="28.5" hidden="1" x14ac:dyDescent="0.4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>
        <v>103</v>
      </c>
      <c r="L1212" t="b">
        <v>1</v>
      </c>
      <c r="M1212" t="s">
        <v>8294</v>
      </c>
      <c r="N1212" t="s">
        <v>8295</v>
      </c>
      <c r="O1212" s="6">
        <f t="shared" si="110"/>
        <v>254</v>
      </c>
      <c r="P1212">
        <f t="shared" si="111"/>
        <v>493.82</v>
      </c>
      <c r="Q1212" s="5">
        <f t="shared" si="113"/>
        <v>42485.366099290783</v>
      </c>
      <c r="R1212" s="5">
        <f t="shared" si="112"/>
        <v>42508.787234042553</v>
      </c>
      <c r="S1212">
        <f t="shared" si="114"/>
        <v>24</v>
      </c>
      <c r="T1212">
        <f t="shared" si="115"/>
        <v>2016</v>
      </c>
    </row>
    <row r="1213" spans="1:20" ht="42.75" hidden="1" x14ac:dyDescent="0.4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>
        <v>6</v>
      </c>
      <c r="L1213" t="b">
        <v>1</v>
      </c>
      <c r="M1213" t="s">
        <v>8294</v>
      </c>
      <c r="N1213" t="s">
        <v>8295</v>
      </c>
      <c r="O1213" s="6">
        <f t="shared" si="110"/>
        <v>101</v>
      </c>
      <c r="P1213">
        <f t="shared" si="111"/>
        <v>168.5</v>
      </c>
      <c r="Q1213" s="5">
        <f t="shared" si="113"/>
        <v>42876.438073286052</v>
      </c>
      <c r="R1213" s="5">
        <f t="shared" si="112"/>
        <v>42891.757222222222</v>
      </c>
      <c r="S1213">
        <f t="shared" si="114"/>
        <v>16</v>
      </c>
      <c r="T1213">
        <f t="shared" si="115"/>
        <v>2017</v>
      </c>
    </row>
    <row r="1214" spans="1:20" ht="42.75" hidden="1" x14ac:dyDescent="0.4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>
        <v>83</v>
      </c>
      <c r="L1214" t="b">
        <v>1</v>
      </c>
      <c r="M1214" t="s">
        <v>8294</v>
      </c>
      <c r="N1214" t="s">
        <v>8295</v>
      </c>
      <c r="O1214" s="6">
        <f t="shared" si="110"/>
        <v>129</v>
      </c>
      <c r="P1214">
        <f t="shared" si="111"/>
        <v>38.869999999999997</v>
      </c>
      <c r="Q1214" s="5">
        <f t="shared" si="113"/>
        <v>42675.332092198587</v>
      </c>
      <c r="R1214" s="5">
        <f t="shared" si="112"/>
        <v>42691.765957446813</v>
      </c>
      <c r="S1214">
        <f t="shared" si="114"/>
        <v>17</v>
      </c>
      <c r="T1214">
        <f t="shared" si="115"/>
        <v>2016</v>
      </c>
    </row>
    <row r="1215" spans="1:20" ht="42.75" hidden="1" x14ac:dyDescent="0.4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>
        <v>108</v>
      </c>
      <c r="L1215" t="b">
        <v>1</v>
      </c>
      <c r="M1215" t="s">
        <v>8294</v>
      </c>
      <c r="N1215" t="s">
        <v>8295</v>
      </c>
      <c r="O1215" s="6">
        <f t="shared" si="110"/>
        <v>102</v>
      </c>
      <c r="P1215">
        <f t="shared" si="111"/>
        <v>61.53</v>
      </c>
      <c r="Q1215" s="5">
        <f t="shared" si="113"/>
        <v>43096.920803782501</v>
      </c>
      <c r="R1215" s="5">
        <f t="shared" si="112"/>
        <v>43132.665484633573</v>
      </c>
      <c r="S1215">
        <f t="shared" si="114"/>
        <v>36</v>
      </c>
      <c r="T1215">
        <f t="shared" si="115"/>
        <v>2017</v>
      </c>
    </row>
    <row r="1216" spans="1:20" ht="42.75" hidden="1" x14ac:dyDescent="0.4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>
        <v>25</v>
      </c>
      <c r="L1216" t="b">
        <v>1</v>
      </c>
      <c r="M1216" t="s">
        <v>8294</v>
      </c>
      <c r="N1216" t="s">
        <v>8295</v>
      </c>
      <c r="O1216" s="6">
        <f t="shared" si="110"/>
        <v>132</v>
      </c>
      <c r="P1216">
        <f t="shared" si="111"/>
        <v>105.44</v>
      </c>
      <c r="Q1216" s="5">
        <f t="shared" si="113"/>
        <v>42456.666725768322</v>
      </c>
      <c r="R1216" s="5">
        <f t="shared" si="112"/>
        <v>42517.943321512997</v>
      </c>
      <c r="S1216">
        <f t="shared" si="114"/>
        <v>61</v>
      </c>
      <c r="T1216">
        <f t="shared" si="115"/>
        <v>2016</v>
      </c>
    </row>
    <row r="1217" spans="1:20" ht="42.75" hidden="1" x14ac:dyDescent="0.4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>
        <v>549</v>
      </c>
      <c r="L1217" t="b">
        <v>1</v>
      </c>
      <c r="M1217" t="s">
        <v>8294</v>
      </c>
      <c r="N1217" t="s">
        <v>8295</v>
      </c>
      <c r="O1217" s="6">
        <f t="shared" si="110"/>
        <v>786</v>
      </c>
      <c r="P1217">
        <f t="shared" si="111"/>
        <v>71.59</v>
      </c>
      <c r="Q1217" s="5">
        <f t="shared" si="113"/>
        <v>42104.410827423169</v>
      </c>
      <c r="R1217" s="5">
        <f t="shared" si="112"/>
        <v>42135.049125295511</v>
      </c>
      <c r="S1217">
        <f t="shared" si="114"/>
        <v>31</v>
      </c>
      <c r="T1217">
        <f t="shared" si="115"/>
        <v>2015</v>
      </c>
    </row>
    <row r="1218" spans="1:20" ht="28.5" hidden="1" x14ac:dyDescent="0.4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>
        <v>222</v>
      </c>
      <c r="L1218" t="b">
        <v>1</v>
      </c>
      <c r="M1218" t="s">
        <v>8294</v>
      </c>
      <c r="N1218" t="s">
        <v>8295</v>
      </c>
      <c r="O1218" s="6">
        <f t="shared" ref="O1218:O1281" si="116">ROUND(E1218/D1218*100,0)</f>
        <v>146</v>
      </c>
      <c r="P1218">
        <f t="shared" ref="P1218:P1281" si="117">IFERROR(ROUND(E1218/K1218,2),0)</f>
        <v>91.88</v>
      </c>
      <c r="Q1218" s="5">
        <f t="shared" si="113"/>
        <v>42602.480579196214</v>
      </c>
      <c r="R1218" s="5">
        <f t="shared" ref="R1218:R1281" si="118">(I1218/84600)+DATE(1970,1,1)</f>
        <v>42635.51276595745</v>
      </c>
      <c r="S1218">
        <f t="shared" si="114"/>
        <v>33</v>
      </c>
      <c r="T1218">
        <f t="shared" si="115"/>
        <v>2016</v>
      </c>
    </row>
    <row r="1219" spans="1:20" ht="42.75" hidden="1" x14ac:dyDescent="0.4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>
        <v>183</v>
      </c>
      <c r="L1219" t="b">
        <v>1</v>
      </c>
      <c r="M1219" t="s">
        <v>8294</v>
      </c>
      <c r="N1219" t="s">
        <v>8295</v>
      </c>
      <c r="O1219" s="6">
        <f t="shared" si="116"/>
        <v>103</v>
      </c>
      <c r="P1219">
        <f t="shared" si="117"/>
        <v>148.57</v>
      </c>
      <c r="Q1219" s="5">
        <f t="shared" ref="Q1219:Q1282" si="119">(J1219/84600)+DATE(1970,1,1)</f>
        <v>42896.805437352246</v>
      </c>
      <c r="R1219" s="5">
        <f t="shared" si="118"/>
        <v>42927.443735224588</v>
      </c>
      <c r="S1219">
        <f t="shared" ref="S1219:S1282" si="120">ROUND((I1219-J1219)/86400,0)+1</f>
        <v>31</v>
      </c>
      <c r="T1219">
        <f t="shared" ref="T1219:T1282" si="121">YEAR((Q1219))</f>
        <v>2017</v>
      </c>
    </row>
    <row r="1220" spans="1:20" ht="42.75" hidden="1" x14ac:dyDescent="0.4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>
        <v>89</v>
      </c>
      <c r="L1220" t="b">
        <v>1</v>
      </c>
      <c r="M1220" t="s">
        <v>8294</v>
      </c>
      <c r="N1220" t="s">
        <v>8295</v>
      </c>
      <c r="O1220" s="6">
        <f t="shared" si="116"/>
        <v>172</v>
      </c>
      <c r="P1220">
        <f t="shared" si="117"/>
        <v>174.21</v>
      </c>
      <c r="Q1220" s="5">
        <f t="shared" si="119"/>
        <v>42634.186761229314</v>
      </c>
      <c r="R1220" s="5">
        <f t="shared" si="118"/>
        <v>42665.297872340423</v>
      </c>
      <c r="S1220">
        <f t="shared" si="120"/>
        <v>31</v>
      </c>
      <c r="T1220">
        <f t="shared" si="121"/>
        <v>2016</v>
      </c>
    </row>
    <row r="1221" spans="1:20" ht="28.5" hidden="1" x14ac:dyDescent="0.4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>
        <v>253</v>
      </c>
      <c r="L1221" t="b">
        <v>1</v>
      </c>
      <c r="M1221" t="s">
        <v>8294</v>
      </c>
      <c r="N1221" t="s">
        <v>8295</v>
      </c>
      <c r="O1221" s="6">
        <f t="shared" si="116"/>
        <v>159</v>
      </c>
      <c r="P1221">
        <f t="shared" si="117"/>
        <v>102.86</v>
      </c>
      <c r="Q1221" s="5">
        <f t="shared" si="119"/>
        <v>42996.535614657216</v>
      </c>
      <c r="R1221" s="5">
        <f t="shared" si="118"/>
        <v>43027.17391252955</v>
      </c>
      <c r="S1221">
        <f t="shared" si="120"/>
        <v>31</v>
      </c>
      <c r="T1221">
        <f t="shared" si="121"/>
        <v>2017</v>
      </c>
    </row>
    <row r="1222" spans="1:20" ht="42.75" hidden="1" x14ac:dyDescent="0.4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>
        <v>140</v>
      </c>
      <c r="L1222" t="b">
        <v>1</v>
      </c>
      <c r="M1222" t="s">
        <v>8294</v>
      </c>
      <c r="N1222" t="s">
        <v>8295</v>
      </c>
      <c r="O1222" s="6">
        <f t="shared" si="116"/>
        <v>104</v>
      </c>
      <c r="P1222">
        <f t="shared" si="117"/>
        <v>111.18</v>
      </c>
      <c r="Q1222" s="5">
        <f t="shared" si="119"/>
        <v>42565.727092198576</v>
      </c>
      <c r="R1222" s="5">
        <f t="shared" si="118"/>
        <v>42596.365390070918</v>
      </c>
      <c r="S1222">
        <f t="shared" si="120"/>
        <v>31</v>
      </c>
      <c r="T1222">
        <f t="shared" si="121"/>
        <v>2016</v>
      </c>
    </row>
    <row r="1223" spans="1:20" ht="42.75" hidden="1" x14ac:dyDescent="0.4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>
        <v>103</v>
      </c>
      <c r="L1223" t="b">
        <v>1</v>
      </c>
      <c r="M1223" t="s">
        <v>8294</v>
      </c>
      <c r="N1223" t="s">
        <v>8295</v>
      </c>
      <c r="O1223" s="6">
        <f t="shared" si="116"/>
        <v>111</v>
      </c>
      <c r="P1223">
        <f t="shared" si="117"/>
        <v>23.8</v>
      </c>
      <c r="Q1223" s="5">
        <f t="shared" si="119"/>
        <v>43044.549503546099</v>
      </c>
      <c r="R1223" s="5">
        <f t="shared" si="118"/>
        <v>43072.659574468082</v>
      </c>
      <c r="S1223">
        <f t="shared" si="120"/>
        <v>29</v>
      </c>
      <c r="T1223">
        <f t="shared" si="121"/>
        <v>2017</v>
      </c>
    </row>
    <row r="1224" spans="1:20" ht="28.5" hidden="1" x14ac:dyDescent="0.4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>
        <v>138</v>
      </c>
      <c r="L1224" t="b">
        <v>1</v>
      </c>
      <c r="M1224" t="s">
        <v>8294</v>
      </c>
      <c r="N1224" t="s">
        <v>8295</v>
      </c>
      <c r="O1224" s="6">
        <f t="shared" si="116"/>
        <v>280</v>
      </c>
      <c r="P1224">
        <f t="shared" si="117"/>
        <v>81.27</v>
      </c>
      <c r="Q1224" s="5">
        <f t="shared" si="119"/>
        <v>42789.480460992912</v>
      </c>
      <c r="R1224" s="5">
        <f t="shared" si="118"/>
        <v>42820.574468085106</v>
      </c>
      <c r="S1224">
        <f t="shared" si="120"/>
        <v>31</v>
      </c>
      <c r="T1224">
        <f t="shared" si="121"/>
        <v>2017</v>
      </c>
    </row>
    <row r="1225" spans="1:20" ht="28.5" hidden="1" x14ac:dyDescent="0.4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>
        <v>191</v>
      </c>
      <c r="L1225" t="b">
        <v>1</v>
      </c>
      <c r="M1225" t="s">
        <v>8294</v>
      </c>
      <c r="N1225" t="s">
        <v>8295</v>
      </c>
      <c r="O1225" s="6">
        <f t="shared" si="116"/>
        <v>112</v>
      </c>
      <c r="P1225">
        <f t="shared" si="117"/>
        <v>116.21</v>
      </c>
      <c r="Q1225" s="5">
        <f t="shared" si="119"/>
        <v>43017.691595744676</v>
      </c>
      <c r="R1225" s="5">
        <f t="shared" si="118"/>
        <v>43048.372446808513</v>
      </c>
      <c r="S1225">
        <f t="shared" si="120"/>
        <v>31</v>
      </c>
      <c r="T1225">
        <f t="shared" si="121"/>
        <v>2017</v>
      </c>
    </row>
    <row r="1226" spans="1:20" ht="28.5" hidden="1" x14ac:dyDescent="0.4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>
        <v>18</v>
      </c>
      <c r="L1226" t="b">
        <v>0</v>
      </c>
      <c r="M1226" t="s">
        <v>8281</v>
      </c>
      <c r="N1226" t="s">
        <v>8296</v>
      </c>
      <c r="O1226" s="6">
        <f t="shared" si="116"/>
        <v>7</v>
      </c>
      <c r="P1226">
        <f t="shared" si="117"/>
        <v>58.89</v>
      </c>
      <c r="Q1226" s="5">
        <f t="shared" si="119"/>
        <v>42080.540212765962</v>
      </c>
      <c r="R1226" s="5">
        <f t="shared" si="118"/>
        <v>42141.816808510637</v>
      </c>
      <c r="S1226">
        <f t="shared" si="120"/>
        <v>61</v>
      </c>
      <c r="T1226">
        <f t="shared" si="121"/>
        <v>2015</v>
      </c>
    </row>
    <row r="1227" spans="1:20" ht="42.75" hidden="1" x14ac:dyDescent="0.4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>
        <v>3</v>
      </c>
      <c r="L1227" t="b">
        <v>0</v>
      </c>
      <c r="M1227" t="s">
        <v>8281</v>
      </c>
      <c r="N1227" t="s">
        <v>8296</v>
      </c>
      <c r="O1227" s="6">
        <f t="shared" si="116"/>
        <v>4</v>
      </c>
      <c r="P1227">
        <f t="shared" si="117"/>
        <v>44</v>
      </c>
      <c r="Q1227" s="5">
        <f t="shared" si="119"/>
        <v>41849.074208037826</v>
      </c>
      <c r="R1227" s="5">
        <f t="shared" si="118"/>
        <v>41910.350803782509</v>
      </c>
      <c r="S1227">
        <f t="shared" si="120"/>
        <v>61</v>
      </c>
      <c r="T1227">
        <f t="shared" si="121"/>
        <v>2014</v>
      </c>
    </row>
    <row r="1228" spans="1:20" ht="42.75" hidden="1" x14ac:dyDescent="0.4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>
        <v>40</v>
      </c>
      <c r="L1228" t="b">
        <v>0</v>
      </c>
      <c r="M1228" t="s">
        <v>8281</v>
      </c>
      <c r="N1228" t="s">
        <v>8296</v>
      </c>
      <c r="O1228" s="6">
        <f t="shared" si="116"/>
        <v>4</v>
      </c>
      <c r="P1228">
        <f t="shared" si="117"/>
        <v>48.43</v>
      </c>
      <c r="Q1228" s="5">
        <f t="shared" si="119"/>
        <v>42059.425307328609</v>
      </c>
      <c r="R1228" s="5">
        <f t="shared" si="118"/>
        <v>42094.319148936171</v>
      </c>
      <c r="S1228">
        <f t="shared" si="120"/>
        <v>35</v>
      </c>
      <c r="T1228">
        <f t="shared" si="121"/>
        <v>2015</v>
      </c>
    </row>
    <row r="1229" spans="1:20" ht="42.75" hidden="1" x14ac:dyDescent="0.4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>
        <v>0</v>
      </c>
      <c r="L1229" t="b">
        <v>0</v>
      </c>
      <c r="M1229" t="s">
        <v>8281</v>
      </c>
      <c r="N1229" t="s">
        <v>8296</v>
      </c>
      <c r="O1229" s="6">
        <f t="shared" si="116"/>
        <v>0</v>
      </c>
      <c r="P1229">
        <f t="shared" si="117"/>
        <v>0</v>
      </c>
      <c r="Q1229" s="5">
        <f t="shared" si="119"/>
        <v>42173.853617021276</v>
      </c>
      <c r="R1229" s="5">
        <f t="shared" si="118"/>
        <v>42204.872340425529</v>
      </c>
      <c r="S1229">
        <f t="shared" si="120"/>
        <v>31</v>
      </c>
      <c r="T1229">
        <f t="shared" si="121"/>
        <v>2015</v>
      </c>
    </row>
    <row r="1230" spans="1:20" ht="42.75" hidden="1" x14ac:dyDescent="0.4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>
        <v>24</v>
      </c>
      <c r="L1230" t="b">
        <v>0</v>
      </c>
      <c r="M1230" t="s">
        <v>8281</v>
      </c>
      <c r="N1230" t="s">
        <v>8296</v>
      </c>
      <c r="O1230" s="6">
        <f t="shared" si="116"/>
        <v>29</v>
      </c>
      <c r="P1230">
        <f t="shared" si="117"/>
        <v>61.04</v>
      </c>
      <c r="Q1230" s="5">
        <f t="shared" si="119"/>
        <v>41077.829881796686</v>
      </c>
      <c r="R1230" s="5">
        <f t="shared" si="118"/>
        <v>41139.106477541369</v>
      </c>
      <c r="S1230">
        <f t="shared" si="120"/>
        <v>61</v>
      </c>
      <c r="T1230">
        <f t="shared" si="121"/>
        <v>2012</v>
      </c>
    </row>
    <row r="1231" spans="1:20" ht="42.75" hidden="1" x14ac:dyDescent="0.4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>
        <v>1</v>
      </c>
      <c r="L1231" t="b">
        <v>0</v>
      </c>
      <c r="M1231" t="s">
        <v>8281</v>
      </c>
      <c r="N1231" t="s">
        <v>8296</v>
      </c>
      <c r="O1231" s="6">
        <f t="shared" si="116"/>
        <v>1</v>
      </c>
      <c r="P1231">
        <f t="shared" si="117"/>
        <v>25</v>
      </c>
      <c r="Q1231" s="5">
        <f t="shared" si="119"/>
        <v>41313.469586288418</v>
      </c>
      <c r="R1231" s="5">
        <f t="shared" si="118"/>
        <v>41344.319148936171</v>
      </c>
      <c r="S1231">
        <f t="shared" si="120"/>
        <v>31</v>
      </c>
      <c r="T1231">
        <f t="shared" si="121"/>
        <v>2013</v>
      </c>
    </row>
    <row r="1232" spans="1:20" ht="42.75" hidden="1" x14ac:dyDescent="0.4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>
        <v>0</v>
      </c>
      <c r="L1232" t="b">
        <v>0</v>
      </c>
      <c r="M1232" t="s">
        <v>8281</v>
      </c>
      <c r="N1232" t="s">
        <v>8296</v>
      </c>
      <c r="O1232" s="6">
        <f t="shared" si="116"/>
        <v>0</v>
      </c>
      <c r="P1232">
        <f t="shared" si="117"/>
        <v>0</v>
      </c>
      <c r="Q1232" s="5">
        <f t="shared" si="119"/>
        <v>40888.120921985814</v>
      </c>
      <c r="R1232" s="5">
        <f t="shared" si="118"/>
        <v>40918.759219858155</v>
      </c>
      <c r="S1232">
        <f t="shared" si="120"/>
        <v>31</v>
      </c>
      <c r="T1232">
        <f t="shared" si="121"/>
        <v>2011</v>
      </c>
    </row>
    <row r="1233" spans="1:20" ht="42.75" hidden="1" x14ac:dyDescent="0.4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>
        <v>0</v>
      </c>
      <c r="L1233" t="b">
        <v>0</v>
      </c>
      <c r="M1233" t="s">
        <v>8281</v>
      </c>
      <c r="N1233" t="s">
        <v>8296</v>
      </c>
      <c r="O1233" s="6">
        <f t="shared" si="116"/>
        <v>0</v>
      </c>
      <c r="P1233">
        <f t="shared" si="117"/>
        <v>0</v>
      </c>
      <c r="Q1233" s="5">
        <f t="shared" si="119"/>
        <v>42547.663924349879</v>
      </c>
      <c r="R1233" s="5">
        <f t="shared" si="118"/>
        <v>42598.829787234041</v>
      </c>
      <c r="S1233">
        <f t="shared" si="120"/>
        <v>51</v>
      </c>
      <c r="T1233">
        <f t="shared" si="121"/>
        <v>2016</v>
      </c>
    </row>
    <row r="1234" spans="1:20" ht="42.75" hidden="1" x14ac:dyDescent="0.4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>
        <v>1</v>
      </c>
      <c r="L1234" t="b">
        <v>0</v>
      </c>
      <c r="M1234" t="s">
        <v>8281</v>
      </c>
      <c r="N1234" t="s">
        <v>8296</v>
      </c>
      <c r="O1234" s="6">
        <f t="shared" si="116"/>
        <v>1</v>
      </c>
      <c r="P1234">
        <f t="shared" si="117"/>
        <v>40</v>
      </c>
      <c r="Q1234" s="5">
        <f t="shared" si="119"/>
        <v>41845.951182033095</v>
      </c>
      <c r="R1234" s="5">
        <f t="shared" si="118"/>
        <v>41893.951182033095</v>
      </c>
      <c r="S1234">
        <f t="shared" si="120"/>
        <v>48</v>
      </c>
      <c r="T1234">
        <f t="shared" si="121"/>
        <v>2014</v>
      </c>
    </row>
    <row r="1235" spans="1:20" ht="42.75" hidden="1" x14ac:dyDescent="0.4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>
        <v>6</v>
      </c>
      <c r="L1235" t="b">
        <v>0</v>
      </c>
      <c r="M1235" t="s">
        <v>8281</v>
      </c>
      <c r="N1235" t="s">
        <v>8296</v>
      </c>
      <c r="O1235" s="6">
        <f t="shared" si="116"/>
        <v>12</v>
      </c>
      <c r="P1235">
        <f t="shared" si="117"/>
        <v>19.329999999999998</v>
      </c>
      <c r="Q1235" s="5">
        <f t="shared" si="119"/>
        <v>41266.990236406622</v>
      </c>
      <c r="R1235" s="5">
        <f t="shared" si="118"/>
        <v>41288.437044917257</v>
      </c>
      <c r="S1235">
        <f t="shared" si="120"/>
        <v>22</v>
      </c>
      <c r="T1235">
        <f t="shared" si="121"/>
        <v>2012</v>
      </c>
    </row>
    <row r="1236" spans="1:20" ht="42.75" hidden="1" x14ac:dyDescent="0.4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>
        <v>0</v>
      </c>
      <c r="L1236" t="b">
        <v>0</v>
      </c>
      <c r="M1236" t="s">
        <v>8281</v>
      </c>
      <c r="N1236" t="s">
        <v>8296</v>
      </c>
      <c r="O1236" s="6">
        <f t="shared" si="116"/>
        <v>0</v>
      </c>
      <c r="P1236">
        <f t="shared" si="117"/>
        <v>0</v>
      </c>
      <c r="Q1236" s="5">
        <f t="shared" si="119"/>
        <v>42357.550141843967</v>
      </c>
      <c r="R1236" s="5">
        <f t="shared" si="118"/>
        <v>42388.188439716308</v>
      </c>
      <c r="S1236">
        <f t="shared" si="120"/>
        <v>31</v>
      </c>
      <c r="T1236">
        <f t="shared" si="121"/>
        <v>2015</v>
      </c>
    </row>
    <row r="1237" spans="1:20" ht="42.75" hidden="1" x14ac:dyDescent="0.4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>
        <v>6</v>
      </c>
      <c r="L1237" t="b">
        <v>0</v>
      </c>
      <c r="M1237" t="s">
        <v>8281</v>
      </c>
      <c r="N1237" t="s">
        <v>8296</v>
      </c>
      <c r="O1237" s="6">
        <f t="shared" si="116"/>
        <v>3</v>
      </c>
      <c r="P1237">
        <f t="shared" si="117"/>
        <v>35</v>
      </c>
      <c r="Q1237" s="5">
        <f t="shared" si="119"/>
        <v>41923.861690307327</v>
      </c>
      <c r="R1237" s="5">
        <f t="shared" si="118"/>
        <v>41964.712754137116</v>
      </c>
      <c r="S1237">
        <f t="shared" si="120"/>
        <v>41</v>
      </c>
      <c r="T1237">
        <f t="shared" si="121"/>
        <v>2014</v>
      </c>
    </row>
    <row r="1238" spans="1:20" hidden="1" x14ac:dyDescent="0.4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>
        <v>0</v>
      </c>
      <c r="L1238" t="b">
        <v>0</v>
      </c>
      <c r="M1238" t="s">
        <v>8281</v>
      </c>
      <c r="N1238" t="s">
        <v>8296</v>
      </c>
      <c r="O1238" s="6">
        <f t="shared" si="116"/>
        <v>0</v>
      </c>
      <c r="P1238">
        <f t="shared" si="117"/>
        <v>0</v>
      </c>
      <c r="Q1238" s="5">
        <f t="shared" si="119"/>
        <v>41441.354184397162</v>
      </c>
      <c r="R1238" s="5">
        <f t="shared" si="118"/>
        <v>41449.51063829787</v>
      </c>
      <c r="S1238">
        <f t="shared" si="120"/>
        <v>9</v>
      </c>
      <c r="T1238">
        <f t="shared" si="121"/>
        <v>2013</v>
      </c>
    </row>
    <row r="1239" spans="1:20" ht="42.75" hidden="1" x14ac:dyDescent="0.4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>
        <v>0</v>
      </c>
      <c r="L1239" t="b">
        <v>0</v>
      </c>
      <c r="M1239" t="s">
        <v>8281</v>
      </c>
      <c r="N1239" t="s">
        <v>8296</v>
      </c>
      <c r="O1239" s="6">
        <f t="shared" si="116"/>
        <v>0</v>
      </c>
      <c r="P1239">
        <f t="shared" si="117"/>
        <v>0</v>
      </c>
      <c r="Q1239" s="5">
        <f t="shared" si="119"/>
        <v>41456.267907801419</v>
      </c>
      <c r="R1239" s="5">
        <f t="shared" si="118"/>
        <v>41476.693439716313</v>
      </c>
      <c r="S1239">
        <f t="shared" si="120"/>
        <v>21</v>
      </c>
      <c r="T1239">
        <f t="shared" si="121"/>
        <v>2013</v>
      </c>
    </row>
    <row r="1240" spans="1:20" ht="57" hidden="1" x14ac:dyDescent="0.4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>
        <v>3</v>
      </c>
      <c r="L1240" t="b">
        <v>0</v>
      </c>
      <c r="M1240" t="s">
        <v>8281</v>
      </c>
      <c r="N1240" t="s">
        <v>8296</v>
      </c>
      <c r="O1240" s="6">
        <f t="shared" si="116"/>
        <v>18</v>
      </c>
      <c r="P1240">
        <f t="shared" si="117"/>
        <v>59.33</v>
      </c>
      <c r="Q1240" s="5">
        <f t="shared" si="119"/>
        <v>41054.219101654846</v>
      </c>
      <c r="R1240" s="5">
        <f t="shared" si="118"/>
        <v>41084.857399527187</v>
      </c>
      <c r="S1240">
        <f t="shared" si="120"/>
        <v>31</v>
      </c>
      <c r="T1240">
        <f t="shared" si="121"/>
        <v>2012</v>
      </c>
    </row>
    <row r="1241" spans="1:20" ht="28.5" hidden="1" x14ac:dyDescent="0.4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>
        <v>0</v>
      </c>
      <c r="L1241" t="b">
        <v>0</v>
      </c>
      <c r="M1241" t="s">
        <v>8281</v>
      </c>
      <c r="N1241" t="s">
        <v>8296</v>
      </c>
      <c r="O1241" s="6">
        <f t="shared" si="116"/>
        <v>0</v>
      </c>
      <c r="P1241">
        <f t="shared" si="117"/>
        <v>0</v>
      </c>
      <c r="Q1241" s="5">
        <f t="shared" si="119"/>
        <v>41209.812848699759</v>
      </c>
      <c r="R1241" s="5">
        <f t="shared" si="118"/>
        <v>41240.451146572101</v>
      </c>
      <c r="S1241">
        <f t="shared" si="120"/>
        <v>31</v>
      </c>
      <c r="T1241">
        <f t="shared" si="121"/>
        <v>2012</v>
      </c>
    </row>
    <row r="1242" spans="1:20" ht="28.5" hidden="1" x14ac:dyDescent="0.4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>
        <v>8</v>
      </c>
      <c r="L1242" t="b">
        <v>0</v>
      </c>
      <c r="M1242" t="s">
        <v>8281</v>
      </c>
      <c r="N1242" t="s">
        <v>8296</v>
      </c>
      <c r="O1242" s="6">
        <f t="shared" si="116"/>
        <v>3</v>
      </c>
      <c r="P1242">
        <f t="shared" si="117"/>
        <v>30.13</v>
      </c>
      <c r="Q1242" s="5">
        <f t="shared" si="119"/>
        <v>41746.062139479909</v>
      </c>
      <c r="R1242" s="5">
        <f t="shared" si="118"/>
        <v>41806.185106382982</v>
      </c>
      <c r="S1242">
        <f t="shared" si="120"/>
        <v>60</v>
      </c>
      <c r="T1242">
        <f t="shared" si="121"/>
        <v>2014</v>
      </c>
    </row>
    <row r="1243" spans="1:20" ht="42.75" hidden="1" x14ac:dyDescent="0.4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>
        <v>34</v>
      </c>
      <c r="L1243" t="b">
        <v>0</v>
      </c>
      <c r="M1243" t="s">
        <v>8281</v>
      </c>
      <c r="N1243" t="s">
        <v>8296</v>
      </c>
      <c r="O1243" s="6">
        <f t="shared" si="116"/>
        <v>51</v>
      </c>
      <c r="P1243">
        <f t="shared" si="117"/>
        <v>74.62</v>
      </c>
      <c r="Q1243" s="5">
        <f t="shared" si="119"/>
        <v>42271.81300236407</v>
      </c>
      <c r="R1243" s="5">
        <f t="shared" si="118"/>
        <v>42294.701418439712</v>
      </c>
      <c r="S1243">
        <f t="shared" si="120"/>
        <v>23</v>
      </c>
      <c r="T1243">
        <f t="shared" si="121"/>
        <v>2015</v>
      </c>
    </row>
    <row r="1244" spans="1:20" ht="42.75" hidden="1" x14ac:dyDescent="0.4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>
        <v>1</v>
      </c>
      <c r="L1244" t="b">
        <v>0</v>
      </c>
      <c r="M1244" t="s">
        <v>8281</v>
      </c>
      <c r="N1244" t="s">
        <v>8296</v>
      </c>
      <c r="O1244" s="6">
        <f t="shared" si="116"/>
        <v>1</v>
      </c>
      <c r="P1244">
        <f t="shared" si="117"/>
        <v>5</v>
      </c>
      <c r="Q1244" s="5">
        <f t="shared" si="119"/>
        <v>41105.849905437353</v>
      </c>
      <c r="R1244" s="5">
        <f t="shared" si="118"/>
        <v>41121.565957446808</v>
      </c>
      <c r="S1244">
        <f t="shared" si="120"/>
        <v>16</v>
      </c>
      <c r="T1244">
        <f t="shared" si="121"/>
        <v>2012</v>
      </c>
    </row>
    <row r="1245" spans="1:20" ht="42.75" hidden="1" x14ac:dyDescent="0.4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>
        <v>38</v>
      </c>
      <c r="L1245" t="b">
        <v>0</v>
      </c>
      <c r="M1245" t="s">
        <v>8281</v>
      </c>
      <c r="N1245" t="s">
        <v>8296</v>
      </c>
      <c r="O1245" s="6">
        <f t="shared" si="116"/>
        <v>14</v>
      </c>
      <c r="P1245">
        <f t="shared" si="117"/>
        <v>44.5</v>
      </c>
      <c r="Q1245" s="5">
        <f t="shared" si="119"/>
        <v>40993.217151300239</v>
      </c>
      <c r="R1245" s="5">
        <f t="shared" si="118"/>
        <v>41055.51063829787</v>
      </c>
      <c r="S1245">
        <f t="shared" si="120"/>
        <v>62</v>
      </c>
      <c r="T1245">
        <f t="shared" si="121"/>
        <v>2012</v>
      </c>
    </row>
    <row r="1246" spans="1:20" ht="42.75" hidden="1" x14ac:dyDescent="0.4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>
        <v>45</v>
      </c>
      <c r="L1246" t="b">
        <v>1</v>
      </c>
      <c r="M1246" t="s">
        <v>8281</v>
      </c>
      <c r="N1246" t="s">
        <v>8282</v>
      </c>
      <c r="O1246" s="6">
        <f t="shared" si="116"/>
        <v>104</v>
      </c>
      <c r="P1246">
        <f t="shared" si="117"/>
        <v>46.13</v>
      </c>
      <c r="Q1246" s="5">
        <f t="shared" si="119"/>
        <v>41691.715401891255</v>
      </c>
      <c r="R1246" s="5">
        <f t="shared" si="118"/>
        <v>41723.425531914894</v>
      </c>
      <c r="S1246">
        <f t="shared" si="120"/>
        <v>32</v>
      </c>
      <c r="T1246">
        <f t="shared" si="121"/>
        <v>2014</v>
      </c>
    </row>
    <row r="1247" spans="1:20" ht="42.75" hidden="1" x14ac:dyDescent="0.4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>
        <v>17</v>
      </c>
      <c r="L1247" t="b">
        <v>1</v>
      </c>
      <c r="M1247" t="s">
        <v>8281</v>
      </c>
      <c r="N1247" t="s">
        <v>8282</v>
      </c>
      <c r="O1247" s="6">
        <f t="shared" si="116"/>
        <v>120</v>
      </c>
      <c r="P1247">
        <f t="shared" si="117"/>
        <v>141.47</v>
      </c>
      <c r="Q1247" s="5">
        <f t="shared" si="119"/>
        <v>42119.399929078019</v>
      </c>
      <c r="R1247" s="5">
        <f t="shared" si="118"/>
        <v>42150.038226950353</v>
      </c>
      <c r="S1247">
        <f t="shared" si="120"/>
        <v>31</v>
      </c>
      <c r="T1247">
        <f t="shared" si="121"/>
        <v>2015</v>
      </c>
    </row>
    <row r="1248" spans="1:20" ht="42.75" hidden="1" x14ac:dyDescent="0.4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>
        <v>31</v>
      </c>
      <c r="L1248" t="b">
        <v>1</v>
      </c>
      <c r="M1248" t="s">
        <v>8281</v>
      </c>
      <c r="N1248" t="s">
        <v>8282</v>
      </c>
      <c r="O1248" s="6">
        <f t="shared" si="116"/>
        <v>117</v>
      </c>
      <c r="P1248">
        <f t="shared" si="117"/>
        <v>75.48</v>
      </c>
      <c r="Q1248" s="5">
        <f t="shared" si="119"/>
        <v>41162.91665484634</v>
      </c>
      <c r="R1248" s="5">
        <f t="shared" si="118"/>
        <v>41208.91665484634</v>
      </c>
      <c r="S1248">
        <f t="shared" si="120"/>
        <v>46</v>
      </c>
      <c r="T1248">
        <f t="shared" si="121"/>
        <v>2012</v>
      </c>
    </row>
    <row r="1249" spans="1:20" ht="28.5" hidden="1" x14ac:dyDescent="0.4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>
        <v>50</v>
      </c>
      <c r="L1249" t="b">
        <v>1</v>
      </c>
      <c r="M1249" t="s">
        <v>8281</v>
      </c>
      <c r="N1249" t="s">
        <v>8282</v>
      </c>
      <c r="O1249" s="6">
        <f t="shared" si="116"/>
        <v>122</v>
      </c>
      <c r="P1249">
        <f t="shared" si="117"/>
        <v>85.5</v>
      </c>
      <c r="Q1249" s="5">
        <f t="shared" si="119"/>
        <v>41706.49001182033</v>
      </c>
      <c r="R1249" s="5">
        <f t="shared" si="118"/>
        <v>41737.128309692671</v>
      </c>
      <c r="S1249">
        <f t="shared" si="120"/>
        <v>31</v>
      </c>
      <c r="T1249">
        <f t="shared" si="121"/>
        <v>2014</v>
      </c>
    </row>
    <row r="1250" spans="1:20" ht="28.5" hidden="1" x14ac:dyDescent="0.4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>
        <v>59</v>
      </c>
      <c r="L1250" t="b">
        <v>1</v>
      </c>
      <c r="M1250" t="s">
        <v>8281</v>
      </c>
      <c r="N1250" t="s">
        <v>8282</v>
      </c>
      <c r="O1250" s="6">
        <f t="shared" si="116"/>
        <v>152</v>
      </c>
      <c r="P1250">
        <f t="shared" si="117"/>
        <v>64.25</v>
      </c>
      <c r="Q1250" s="5">
        <f t="shared" si="119"/>
        <v>42112.309137115837</v>
      </c>
      <c r="R1250" s="5">
        <f t="shared" si="118"/>
        <v>42148.701418439712</v>
      </c>
      <c r="S1250">
        <f t="shared" si="120"/>
        <v>37</v>
      </c>
      <c r="T1250">
        <f t="shared" si="121"/>
        <v>2015</v>
      </c>
    </row>
    <row r="1251" spans="1:20" ht="42.75" hidden="1" x14ac:dyDescent="0.4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>
        <v>81</v>
      </c>
      <c r="L1251" t="b">
        <v>1</v>
      </c>
      <c r="M1251" t="s">
        <v>8281</v>
      </c>
      <c r="N1251" t="s">
        <v>8282</v>
      </c>
      <c r="O1251" s="6">
        <f t="shared" si="116"/>
        <v>104</v>
      </c>
      <c r="P1251">
        <f t="shared" si="117"/>
        <v>64.47</v>
      </c>
      <c r="Q1251" s="5">
        <f t="shared" si="119"/>
        <v>41397.501312056738</v>
      </c>
      <c r="R1251" s="5">
        <f t="shared" si="118"/>
        <v>41428.13960992908</v>
      </c>
      <c r="S1251">
        <f t="shared" si="120"/>
        <v>31</v>
      </c>
      <c r="T1251">
        <f t="shared" si="121"/>
        <v>2013</v>
      </c>
    </row>
    <row r="1252" spans="1:20" ht="42.75" hidden="1" x14ac:dyDescent="0.4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>
        <v>508</v>
      </c>
      <c r="L1252" t="b">
        <v>1</v>
      </c>
      <c r="M1252" t="s">
        <v>8281</v>
      </c>
      <c r="N1252" t="s">
        <v>8282</v>
      </c>
      <c r="O1252" s="6">
        <f t="shared" si="116"/>
        <v>200</v>
      </c>
      <c r="P1252">
        <f t="shared" si="117"/>
        <v>118.2</v>
      </c>
      <c r="Q1252" s="5">
        <f t="shared" si="119"/>
        <v>42189.911713947993</v>
      </c>
      <c r="R1252" s="5">
        <f t="shared" si="118"/>
        <v>42235.869160756498</v>
      </c>
      <c r="S1252">
        <f t="shared" si="120"/>
        <v>46</v>
      </c>
      <c r="T1252">
        <f t="shared" si="121"/>
        <v>2015</v>
      </c>
    </row>
    <row r="1253" spans="1:20" ht="28.5" hidden="1" x14ac:dyDescent="0.4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>
        <v>74</v>
      </c>
      <c r="L1253" t="b">
        <v>1</v>
      </c>
      <c r="M1253" t="s">
        <v>8281</v>
      </c>
      <c r="N1253" t="s">
        <v>8282</v>
      </c>
      <c r="O1253" s="6">
        <f t="shared" si="116"/>
        <v>102</v>
      </c>
      <c r="P1253">
        <f t="shared" si="117"/>
        <v>82.54</v>
      </c>
      <c r="Q1253" s="5">
        <f t="shared" si="119"/>
        <v>41074.853037825058</v>
      </c>
      <c r="R1253" s="5">
        <f t="shared" si="118"/>
        <v>41136.129633569741</v>
      </c>
      <c r="S1253">
        <f t="shared" si="120"/>
        <v>61</v>
      </c>
      <c r="T1253">
        <f t="shared" si="121"/>
        <v>2012</v>
      </c>
    </row>
    <row r="1254" spans="1:20" ht="42.75" hidden="1" x14ac:dyDescent="0.4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>
        <v>141</v>
      </c>
      <c r="L1254" t="b">
        <v>1</v>
      </c>
      <c r="M1254" t="s">
        <v>8281</v>
      </c>
      <c r="N1254" t="s">
        <v>8282</v>
      </c>
      <c r="O1254" s="6">
        <f t="shared" si="116"/>
        <v>138</v>
      </c>
      <c r="P1254">
        <f t="shared" si="117"/>
        <v>34.17</v>
      </c>
      <c r="Q1254" s="5">
        <f t="shared" si="119"/>
        <v>41883.881430260051</v>
      </c>
      <c r="R1254" s="5">
        <f t="shared" si="118"/>
        <v>41912.477174940897</v>
      </c>
      <c r="S1254">
        <f t="shared" si="120"/>
        <v>29</v>
      </c>
      <c r="T1254">
        <f t="shared" si="121"/>
        <v>2014</v>
      </c>
    </row>
    <row r="1255" spans="1:20" s="26" customFormat="1" ht="57" hidden="1" x14ac:dyDescent="0.45">
      <c r="A1255" s="26">
        <v>1253</v>
      </c>
      <c r="B1255" s="27" t="s">
        <v>1254</v>
      </c>
      <c r="C1255" s="27" t="s">
        <v>5363</v>
      </c>
      <c r="D1255" s="28">
        <v>10</v>
      </c>
      <c r="E1255" s="29">
        <v>30383.32</v>
      </c>
      <c r="F1255" s="26" t="s">
        <v>8218</v>
      </c>
      <c r="G1255" s="26" t="s">
        <v>8223</v>
      </c>
      <c r="H1255" s="26" t="s">
        <v>8245</v>
      </c>
      <c r="I1255" s="26">
        <v>1409770107</v>
      </c>
      <c r="J1255" s="26">
        <v>1407178107</v>
      </c>
      <c r="K1255" s="26">
        <v>711</v>
      </c>
      <c r="L1255" s="26" t="b">
        <v>1</v>
      </c>
      <c r="M1255" s="26" t="s">
        <v>8281</v>
      </c>
      <c r="N1255" s="26" t="s">
        <v>8282</v>
      </c>
      <c r="O1255" s="30">
        <f t="shared" si="116"/>
        <v>303833</v>
      </c>
      <c r="P1255" s="26">
        <f t="shared" si="117"/>
        <v>42.73</v>
      </c>
      <c r="Q1255" s="31">
        <f t="shared" si="119"/>
        <v>42202.310957446811</v>
      </c>
      <c r="R1255" s="31">
        <f t="shared" si="118"/>
        <v>42232.949255319152</v>
      </c>
      <c r="S1255" s="26">
        <f t="shared" si="120"/>
        <v>31</v>
      </c>
      <c r="T1255">
        <f t="shared" si="121"/>
        <v>2015</v>
      </c>
    </row>
    <row r="1256" spans="1:20" ht="42.75" hidden="1" x14ac:dyDescent="0.4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>
        <v>141</v>
      </c>
      <c r="L1256" t="b">
        <v>1</v>
      </c>
      <c r="M1256" t="s">
        <v>8281</v>
      </c>
      <c r="N1256" t="s">
        <v>8282</v>
      </c>
      <c r="O1256" s="6">
        <f t="shared" si="116"/>
        <v>199</v>
      </c>
      <c r="P1256">
        <f t="shared" si="117"/>
        <v>94.49</v>
      </c>
      <c r="Q1256" s="5">
        <f t="shared" si="119"/>
        <v>40805.038841607566</v>
      </c>
      <c r="R1256" s="5">
        <f t="shared" si="118"/>
        <v>40862.829078014183</v>
      </c>
      <c r="S1256">
        <f t="shared" si="120"/>
        <v>58</v>
      </c>
      <c r="T1256">
        <f t="shared" si="121"/>
        <v>2011</v>
      </c>
    </row>
    <row r="1257" spans="1:20" ht="42.75" hidden="1" x14ac:dyDescent="0.4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>
        <v>109</v>
      </c>
      <c r="L1257" t="b">
        <v>1</v>
      </c>
      <c r="M1257" t="s">
        <v>8281</v>
      </c>
      <c r="N1257" t="s">
        <v>8282</v>
      </c>
      <c r="O1257" s="6">
        <f t="shared" si="116"/>
        <v>202</v>
      </c>
      <c r="P1257">
        <f t="shared" si="117"/>
        <v>55.7</v>
      </c>
      <c r="Q1257" s="5">
        <f t="shared" si="119"/>
        <v>41920.501796690311</v>
      </c>
      <c r="R1257" s="5">
        <f t="shared" si="118"/>
        <v>41951.182647754133</v>
      </c>
      <c r="S1257">
        <f t="shared" si="120"/>
        <v>31</v>
      </c>
      <c r="T1257">
        <f t="shared" si="121"/>
        <v>2014</v>
      </c>
    </row>
    <row r="1258" spans="1:20" ht="42.75" hidden="1" x14ac:dyDescent="0.4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>
        <v>361</v>
      </c>
      <c r="L1258" t="b">
        <v>1</v>
      </c>
      <c r="M1258" t="s">
        <v>8281</v>
      </c>
      <c r="N1258" t="s">
        <v>8282</v>
      </c>
      <c r="O1258" s="6">
        <f t="shared" si="116"/>
        <v>118</v>
      </c>
      <c r="P1258">
        <f t="shared" si="117"/>
        <v>98.03</v>
      </c>
      <c r="Q1258" s="5">
        <f t="shared" si="119"/>
        <v>41248.577198581559</v>
      </c>
      <c r="R1258" s="5">
        <f t="shared" si="118"/>
        <v>41279.2154964539</v>
      </c>
      <c r="S1258">
        <f t="shared" si="120"/>
        <v>31</v>
      </c>
      <c r="T1258">
        <f t="shared" si="121"/>
        <v>2012</v>
      </c>
    </row>
    <row r="1259" spans="1:20" ht="42.75" hidden="1" x14ac:dyDescent="0.4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>
        <v>176</v>
      </c>
      <c r="L1259" t="b">
        <v>1</v>
      </c>
      <c r="M1259" t="s">
        <v>8281</v>
      </c>
      <c r="N1259" t="s">
        <v>8282</v>
      </c>
      <c r="O1259" s="6">
        <f t="shared" si="116"/>
        <v>295</v>
      </c>
      <c r="P1259">
        <f t="shared" si="117"/>
        <v>92.1</v>
      </c>
      <c r="Q1259" s="5">
        <f t="shared" si="119"/>
        <v>40906.619267139482</v>
      </c>
      <c r="R1259" s="5">
        <f t="shared" si="118"/>
        <v>40956.619267139482</v>
      </c>
      <c r="S1259">
        <f t="shared" si="120"/>
        <v>50</v>
      </c>
      <c r="T1259">
        <f t="shared" si="121"/>
        <v>2011</v>
      </c>
    </row>
    <row r="1260" spans="1:20" ht="42.75" hidden="1" x14ac:dyDescent="0.4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>
        <v>670</v>
      </c>
      <c r="L1260" t="b">
        <v>1</v>
      </c>
      <c r="M1260" t="s">
        <v>8281</v>
      </c>
      <c r="N1260" t="s">
        <v>8282</v>
      </c>
      <c r="O1260" s="6">
        <f t="shared" si="116"/>
        <v>213</v>
      </c>
      <c r="P1260">
        <f t="shared" si="117"/>
        <v>38.18</v>
      </c>
      <c r="Q1260" s="5">
        <f t="shared" si="119"/>
        <v>41826.305106382977</v>
      </c>
      <c r="R1260" s="5">
        <f t="shared" si="118"/>
        <v>41856.943404255318</v>
      </c>
      <c r="S1260">
        <f t="shared" si="120"/>
        <v>31</v>
      </c>
      <c r="T1260">
        <f t="shared" si="121"/>
        <v>2014</v>
      </c>
    </row>
    <row r="1261" spans="1:20" ht="28.5" hidden="1" x14ac:dyDescent="0.4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>
        <v>96</v>
      </c>
      <c r="L1261" t="b">
        <v>1</v>
      </c>
      <c r="M1261" t="s">
        <v>8281</v>
      </c>
      <c r="N1261" t="s">
        <v>8282</v>
      </c>
      <c r="O1261" s="6">
        <f t="shared" si="116"/>
        <v>104</v>
      </c>
      <c r="P1261">
        <f t="shared" si="117"/>
        <v>27.15</v>
      </c>
      <c r="Q1261" s="5">
        <f t="shared" si="119"/>
        <v>42111.608321513006</v>
      </c>
      <c r="R1261" s="5">
        <f t="shared" si="118"/>
        <v>42144.488652482265</v>
      </c>
      <c r="S1261">
        <f t="shared" si="120"/>
        <v>33</v>
      </c>
      <c r="T1261">
        <f t="shared" si="121"/>
        <v>2015</v>
      </c>
    </row>
    <row r="1262" spans="1:20" ht="42.75" hidden="1" x14ac:dyDescent="0.4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>
        <v>74</v>
      </c>
      <c r="L1262" t="b">
        <v>1</v>
      </c>
      <c r="M1262" t="s">
        <v>8281</v>
      </c>
      <c r="N1262" t="s">
        <v>8282</v>
      </c>
      <c r="O1262" s="6">
        <f t="shared" si="116"/>
        <v>114</v>
      </c>
      <c r="P1262">
        <f t="shared" si="117"/>
        <v>50.69</v>
      </c>
      <c r="Q1262" s="5">
        <f t="shared" si="119"/>
        <v>42009.350118203307</v>
      </c>
      <c r="R1262" s="5">
        <f t="shared" si="118"/>
        <v>42039.988416075648</v>
      </c>
      <c r="S1262">
        <f t="shared" si="120"/>
        <v>31</v>
      </c>
      <c r="T1262">
        <f t="shared" si="121"/>
        <v>2015</v>
      </c>
    </row>
    <row r="1263" spans="1:20" ht="28.5" hidden="1" x14ac:dyDescent="0.4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>
        <v>52</v>
      </c>
      <c r="L1263" t="b">
        <v>1</v>
      </c>
      <c r="M1263" t="s">
        <v>8281</v>
      </c>
      <c r="N1263" t="s">
        <v>8282</v>
      </c>
      <c r="O1263" s="6">
        <f t="shared" si="116"/>
        <v>101</v>
      </c>
      <c r="P1263">
        <f t="shared" si="117"/>
        <v>38.94</v>
      </c>
      <c r="Q1263" s="5">
        <f t="shared" si="119"/>
        <v>41980.243817966904</v>
      </c>
      <c r="R1263" s="5">
        <f t="shared" si="118"/>
        <v>42010.882115839238</v>
      </c>
      <c r="S1263">
        <f t="shared" si="120"/>
        <v>31</v>
      </c>
      <c r="T1263">
        <f t="shared" si="121"/>
        <v>2014</v>
      </c>
    </row>
    <row r="1264" spans="1:20" ht="42.75" hidden="1" x14ac:dyDescent="0.4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>
        <v>105</v>
      </c>
      <c r="L1264" t="b">
        <v>1</v>
      </c>
      <c r="M1264" t="s">
        <v>8281</v>
      </c>
      <c r="N1264" t="s">
        <v>8282</v>
      </c>
      <c r="O1264" s="6">
        <f t="shared" si="116"/>
        <v>125</v>
      </c>
      <c r="P1264">
        <f t="shared" si="117"/>
        <v>77.64</v>
      </c>
      <c r="Q1264" s="5">
        <f t="shared" si="119"/>
        <v>41999.05546099291</v>
      </c>
      <c r="R1264" s="5">
        <f t="shared" si="118"/>
        <v>42029.693758865251</v>
      </c>
      <c r="S1264">
        <f t="shared" si="120"/>
        <v>31</v>
      </c>
      <c r="T1264">
        <f t="shared" si="121"/>
        <v>2014</v>
      </c>
    </row>
    <row r="1265" spans="1:20" ht="28.5" hidden="1" x14ac:dyDescent="0.4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>
        <v>41</v>
      </c>
      <c r="L1265" t="b">
        <v>1</v>
      </c>
      <c r="M1265" t="s">
        <v>8281</v>
      </c>
      <c r="N1265" t="s">
        <v>8282</v>
      </c>
      <c r="O1265" s="6">
        <f t="shared" si="116"/>
        <v>119</v>
      </c>
      <c r="P1265">
        <f t="shared" si="117"/>
        <v>43.54</v>
      </c>
      <c r="Q1265" s="5">
        <f t="shared" si="119"/>
        <v>42035.128486997637</v>
      </c>
      <c r="R1265" s="5">
        <f t="shared" si="118"/>
        <v>42070.829787234041</v>
      </c>
      <c r="S1265">
        <f t="shared" si="120"/>
        <v>36</v>
      </c>
      <c r="T1265">
        <f t="shared" si="121"/>
        <v>2015</v>
      </c>
    </row>
    <row r="1266" spans="1:20" ht="42.75" hidden="1" x14ac:dyDescent="0.4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>
        <v>34</v>
      </c>
      <c r="L1266" t="b">
        <v>1</v>
      </c>
      <c r="M1266" t="s">
        <v>8281</v>
      </c>
      <c r="N1266" t="s">
        <v>8282</v>
      </c>
      <c r="O1266" s="6">
        <f t="shared" si="116"/>
        <v>166</v>
      </c>
      <c r="P1266">
        <f t="shared" si="117"/>
        <v>31.82</v>
      </c>
      <c r="Q1266" s="5">
        <f t="shared" si="119"/>
        <v>41887.634550827424</v>
      </c>
      <c r="R1266" s="5">
        <f t="shared" si="118"/>
        <v>41917.251572104018</v>
      </c>
      <c r="S1266">
        <f t="shared" si="120"/>
        <v>30</v>
      </c>
      <c r="T1266">
        <f t="shared" si="121"/>
        <v>2014</v>
      </c>
    </row>
    <row r="1267" spans="1:20" ht="57" hidden="1" x14ac:dyDescent="0.4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>
        <v>66</v>
      </c>
      <c r="L1267" t="b">
        <v>1</v>
      </c>
      <c r="M1267" t="s">
        <v>8281</v>
      </c>
      <c r="N1267" t="s">
        <v>8282</v>
      </c>
      <c r="O1267" s="6">
        <f t="shared" si="116"/>
        <v>119</v>
      </c>
      <c r="P1267">
        <f t="shared" si="117"/>
        <v>63.18</v>
      </c>
      <c r="Q1267" s="5">
        <f t="shared" si="119"/>
        <v>40782.605378250591</v>
      </c>
      <c r="R1267" s="5">
        <f t="shared" si="118"/>
        <v>40830.605378250591</v>
      </c>
      <c r="S1267">
        <f t="shared" si="120"/>
        <v>48</v>
      </c>
      <c r="T1267">
        <f t="shared" si="121"/>
        <v>2011</v>
      </c>
    </row>
    <row r="1268" spans="1:20" ht="28.5" hidden="1" x14ac:dyDescent="0.4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>
        <v>50</v>
      </c>
      <c r="L1268" t="b">
        <v>1</v>
      </c>
      <c r="M1268" t="s">
        <v>8281</v>
      </c>
      <c r="N1268" t="s">
        <v>8282</v>
      </c>
      <c r="O1268" s="6">
        <f t="shared" si="116"/>
        <v>100</v>
      </c>
      <c r="P1268">
        <f t="shared" si="117"/>
        <v>190.9</v>
      </c>
      <c r="Q1268" s="5">
        <f t="shared" si="119"/>
        <v>41962.405969267144</v>
      </c>
      <c r="R1268" s="5">
        <f t="shared" si="118"/>
        <v>41993.044267139485</v>
      </c>
      <c r="S1268">
        <f t="shared" si="120"/>
        <v>31</v>
      </c>
      <c r="T1268">
        <f t="shared" si="121"/>
        <v>2014</v>
      </c>
    </row>
    <row r="1269" spans="1:20" ht="42.75" hidden="1" x14ac:dyDescent="0.4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>
        <v>159</v>
      </c>
      <c r="L1269" t="b">
        <v>1</v>
      </c>
      <c r="M1269" t="s">
        <v>8281</v>
      </c>
      <c r="N1269" t="s">
        <v>8282</v>
      </c>
      <c r="O1269" s="6">
        <f t="shared" si="116"/>
        <v>102</v>
      </c>
      <c r="P1269">
        <f t="shared" si="117"/>
        <v>140.86000000000001</v>
      </c>
      <c r="Q1269" s="5">
        <f t="shared" si="119"/>
        <v>41787.469952718675</v>
      </c>
      <c r="R1269" s="5">
        <f t="shared" si="118"/>
        <v>41818.108250591016</v>
      </c>
      <c r="S1269">
        <f t="shared" si="120"/>
        <v>31</v>
      </c>
      <c r="T1269">
        <f t="shared" si="121"/>
        <v>2014</v>
      </c>
    </row>
    <row r="1270" spans="1:20" ht="28.5" hidden="1" x14ac:dyDescent="0.4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>
        <v>182</v>
      </c>
      <c r="L1270" t="b">
        <v>1</v>
      </c>
      <c r="M1270" t="s">
        <v>8281</v>
      </c>
      <c r="N1270" t="s">
        <v>8282</v>
      </c>
      <c r="O1270" s="6">
        <f t="shared" si="116"/>
        <v>117</v>
      </c>
      <c r="P1270">
        <f t="shared" si="117"/>
        <v>76.92</v>
      </c>
      <c r="Q1270" s="5">
        <f t="shared" si="119"/>
        <v>41846.969822695035</v>
      </c>
      <c r="R1270" s="5">
        <f t="shared" si="118"/>
        <v>41877.608120567376</v>
      </c>
      <c r="S1270">
        <f t="shared" si="120"/>
        <v>31</v>
      </c>
      <c r="T1270">
        <f t="shared" si="121"/>
        <v>2014</v>
      </c>
    </row>
    <row r="1271" spans="1:20" ht="42.75" hidden="1" x14ac:dyDescent="0.4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>
        <v>206</v>
      </c>
      <c r="L1271" t="b">
        <v>1</v>
      </c>
      <c r="M1271" t="s">
        <v>8281</v>
      </c>
      <c r="N1271" t="s">
        <v>8282</v>
      </c>
      <c r="O1271" s="6">
        <f t="shared" si="116"/>
        <v>109</v>
      </c>
      <c r="P1271">
        <f t="shared" si="117"/>
        <v>99.16</v>
      </c>
      <c r="Q1271" s="5">
        <f t="shared" si="119"/>
        <v>42804.904397163118</v>
      </c>
      <c r="R1271" s="5">
        <f t="shared" si="118"/>
        <v>42835.723404255317</v>
      </c>
      <c r="S1271">
        <f t="shared" si="120"/>
        <v>31</v>
      </c>
      <c r="T1271">
        <f t="shared" si="121"/>
        <v>2017</v>
      </c>
    </row>
    <row r="1272" spans="1:20" ht="28.5" hidden="1" x14ac:dyDescent="0.4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>
        <v>169</v>
      </c>
      <c r="L1272" t="b">
        <v>1</v>
      </c>
      <c r="M1272" t="s">
        <v>8281</v>
      </c>
      <c r="N1272" t="s">
        <v>8282</v>
      </c>
      <c r="O1272" s="6">
        <f t="shared" si="116"/>
        <v>115</v>
      </c>
      <c r="P1272">
        <f t="shared" si="117"/>
        <v>67.88</v>
      </c>
      <c r="Q1272" s="5">
        <f t="shared" si="119"/>
        <v>41260.768817966906</v>
      </c>
      <c r="R1272" s="5">
        <f t="shared" si="118"/>
        <v>41322.002860520093</v>
      </c>
      <c r="S1272">
        <f t="shared" si="120"/>
        <v>61</v>
      </c>
      <c r="T1272">
        <f t="shared" si="121"/>
        <v>2012</v>
      </c>
    </row>
    <row r="1273" spans="1:20" ht="42.75" hidden="1" x14ac:dyDescent="0.4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>
        <v>31</v>
      </c>
      <c r="L1273" t="b">
        <v>1</v>
      </c>
      <c r="M1273" t="s">
        <v>8281</v>
      </c>
      <c r="N1273" t="s">
        <v>8282</v>
      </c>
      <c r="O1273" s="6">
        <f t="shared" si="116"/>
        <v>102</v>
      </c>
      <c r="P1273">
        <f t="shared" si="117"/>
        <v>246.29</v>
      </c>
      <c r="Q1273" s="5">
        <f t="shared" si="119"/>
        <v>41901.953416075652</v>
      </c>
      <c r="R1273" s="5">
        <f t="shared" si="118"/>
        <v>41932.634267139481</v>
      </c>
      <c r="S1273">
        <f t="shared" si="120"/>
        <v>31</v>
      </c>
      <c r="T1273">
        <f t="shared" si="121"/>
        <v>2014</v>
      </c>
    </row>
    <row r="1274" spans="1:20" ht="57" hidden="1" x14ac:dyDescent="0.4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>
        <v>28</v>
      </c>
      <c r="L1274" t="b">
        <v>1</v>
      </c>
      <c r="M1274" t="s">
        <v>8281</v>
      </c>
      <c r="N1274" t="s">
        <v>8282</v>
      </c>
      <c r="O1274" s="6">
        <f t="shared" si="116"/>
        <v>106</v>
      </c>
      <c r="P1274">
        <f t="shared" si="117"/>
        <v>189.29</v>
      </c>
      <c r="Q1274" s="5">
        <f t="shared" si="119"/>
        <v>40587.633321513</v>
      </c>
      <c r="R1274" s="5">
        <f t="shared" si="118"/>
        <v>40658.531914893618</v>
      </c>
      <c r="S1274">
        <f t="shared" si="120"/>
        <v>70</v>
      </c>
      <c r="T1274">
        <f t="shared" si="121"/>
        <v>2011</v>
      </c>
    </row>
    <row r="1275" spans="1:20" ht="42.75" hidden="1" x14ac:dyDescent="0.4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>
        <v>54</v>
      </c>
      <c r="L1275" t="b">
        <v>1</v>
      </c>
      <c r="M1275" t="s">
        <v>8281</v>
      </c>
      <c r="N1275" t="s">
        <v>8282</v>
      </c>
      <c r="O1275" s="6">
        <f t="shared" si="116"/>
        <v>104</v>
      </c>
      <c r="P1275">
        <f t="shared" si="117"/>
        <v>76.67</v>
      </c>
      <c r="Q1275" s="5">
        <f t="shared" si="119"/>
        <v>42199.192565011821</v>
      </c>
      <c r="R1275" s="5">
        <f t="shared" si="118"/>
        <v>42229.830862884162</v>
      </c>
      <c r="S1275">
        <f t="shared" si="120"/>
        <v>31</v>
      </c>
      <c r="T1275">
        <f t="shared" si="121"/>
        <v>2015</v>
      </c>
    </row>
    <row r="1276" spans="1:20" ht="42.75" hidden="1" x14ac:dyDescent="0.4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>
        <v>467</v>
      </c>
      <c r="L1276" t="b">
        <v>1</v>
      </c>
      <c r="M1276" t="s">
        <v>8281</v>
      </c>
      <c r="N1276" t="s">
        <v>8282</v>
      </c>
      <c r="O1276" s="6">
        <f t="shared" si="116"/>
        <v>155</v>
      </c>
      <c r="P1276">
        <f t="shared" si="117"/>
        <v>82.96</v>
      </c>
      <c r="Q1276" s="5">
        <f t="shared" si="119"/>
        <v>41447.492021276594</v>
      </c>
      <c r="R1276" s="5">
        <f t="shared" si="118"/>
        <v>41483.236702127659</v>
      </c>
      <c r="S1276">
        <f t="shared" si="120"/>
        <v>36</v>
      </c>
      <c r="T1276">
        <f t="shared" si="121"/>
        <v>2013</v>
      </c>
    </row>
    <row r="1277" spans="1:20" ht="42.75" hidden="1" x14ac:dyDescent="0.4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>
        <v>389</v>
      </c>
      <c r="L1277" t="b">
        <v>1</v>
      </c>
      <c r="M1277" t="s">
        <v>8281</v>
      </c>
      <c r="N1277" t="s">
        <v>8282</v>
      </c>
      <c r="O1277" s="6">
        <f t="shared" si="116"/>
        <v>162</v>
      </c>
      <c r="P1277">
        <f t="shared" si="117"/>
        <v>62.52</v>
      </c>
      <c r="Q1277" s="5">
        <f t="shared" si="119"/>
        <v>41796.950200945626</v>
      </c>
      <c r="R1277" s="5">
        <f t="shared" si="118"/>
        <v>41832.694881796691</v>
      </c>
      <c r="S1277">
        <f t="shared" si="120"/>
        <v>36</v>
      </c>
      <c r="T1277">
        <f t="shared" si="121"/>
        <v>2014</v>
      </c>
    </row>
    <row r="1278" spans="1:20" ht="28.5" hidden="1" x14ac:dyDescent="0.4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>
        <v>68</v>
      </c>
      <c r="L1278" t="b">
        <v>1</v>
      </c>
      <c r="M1278" t="s">
        <v>8281</v>
      </c>
      <c r="N1278" t="s">
        <v>8282</v>
      </c>
      <c r="O1278" s="6">
        <f t="shared" si="116"/>
        <v>104</v>
      </c>
      <c r="P1278">
        <f t="shared" si="117"/>
        <v>46.07</v>
      </c>
      <c r="Q1278" s="5">
        <f t="shared" si="119"/>
        <v>40314.910721040185</v>
      </c>
      <c r="R1278" s="5">
        <f t="shared" si="118"/>
        <v>40365.425531914894</v>
      </c>
      <c r="S1278">
        <f t="shared" si="120"/>
        <v>50</v>
      </c>
      <c r="T1278">
        <f t="shared" si="121"/>
        <v>2010</v>
      </c>
    </row>
    <row r="1279" spans="1:20" ht="42.75" hidden="1" x14ac:dyDescent="0.4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>
        <v>413</v>
      </c>
      <c r="L1279" t="b">
        <v>1</v>
      </c>
      <c r="M1279" t="s">
        <v>8281</v>
      </c>
      <c r="N1279" t="s">
        <v>8282</v>
      </c>
      <c r="O1279" s="6">
        <f t="shared" si="116"/>
        <v>106</v>
      </c>
      <c r="P1279">
        <f t="shared" si="117"/>
        <v>38.54</v>
      </c>
      <c r="Q1279" s="5">
        <f t="shared" si="119"/>
        <v>41452.467458628846</v>
      </c>
      <c r="R1279" s="5">
        <f t="shared" si="118"/>
        <v>41488.212139479903</v>
      </c>
      <c r="S1279">
        <f t="shared" si="120"/>
        <v>36</v>
      </c>
      <c r="T1279">
        <f t="shared" si="121"/>
        <v>2013</v>
      </c>
    </row>
    <row r="1280" spans="1:20" ht="42.75" hidden="1" x14ac:dyDescent="0.4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>
        <v>190</v>
      </c>
      <c r="L1280" t="b">
        <v>1</v>
      </c>
      <c r="M1280" t="s">
        <v>8281</v>
      </c>
      <c r="N1280" t="s">
        <v>8282</v>
      </c>
      <c r="O1280" s="6">
        <f t="shared" si="116"/>
        <v>155</v>
      </c>
      <c r="P1280">
        <f t="shared" si="117"/>
        <v>53.01</v>
      </c>
      <c r="Q1280" s="5">
        <f t="shared" si="119"/>
        <v>42131.60952718676</v>
      </c>
      <c r="R1280" s="5">
        <f t="shared" si="118"/>
        <v>42160.744680851065</v>
      </c>
      <c r="S1280">
        <f t="shared" si="120"/>
        <v>30</v>
      </c>
      <c r="T1280">
        <f t="shared" si="121"/>
        <v>2015</v>
      </c>
    </row>
    <row r="1281" spans="1:22" ht="42.75" hidden="1" x14ac:dyDescent="0.4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>
        <v>189</v>
      </c>
      <c r="L1281" t="b">
        <v>1</v>
      </c>
      <c r="M1281" t="s">
        <v>8281</v>
      </c>
      <c r="N1281" t="s">
        <v>8282</v>
      </c>
      <c r="O1281" s="6">
        <f t="shared" si="116"/>
        <v>111</v>
      </c>
      <c r="P1281">
        <f t="shared" si="117"/>
        <v>73.36</v>
      </c>
      <c r="Q1281" s="5">
        <f t="shared" si="119"/>
        <v>42024.931087470453</v>
      </c>
      <c r="R1281" s="5">
        <f t="shared" si="118"/>
        <v>42065.739598108747</v>
      </c>
      <c r="S1281">
        <f t="shared" si="120"/>
        <v>41</v>
      </c>
      <c r="T1281">
        <f t="shared" si="121"/>
        <v>2015</v>
      </c>
    </row>
    <row r="1282" spans="1:22" ht="42.75" hidden="1" x14ac:dyDescent="0.4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>
        <v>130</v>
      </c>
      <c r="L1282" t="b">
        <v>1</v>
      </c>
      <c r="M1282" t="s">
        <v>8281</v>
      </c>
      <c r="N1282" t="s">
        <v>8282</v>
      </c>
      <c r="O1282" s="6">
        <f t="shared" ref="O1282:O1345" si="122">ROUND(E1282/D1282*100,0)</f>
        <v>111</v>
      </c>
      <c r="P1282">
        <f t="shared" ref="P1282:P1345" si="123">IFERROR(ROUND(E1282/K1282,2),0)</f>
        <v>127.98</v>
      </c>
      <c r="Q1282" s="5">
        <f t="shared" si="119"/>
        <v>40831.731134751775</v>
      </c>
      <c r="R1282" s="5">
        <f t="shared" ref="R1282:R1345" si="124">(I1282/84600)+DATE(1970,1,1)</f>
        <v>40923.646028368792</v>
      </c>
      <c r="S1282">
        <f t="shared" si="120"/>
        <v>91</v>
      </c>
      <c r="T1282">
        <f t="shared" si="121"/>
        <v>2011</v>
      </c>
    </row>
    <row r="1283" spans="1:22" ht="42.75" hidden="1" x14ac:dyDescent="0.4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>
        <v>74</v>
      </c>
      <c r="L1283" t="b">
        <v>1</v>
      </c>
      <c r="M1283" t="s">
        <v>8281</v>
      </c>
      <c r="N1283" t="s">
        <v>8282</v>
      </c>
      <c r="O1283" s="6">
        <f t="shared" si="122"/>
        <v>111</v>
      </c>
      <c r="P1283">
        <f t="shared" si="123"/>
        <v>104.73</v>
      </c>
      <c r="Q1283" s="5">
        <f t="shared" ref="Q1283:Q1346" si="125">(J1283/84600)+DATE(1970,1,1)</f>
        <v>41801.929503546096</v>
      </c>
      <c r="R1283" s="5">
        <f t="shared" si="124"/>
        <v>41822.355035460991</v>
      </c>
      <c r="S1283">
        <f t="shared" ref="S1283:S1346" si="126">ROUND((I1283-J1283)/86400,0)+1</f>
        <v>21</v>
      </c>
      <c r="T1283">
        <f t="shared" ref="T1283:T1346" si="127">YEAR((Q1283))</f>
        <v>2014</v>
      </c>
    </row>
    <row r="1284" spans="1:22" ht="42.75" hidden="1" x14ac:dyDescent="0.4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>
        <v>274</v>
      </c>
      <c r="L1284" t="b">
        <v>1</v>
      </c>
      <c r="M1284" t="s">
        <v>8281</v>
      </c>
      <c r="N1284" t="s">
        <v>8282</v>
      </c>
      <c r="O1284" s="6">
        <f t="shared" si="122"/>
        <v>124</v>
      </c>
      <c r="P1284">
        <f t="shared" si="123"/>
        <v>67.67</v>
      </c>
      <c r="Q1284" s="5">
        <f t="shared" si="125"/>
        <v>41927.272517730496</v>
      </c>
      <c r="R1284" s="5">
        <f t="shared" si="124"/>
        <v>41958.658865248231</v>
      </c>
      <c r="S1284">
        <f t="shared" si="126"/>
        <v>32</v>
      </c>
      <c r="T1284">
        <f t="shared" si="127"/>
        <v>2014</v>
      </c>
    </row>
    <row r="1285" spans="1:22" ht="42.75" hidden="1" x14ac:dyDescent="0.4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>
        <v>22</v>
      </c>
      <c r="L1285" t="b">
        <v>1</v>
      </c>
      <c r="M1285" t="s">
        <v>8281</v>
      </c>
      <c r="N1285" t="s">
        <v>8282</v>
      </c>
      <c r="O1285" s="6">
        <f t="shared" si="122"/>
        <v>211</v>
      </c>
      <c r="P1285">
        <f t="shared" si="123"/>
        <v>95.93</v>
      </c>
      <c r="Q1285" s="5">
        <f t="shared" si="125"/>
        <v>41655.86039007092</v>
      </c>
      <c r="R1285" s="5">
        <f t="shared" si="124"/>
        <v>41679.808510638301</v>
      </c>
      <c r="S1285">
        <f t="shared" si="126"/>
        <v>24</v>
      </c>
      <c r="T1285">
        <f t="shared" si="127"/>
        <v>2014</v>
      </c>
    </row>
    <row r="1286" spans="1:22" ht="42.75" x14ac:dyDescent="0.4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>
        <v>31</v>
      </c>
      <c r="L1286" t="b">
        <v>1</v>
      </c>
      <c r="M1286" t="s">
        <v>8273</v>
      </c>
      <c r="N1286" t="s">
        <v>8274</v>
      </c>
      <c r="O1286" s="6">
        <f t="shared" si="122"/>
        <v>101</v>
      </c>
      <c r="P1286">
        <f t="shared" si="123"/>
        <v>65.16</v>
      </c>
      <c r="Q1286" s="5">
        <f t="shared" si="125"/>
        <v>43076.984420803783</v>
      </c>
      <c r="R1286" s="5">
        <f t="shared" si="124"/>
        <v>43100.956737588655</v>
      </c>
      <c r="S1286">
        <f t="shared" si="126"/>
        <v>24</v>
      </c>
      <c r="T1286">
        <f t="shared" si="127"/>
        <v>2017</v>
      </c>
      <c r="U1286" t="str">
        <f t="shared" ref="U1286:U1305" si="128">TEXT(R1286,"mmm")</f>
        <v>Dec</v>
      </c>
      <c r="V1286" t="str">
        <f t="shared" ref="V1286:V1305" si="129">TEXT(Q1286,"mmm")</f>
        <v>Dec</v>
      </c>
    </row>
    <row r="1287" spans="1:22" ht="42.75" x14ac:dyDescent="0.4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>
        <v>63</v>
      </c>
      <c r="L1287" t="b">
        <v>1</v>
      </c>
      <c r="M1287" t="s">
        <v>8273</v>
      </c>
      <c r="N1287" t="s">
        <v>8274</v>
      </c>
      <c r="O1287" s="6">
        <f t="shared" si="122"/>
        <v>102</v>
      </c>
      <c r="P1287">
        <f t="shared" si="123"/>
        <v>32.270000000000003</v>
      </c>
      <c r="Q1287" s="5">
        <f t="shared" si="125"/>
        <v>42513.595449172572</v>
      </c>
      <c r="R1287" s="5">
        <f t="shared" si="124"/>
        <v>42528.914598108749</v>
      </c>
      <c r="S1287">
        <f t="shared" si="126"/>
        <v>16</v>
      </c>
      <c r="T1287">
        <f t="shared" si="127"/>
        <v>2016</v>
      </c>
      <c r="U1287" t="str">
        <f t="shared" si="128"/>
        <v>Jun</v>
      </c>
      <c r="V1287" t="str">
        <f t="shared" si="129"/>
        <v>May</v>
      </c>
    </row>
    <row r="1288" spans="1:22" ht="42.75" x14ac:dyDescent="0.4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>
        <v>20</v>
      </c>
      <c r="L1288" t="b">
        <v>1</v>
      </c>
      <c r="M1288" t="s">
        <v>8273</v>
      </c>
      <c r="N1288" t="s">
        <v>8274</v>
      </c>
      <c r="O1288" s="6">
        <f t="shared" si="122"/>
        <v>108</v>
      </c>
      <c r="P1288">
        <f t="shared" si="123"/>
        <v>81.25</v>
      </c>
      <c r="Q1288" s="5">
        <f t="shared" si="125"/>
        <v>42389.81828605201</v>
      </c>
      <c r="R1288" s="5">
        <f t="shared" si="124"/>
        <v>42403.297872340423</v>
      </c>
      <c r="S1288">
        <f t="shared" si="126"/>
        <v>14</v>
      </c>
      <c r="T1288">
        <f t="shared" si="127"/>
        <v>2016</v>
      </c>
      <c r="U1288" t="str">
        <f t="shared" si="128"/>
        <v>Feb</v>
      </c>
      <c r="V1288" t="str">
        <f t="shared" si="129"/>
        <v>Jan</v>
      </c>
    </row>
    <row r="1289" spans="1:22" ht="57" x14ac:dyDescent="0.4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>
        <v>25</v>
      </c>
      <c r="L1289" t="b">
        <v>1</v>
      </c>
      <c r="M1289" t="s">
        <v>8273</v>
      </c>
      <c r="N1289" t="s">
        <v>8274</v>
      </c>
      <c r="O1289" s="6">
        <f t="shared" si="122"/>
        <v>242</v>
      </c>
      <c r="P1289">
        <f t="shared" si="123"/>
        <v>24.2</v>
      </c>
      <c r="Q1289" s="5">
        <f t="shared" si="125"/>
        <v>42459.506572104016</v>
      </c>
      <c r="R1289" s="5">
        <f t="shared" si="124"/>
        <v>42520.783167848698</v>
      </c>
      <c r="S1289">
        <f t="shared" si="126"/>
        <v>61</v>
      </c>
      <c r="T1289">
        <f t="shared" si="127"/>
        <v>2016</v>
      </c>
      <c r="U1289" t="str">
        <f t="shared" si="128"/>
        <v>May</v>
      </c>
      <c r="V1289" t="str">
        <f t="shared" si="129"/>
        <v>Mar</v>
      </c>
    </row>
    <row r="1290" spans="1:22" ht="42.75" x14ac:dyDescent="0.4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>
        <v>61</v>
      </c>
      <c r="L1290" t="b">
        <v>1</v>
      </c>
      <c r="M1290" t="s">
        <v>8273</v>
      </c>
      <c r="N1290" t="s">
        <v>8274</v>
      </c>
      <c r="O1290" s="6">
        <f t="shared" si="122"/>
        <v>100</v>
      </c>
      <c r="P1290">
        <f t="shared" si="123"/>
        <v>65.87</v>
      </c>
      <c r="Q1290" s="5">
        <f t="shared" si="125"/>
        <v>42922.689869976355</v>
      </c>
      <c r="R1290" s="5">
        <f t="shared" si="124"/>
        <v>42954.361702127659</v>
      </c>
      <c r="S1290">
        <f t="shared" si="126"/>
        <v>32</v>
      </c>
      <c r="T1290">
        <f t="shared" si="127"/>
        <v>2017</v>
      </c>
      <c r="U1290" t="str">
        <f t="shared" si="128"/>
        <v>Aug</v>
      </c>
      <c r="V1290" t="str">
        <f t="shared" si="129"/>
        <v>Jul</v>
      </c>
    </row>
    <row r="1291" spans="1:22" ht="42.75" x14ac:dyDescent="0.4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>
        <v>52</v>
      </c>
      <c r="L1291" t="b">
        <v>1</v>
      </c>
      <c r="M1291" t="s">
        <v>8273</v>
      </c>
      <c r="N1291" t="s">
        <v>8274</v>
      </c>
      <c r="O1291" s="6">
        <f t="shared" si="122"/>
        <v>125</v>
      </c>
      <c r="P1291">
        <f t="shared" si="123"/>
        <v>36.08</v>
      </c>
      <c r="Q1291" s="5">
        <f t="shared" si="125"/>
        <v>43073.818498817971</v>
      </c>
      <c r="R1291" s="5">
        <f t="shared" si="124"/>
        <v>43104.456796690312</v>
      </c>
      <c r="S1291">
        <f t="shared" si="126"/>
        <v>31</v>
      </c>
      <c r="T1291">
        <f t="shared" si="127"/>
        <v>2017</v>
      </c>
      <c r="U1291" t="str">
        <f t="shared" si="128"/>
        <v>Jan</v>
      </c>
      <c r="V1291" t="str">
        <f t="shared" si="129"/>
        <v>Dec</v>
      </c>
    </row>
    <row r="1292" spans="1:22" ht="28.5" x14ac:dyDescent="0.4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>
        <v>86</v>
      </c>
      <c r="L1292" t="b">
        <v>1</v>
      </c>
      <c r="M1292" t="s">
        <v>8273</v>
      </c>
      <c r="N1292" t="s">
        <v>8274</v>
      </c>
      <c r="O1292" s="6">
        <f t="shared" si="122"/>
        <v>109</v>
      </c>
      <c r="P1292">
        <f t="shared" si="123"/>
        <v>44.19</v>
      </c>
      <c r="Q1292" s="5">
        <f t="shared" si="125"/>
        <v>42438.053557919622</v>
      </c>
      <c r="R1292" s="5">
        <f t="shared" si="124"/>
        <v>42469.382269503549</v>
      </c>
      <c r="S1292">
        <f t="shared" si="126"/>
        <v>32</v>
      </c>
      <c r="T1292">
        <f t="shared" si="127"/>
        <v>2016</v>
      </c>
      <c r="U1292" t="str">
        <f t="shared" si="128"/>
        <v>Apr</v>
      </c>
      <c r="V1292" t="str">
        <f t="shared" si="129"/>
        <v>Mar</v>
      </c>
    </row>
    <row r="1293" spans="1:22" ht="42.75" x14ac:dyDescent="0.4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>
        <v>42</v>
      </c>
      <c r="L1293" t="b">
        <v>1</v>
      </c>
      <c r="M1293" t="s">
        <v>8273</v>
      </c>
      <c r="N1293" t="s">
        <v>8274</v>
      </c>
      <c r="O1293" s="6">
        <f t="shared" si="122"/>
        <v>146</v>
      </c>
      <c r="P1293">
        <f t="shared" si="123"/>
        <v>104.07</v>
      </c>
      <c r="Q1293" s="5">
        <f t="shared" si="125"/>
        <v>42415.624007092199</v>
      </c>
      <c r="R1293" s="5">
        <f t="shared" si="124"/>
        <v>42453.042553191488</v>
      </c>
      <c r="S1293">
        <f t="shared" si="126"/>
        <v>38</v>
      </c>
      <c r="T1293">
        <f t="shared" si="127"/>
        <v>2016</v>
      </c>
      <c r="U1293" t="str">
        <f t="shared" si="128"/>
        <v>Mar</v>
      </c>
      <c r="V1293" t="str">
        <f t="shared" si="129"/>
        <v>Feb</v>
      </c>
    </row>
    <row r="1294" spans="1:22" ht="57" x14ac:dyDescent="0.4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>
        <v>52</v>
      </c>
      <c r="L1294" t="b">
        <v>1</v>
      </c>
      <c r="M1294" t="s">
        <v>8273</v>
      </c>
      <c r="N1294" t="s">
        <v>8274</v>
      </c>
      <c r="O1294" s="6">
        <f t="shared" si="122"/>
        <v>110</v>
      </c>
      <c r="P1294">
        <f t="shared" si="123"/>
        <v>35.96</v>
      </c>
      <c r="Q1294" s="5">
        <f t="shared" si="125"/>
        <v>42611.823026004728</v>
      </c>
      <c r="R1294" s="5">
        <f t="shared" si="124"/>
        <v>42639.595035460996</v>
      </c>
      <c r="S1294">
        <f t="shared" si="126"/>
        <v>28</v>
      </c>
      <c r="T1294">
        <f t="shared" si="127"/>
        <v>2016</v>
      </c>
      <c r="U1294" t="str">
        <f t="shared" si="128"/>
        <v>Sep</v>
      </c>
      <c r="V1294" t="str">
        <f t="shared" si="129"/>
        <v>Aug</v>
      </c>
    </row>
    <row r="1295" spans="1:22" ht="42.75" x14ac:dyDescent="0.4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>
        <v>120</v>
      </c>
      <c r="L1295" t="b">
        <v>1</v>
      </c>
      <c r="M1295" t="s">
        <v>8273</v>
      </c>
      <c r="N1295" t="s">
        <v>8274</v>
      </c>
      <c r="O1295" s="6">
        <f t="shared" si="122"/>
        <v>102</v>
      </c>
      <c r="P1295">
        <f t="shared" si="123"/>
        <v>127.79</v>
      </c>
      <c r="Q1295" s="5">
        <f t="shared" si="125"/>
        <v>42648.524479905434</v>
      </c>
      <c r="R1295" s="5">
        <f t="shared" si="124"/>
        <v>42679.205330969271</v>
      </c>
      <c r="S1295">
        <f t="shared" si="126"/>
        <v>31</v>
      </c>
      <c r="T1295">
        <f t="shared" si="127"/>
        <v>2016</v>
      </c>
      <c r="U1295" t="str">
        <f t="shared" si="128"/>
        <v>Nov</v>
      </c>
      <c r="V1295" t="str">
        <f t="shared" si="129"/>
        <v>Oct</v>
      </c>
    </row>
    <row r="1296" spans="1:22" ht="42.75" x14ac:dyDescent="0.4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>
        <v>22</v>
      </c>
      <c r="L1296" t="b">
        <v>1</v>
      </c>
      <c r="M1296" t="s">
        <v>8273</v>
      </c>
      <c r="N1296" t="s">
        <v>8274</v>
      </c>
      <c r="O1296" s="6">
        <f t="shared" si="122"/>
        <v>122</v>
      </c>
      <c r="P1296">
        <f t="shared" si="123"/>
        <v>27.73</v>
      </c>
      <c r="Q1296" s="5">
        <f t="shared" si="125"/>
        <v>42633.973959810872</v>
      </c>
      <c r="R1296" s="5">
        <f t="shared" si="124"/>
        <v>42652.361702127659</v>
      </c>
      <c r="S1296">
        <f t="shared" si="126"/>
        <v>19</v>
      </c>
      <c r="T1296">
        <f t="shared" si="127"/>
        <v>2016</v>
      </c>
      <c r="U1296" t="str">
        <f t="shared" si="128"/>
        <v>Oct</v>
      </c>
      <c r="V1296" t="str">
        <f t="shared" si="129"/>
        <v>Sep</v>
      </c>
    </row>
    <row r="1297" spans="1:22" ht="42.75" x14ac:dyDescent="0.4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>
        <v>64</v>
      </c>
      <c r="L1297" t="b">
        <v>1</v>
      </c>
      <c r="M1297" t="s">
        <v>8273</v>
      </c>
      <c r="N1297" t="s">
        <v>8274</v>
      </c>
      <c r="O1297" s="6">
        <f t="shared" si="122"/>
        <v>102</v>
      </c>
      <c r="P1297">
        <f t="shared" si="123"/>
        <v>39.83</v>
      </c>
      <c r="Q1297" s="5">
        <f t="shared" si="125"/>
        <v>42538.095709219859</v>
      </c>
      <c r="R1297" s="5">
        <f t="shared" si="124"/>
        <v>42568.872340425529</v>
      </c>
      <c r="S1297">
        <f t="shared" si="126"/>
        <v>31</v>
      </c>
      <c r="T1297">
        <f t="shared" si="127"/>
        <v>2016</v>
      </c>
      <c r="U1297" t="str">
        <f t="shared" si="128"/>
        <v>Jul</v>
      </c>
      <c r="V1297" t="str">
        <f t="shared" si="129"/>
        <v>Jun</v>
      </c>
    </row>
    <row r="1298" spans="1:22" ht="57" x14ac:dyDescent="0.4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>
        <v>23</v>
      </c>
      <c r="L1298" t="b">
        <v>1</v>
      </c>
      <c r="M1298" t="s">
        <v>8273</v>
      </c>
      <c r="N1298" t="s">
        <v>8274</v>
      </c>
      <c r="O1298" s="6">
        <f t="shared" si="122"/>
        <v>141</v>
      </c>
      <c r="P1298">
        <f t="shared" si="123"/>
        <v>52.17</v>
      </c>
      <c r="Q1298" s="5">
        <f t="shared" si="125"/>
        <v>42781.647434988176</v>
      </c>
      <c r="R1298" s="5">
        <f t="shared" si="124"/>
        <v>42802.030413711589</v>
      </c>
      <c r="S1298">
        <f t="shared" si="126"/>
        <v>21</v>
      </c>
      <c r="T1298">
        <f t="shared" si="127"/>
        <v>2017</v>
      </c>
      <c r="U1298" t="str">
        <f t="shared" si="128"/>
        <v>Mar</v>
      </c>
      <c r="V1298" t="str">
        <f t="shared" si="129"/>
        <v>Feb</v>
      </c>
    </row>
    <row r="1299" spans="1:22" ht="42.75" x14ac:dyDescent="0.4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>
        <v>238</v>
      </c>
      <c r="L1299" t="b">
        <v>1</v>
      </c>
      <c r="M1299" t="s">
        <v>8273</v>
      </c>
      <c r="N1299" t="s">
        <v>8274</v>
      </c>
      <c r="O1299" s="6">
        <f t="shared" si="122"/>
        <v>110</v>
      </c>
      <c r="P1299">
        <f t="shared" si="123"/>
        <v>92.04</v>
      </c>
      <c r="Q1299" s="5">
        <f t="shared" si="125"/>
        <v>42821.167352245859</v>
      </c>
      <c r="R1299" s="5">
        <f t="shared" si="124"/>
        <v>42851.8056501182</v>
      </c>
      <c r="S1299">
        <f t="shared" si="126"/>
        <v>31</v>
      </c>
      <c r="T1299">
        <f t="shared" si="127"/>
        <v>2017</v>
      </c>
      <c r="U1299" t="str">
        <f t="shared" si="128"/>
        <v>Apr</v>
      </c>
      <c r="V1299" t="str">
        <f t="shared" si="129"/>
        <v>Mar</v>
      </c>
    </row>
    <row r="1300" spans="1:22" ht="42.75" x14ac:dyDescent="0.4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>
        <v>33</v>
      </c>
      <c r="L1300" t="b">
        <v>1</v>
      </c>
      <c r="M1300" t="s">
        <v>8273</v>
      </c>
      <c r="N1300" t="s">
        <v>8274</v>
      </c>
      <c r="O1300" s="6">
        <f t="shared" si="122"/>
        <v>105</v>
      </c>
      <c r="P1300">
        <f t="shared" si="123"/>
        <v>63.42</v>
      </c>
      <c r="Q1300" s="5">
        <f t="shared" si="125"/>
        <v>42818.035839243501</v>
      </c>
      <c r="R1300" s="5">
        <f t="shared" si="124"/>
        <v>42848.674137115842</v>
      </c>
      <c r="S1300">
        <f t="shared" si="126"/>
        <v>31</v>
      </c>
      <c r="T1300">
        <f t="shared" si="127"/>
        <v>2017</v>
      </c>
      <c r="U1300" t="str">
        <f t="shared" si="128"/>
        <v>Apr</v>
      </c>
      <c r="V1300" t="str">
        <f t="shared" si="129"/>
        <v>Mar</v>
      </c>
    </row>
    <row r="1301" spans="1:22" ht="42.75" x14ac:dyDescent="0.4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>
        <v>32</v>
      </c>
      <c r="L1301" t="b">
        <v>1</v>
      </c>
      <c r="M1301" t="s">
        <v>8273</v>
      </c>
      <c r="N1301" t="s">
        <v>8274</v>
      </c>
      <c r="O1301" s="6">
        <f t="shared" si="122"/>
        <v>124</v>
      </c>
      <c r="P1301">
        <f t="shared" si="123"/>
        <v>135.63</v>
      </c>
      <c r="Q1301" s="5">
        <f t="shared" si="125"/>
        <v>42523.023156028372</v>
      </c>
      <c r="R1301" s="5">
        <f t="shared" si="124"/>
        <v>42553.661453900713</v>
      </c>
      <c r="S1301">
        <f t="shared" si="126"/>
        <v>31</v>
      </c>
      <c r="T1301">
        <f t="shared" si="127"/>
        <v>2016</v>
      </c>
      <c r="U1301" t="str">
        <f t="shared" si="128"/>
        <v>Jul</v>
      </c>
      <c r="V1301" t="str">
        <f t="shared" si="129"/>
        <v>Jun</v>
      </c>
    </row>
    <row r="1302" spans="1:22" ht="42.75" x14ac:dyDescent="0.4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>
        <v>24</v>
      </c>
      <c r="L1302" t="b">
        <v>1</v>
      </c>
      <c r="M1302" t="s">
        <v>8273</v>
      </c>
      <c r="N1302" t="s">
        <v>8274</v>
      </c>
      <c r="O1302" s="6">
        <f t="shared" si="122"/>
        <v>135</v>
      </c>
      <c r="P1302">
        <f t="shared" si="123"/>
        <v>168.75</v>
      </c>
      <c r="Q1302" s="5">
        <f t="shared" si="125"/>
        <v>42843.561914893617</v>
      </c>
      <c r="R1302" s="5">
        <f t="shared" si="124"/>
        <v>42883.508510638298</v>
      </c>
      <c r="S1302">
        <f t="shared" si="126"/>
        <v>40</v>
      </c>
      <c r="T1302">
        <f t="shared" si="127"/>
        <v>2017</v>
      </c>
      <c r="U1302" t="str">
        <f t="shared" si="128"/>
        <v>May</v>
      </c>
      <c r="V1302" t="str">
        <f t="shared" si="129"/>
        <v>Apr</v>
      </c>
    </row>
    <row r="1303" spans="1:22" ht="42.75" x14ac:dyDescent="0.4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>
        <v>29</v>
      </c>
      <c r="L1303" t="b">
        <v>1</v>
      </c>
      <c r="M1303" t="s">
        <v>8273</v>
      </c>
      <c r="N1303" t="s">
        <v>8274</v>
      </c>
      <c r="O1303" s="6">
        <f t="shared" si="122"/>
        <v>103</v>
      </c>
      <c r="P1303">
        <f t="shared" si="123"/>
        <v>70.86</v>
      </c>
      <c r="Q1303" s="5">
        <f t="shared" si="125"/>
        <v>42549.51037825059</v>
      </c>
      <c r="R1303" s="5">
        <f t="shared" si="124"/>
        <v>42560.106382978724</v>
      </c>
      <c r="S1303">
        <f t="shared" si="126"/>
        <v>11</v>
      </c>
      <c r="T1303">
        <f t="shared" si="127"/>
        <v>2016</v>
      </c>
      <c r="U1303" t="str">
        <f t="shared" si="128"/>
        <v>Jul</v>
      </c>
      <c r="V1303" t="str">
        <f t="shared" si="129"/>
        <v>Jun</v>
      </c>
    </row>
    <row r="1304" spans="1:22" ht="42.75" x14ac:dyDescent="0.4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>
        <v>50</v>
      </c>
      <c r="L1304" t="b">
        <v>1</v>
      </c>
      <c r="M1304" t="s">
        <v>8273</v>
      </c>
      <c r="N1304" t="s">
        <v>8274</v>
      </c>
      <c r="O1304" s="6">
        <f t="shared" si="122"/>
        <v>100</v>
      </c>
      <c r="P1304">
        <f t="shared" si="123"/>
        <v>50</v>
      </c>
      <c r="Q1304" s="5">
        <f t="shared" si="125"/>
        <v>43039.016678486994</v>
      </c>
      <c r="R1304" s="5">
        <f t="shared" si="124"/>
        <v>43069.697529550831</v>
      </c>
      <c r="S1304">
        <f t="shared" si="126"/>
        <v>31</v>
      </c>
      <c r="T1304">
        <f t="shared" si="127"/>
        <v>2017</v>
      </c>
      <c r="U1304" t="str">
        <f t="shared" si="128"/>
        <v>Nov</v>
      </c>
      <c r="V1304" t="str">
        <f t="shared" si="129"/>
        <v>Oct</v>
      </c>
    </row>
    <row r="1305" spans="1:22" ht="28.5" x14ac:dyDescent="0.4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>
        <v>108</v>
      </c>
      <c r="L1305" t="b">
        <v>1</v>
      </c>
      <c r="M1305" t="s">
        <v>8273</v>
      </c>
      <c r="N1305" t="s">
        <v>8274</v>
      </c>
      <c r="O1305" s="6">
        <f t="shared" si="122"/>
        <v>130</v>
      </c>
      <c r="P1305">
        <f t="shared" si="123"/>
        <v>42.21</v>
      </c>
      <c r="Q1305" s="5">
        <f t="shared" si="125"/>
        <v>42928.088888888888</v>
      </c>
      <c r="R1305" s="5">
        <f t="shared" si="124"/>
        <v>42944.446808510635</v>
      </c>
      <c r="S1305">
        <f t="shared" si="126"/>
        <v>17</v>
      </c>
      <c r="T1305">
        <f t="shared" si="127"/>
        <v>2017</v>
      </c>
      <c r="U1305" t="str">
        <f t="shared" si="128"/>
        <v>Jul</v>
      </c>
      <c r="V1305" t="str">
        <f t="shared" si="129"/>
        <v>Jul</v>
      </c>
    </row>
    <row r="1306" spans="1:22" ht="42.75" hidden="1" x14ac:dyDescent="0.4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>
        <v>104</v>
      </c>
      <c r="L1306" t="b">
        <v>0</v>
      </c>
      <c r="M1306" t="s">
        <v>8275</v>
      </c>
      <c r="N1306" t="s">
        <v>8277</v>
      </c>
      <c r="O1306" s="6">
        <f t="shared" si="122"/>
        <v>40</v>
      </c>
      <c r="P1306">
        <f t="shared" si="123"/>
        <v>152.41</v>
      </c>
      <c r="Q1306" s="5">
        <f t="shared" si="125"/>
        <v>43112.68800236407</v>
      </c>
      <c r="R1306" s="5">
        <f t="shared" si="124"/>
        <v>43173.922044917257</v>
      </c>
      <c r="S1306">
        <f t="shared" si="126"/>
        <v>61</v>
      </c>
      <c r="T1306">
        <f t="shared" si="127"/>
        <v>2018</v>
      </c>
    </row>
    <row r="1307" spans="1:22" ht="42.75" hidden="1" x14ac:dyDescent="0.4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>
        <v>86</v>
      </c>
      <c r="L1307" t="b">
        <v>0</v>
      </c>
      <c r="M1307" t="s">
        <v>8275</v>
      </c>
      <c r="N1307" t="s">
        <v>8277</v>
      </c>
      <c r="O1307" s="6">
        <f t="shared" si="122"/>
        <v>26</v>
      </c>
      <c r="P1307">
        <f t="shared" si="123"/>
        <v>90.62</v>
      </c>
      <c r="Q1307" s="5">
        <f t="shared" si="125"/>
        <v>42904.828699763595</v>
      </c>
      <c r="R1307" s="5">
        <f t="shared" si="124"/>
        <v>42934.51063829787</v>
      </c>
      <c r="S1307">
        <f t="shared" si="126"/>
        <v>30</v>
      </c>
      <c r="T1307">
        <f t="shared" si="127"/>
        <v>2017</v>
      </c>
    </row>
    <row r="1308" spans="1:22" ht="57" hidden="1" x14ac:dyDescent="0.4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>
        <v>356</v>
      </c>
      <c r="L1308" t="b">
        <v>0</v>
      </c>
      <c r="M1308" t="s">
        <v>8275</v>
      </c>
      <c r="N1308" t="s">
        <v>8277</v>
      </c>
      <c r="O1308" s="6">
        <f t="shared" si="122"/>
        <v>65</v>
      </c>
      <c r="P1308">
        <f t="shared" si="123"/>
        <v>201.6</v>
      </c>
      <c r="Q1308" s="5">
        <f t="shared" si="125"/>
        <v>42295.935390070925</v>
      </c>
      <c r="R1308" s="5">
        <f t="shared" si="124"/>
        <v>42326.573687943266</v>
      </c>
      <c r="S1308">
        <f t="shared" si="126"/>
        <v>31</v>
      </c>
      <c r="T1308">
        <f t="shared" si="127"/>
        <v>2015</v>
      </c>
    </row>
    <row r="1309" spans="1:22" ht="28.5" hidden="1" x14ac:dyDescent="0.4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>
        <v>45</v>
      </c>
      <c r="L1309" t="b">
        <v>0</v>
      </c>
      <c r="M1309" t="s">
        <v>8275</v>
      </c>
      <c r="N1309" t="s">
        <v>8277</v>
      </c>
      <c r="O1309" s="6">
        <f t="shared" si="122"/>
        <v>12</v>
      </c>
      <c r="P1309">
        <f t="shared" si="123"/>
        <v>127.93</v>
      </c>
      <c r="Q1309" s="5">
        <f t="shared" si="125"/>
        <v>42745.34372340425</v>
      </c>
      <c r="R1309" s="5">
        <f t="shared" si="124"/>
        <v>42775.982021276592</v>
      </c>
      <c r="S1309">
        <f t="shared" si="126"/>
        <v>31</v>
      </c>
      <c r="T1309">
        <f t="shared" si="127"/>
        <v>2017</v>
      </c>
    </row>
    <row r="1310" spans="1:22" ht="28.5" hidden="1" x14ac:dyDescent="0.4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>
        <v>38</v>
      </c>
      <c r="L1310" t="b">
        <v>0</v>
      </c>
      <c r="M1310" t="s">
        <v>8275</v>
      </c>
      <c r="N1310" t="s">
        <v>8277</v>
      </c>
      <c r="O1310" s="6">
        <f t="shared" si="122"/>
        <v>11</v>
      </c>
      <c r="P1310">
        <f t="shared" si="123"/>
        <v>29.89</v>
      </c>
      <c r="Q1310" s="5">
        <f t="shared" si="125"/>
        <v>42974.222364066198</v>
      </c>
      <c r="R1310" s="5">
        <f t="shared" si="124"/>
        <v>43015.073427895986</v>
      </c>
      <c r="S1310">
        <f t="shared" si="126"/>
        <v>41</v>
      </c>
      <c r="T1310">
        <f t="shared" si="127"/>
        <v>2017</v>
      </c>
    </row>
    <row r="1311" spans="1:22" ht="42.75" hidden="1" x14ac:dyDescent="0.4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>
        <v>35</v>
      </c>
      <c r="L1311" t="b">
        <v>0</v>
      </c>
      <c r="M1311" t="s">
        <v>8275</v>
      </c>
      <c r="N1311" t="s">
        <v>8277</v>
      </c>
      <c r="O1311" s="6">
        <f t="shared" si="122"/>
        <v>112</v>
      </c>
      <c r="P1311">
        <f t="shared" si="123"/>
        <v>367.97</v>
      </c>
      <c r="Q1311" s="5">
        <f t="shared" si="125"/>
        <v>42612.965342789597</v>
      </c>
      <c r="R1311" s="5">
        <f t="shared" si="124"/>
        <v>42648.710023640662</v>
      </c>
      <c r="S1311">
        <f t="shared" si="126"/>
        <v>36</v>
      </c>
      <c r="T1311">
        <f t="shared" si="127"/>
        <v>2016</v>
      </c>
    </row>
    <row r="1312" spans="1:22" ht="42.75" hidden="1" x14ac:dyDescent="0.4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>
        <v>24</v>
      </c>
      <c r="L1312" t="b">
        <v>0</v>
      </c>
      <c r="M1312" t="s">
        <v>8275</v>
      </c>
      <c r="N1312" t="s">
        <v>8277</v>
      </c>
      <c r="O1312" s="6">
        <f t="shared" si="122"/>
        <v>16</v>
      </c>
      <c r="P1312">
        <f t="shared" si="123"/>
        <v>129.16999999999999</v>
      </c>
      <c r="Q1312" s="5">
        <f t="shared" si="125"/>
        <v>42918.106973995273</v>
      </c>
      <c r="R1312" s="5">
        <f t="shared" si="124"/>
        <v>42964.064420803785</v>
      </c>
      <c r="S1312">
        <f t="shared" si="126"/>
        <v>46</v>
      </c>
      <c r="T1312">
        <f t="shared" si="127"/>
        <v>2017</v>
      </c>
    </row>
    <row r="1313" spans="1:20" ht="42.75" hidden="1" x14ac:dyDescent="0.4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>
        <v>100</v>
      </c>
      <c r="L1313" t="b">
        <v>0</v>
      </c>
      <c r="M1313" t="s">
        <v>8275</v>
      </c>
      <c r="N1313" t="s">
        <v>8277</v>
      </c>
      <c r="O1313" s="6">
        <f t="shared" si="122"/>
        <v>32</v>
      </c>
      <c r="P1313">
        <f t="shared" si="123"/>
        <v>800.7</v>
      </c>
      <c r="Q1313" s="5">
        <f t="shared" si="125"/>
        <v>43033.649160756497</v>
      </c>
      <c r="R1313" s="5">
        <f t="shared" si="124"/>
        <v>43069.43639479905</v>
      </c>
      <c r="S1313">
        <f t="shared" si="126"/>
        <v>36</v>
      </c>
      <c r="T1313">
        <f t="shared" si="127"/>
        <v>2017</v>
      </c>
    </row>
    <row r="1314" spans="1:20" ht="42.75" hidden="1" x14ac:dyDescent="0.4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>
        <v>1</v>
      </c>
      <c r="L1314" t="b">
        <v>0</v>
      </c>
      <c r="M1314" t="s">
        <v>8275</v>
      </c>
      <c r="N1314" t="s">
        <v>8277</v>
      </c>
      <c r="O1314" s="6">
        <f t="shared" si="122"/>
        <v>1</v>
      </c>
      <c r="P1314">
        <f t="shared" si="123"/>
        <v>28</v>
      </c>
      <c r="Q1314" s="5">
        <f t="shared" si="125"/>
        <v>42434.058179669031</v>
      </c>
      <c r="R1314" s="5">
        <f t="shared" si="124"/>
        <v>42464.696477541373</v>
      </c>
      <c r="S1314">
        <f t="shared" si="126"/>
        <v>31</v>
      </c>
      <c r="T1314">
        <f t="shared" si="127"/>
        <v>2016</v>
      </c>
    </row>
    <row r="1315" spans="1:20" ht="42.75" hidden="1" x14ac:dyDescent="0.4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>
        <v>122</v>
      </c>
      <c r="L1315" t="b">
        <v>0</v>
      </c>
      <c r="M1315" t="s">
        <v>8275</v>
      </c>
      <c r="N1315" t="s">
        <v>8277</v>
      </c>
      <c r="O1315" s="6">
        <f t="shared" si="122"/>
        <v>31</v>
      </c>
      <c r="P1315">
        <f t="shared" si="123"/>
        <v>102.02</v>
      </c>
      <c r="Q1315" s="5">
        <f t="shared" si="125"/>
        <v>42760.873687943262</v>
      </c>
      <c r="R1315" s="5">
        <f t="shared" si="124"/>
        <v>42791.511985815603</v>
      </c>
      <c r="S1315">
        <f t="shared" si="126"/>
        <v>31</v>
      </c>
      <c r="T1315">
        <f t="shared" si="127"/>
        <v>2017</v>
      </c>
    </row>
    <row r="1316" spans="1:20" ht="42.75" hidden="1" x14ac:dyDescent="0.4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>
        <v>11</v>
      </c>
      <c r="L1316" t="b">
        <v>0</v>
      </c>
      <c r="M1316" t="s">
        <v>8275</v>
      </c>
      <c r="N1316" t="s">
        <v>8277</v>
      </c>
      <c r="O1316" s="6">
        <f t="shared" si="122"/>
        <v>1</v>
      </c>
      <c r="P1316">
        <f t="shared" si="123"/>
        <v>184.36</v>
      </c>
      <c r="Q1316" s="5">
        <f t="shared" si="125"/>
        <v>42967.130732860518</v>
      </c>
      <c r="R1316" s="5">
        <f t="shared" si="124"/>
        <v>43028.407328605201</v>
      </c>
      <c r="S1316">
        <f t="shared" si="126"/>
        <v>61</v>
      </c>
      <c r="T1316">
        <f t="shared" si="127"/>
        <v>2017</v>
      </c>
    </row>
    <row r="1317" spans="1:20" ht="28.5" hidden="1" x14ac:dyDescent="0.4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>
        <v>248</v>
      </c>
      <c r="L1317" t="b">
        <v>0</v>
      </c>
      <c r="M1317" t="s">
        <v>8275</v>
      </c>
      <c r="N1317" t="s">
        <v>8277</v>
      </c>
      <c r="O1317" s="6">
        <f t="shared" si="122"/>
        <v>40</v>
      </c>
      <c r="P1317">
        <f t="shared" si="123"/>
        <v>162.91999999999999</v>
      </c>
      <c r="Q1317" s="5">
        <f t="shared" si="125"/>
        <v>42634.019479905437</v>
      </c>
      <c r="R1317" s="5">
        <f t="shared" si="124"/>
        <v>42670.319148936171</v>
      </c>
      <c r="S1317">
        <f t="shared" si="126"/>
        <v>37</v>
      </c>
      <c r="T1317">
        <f t="shared" si="127"/>
        <v>2016</v>
      </c>
    </row>
    <row r="1318" spans="1:20" ht="42.75" hidden="1" x14ac:dyDescent="0.4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>
        <v>1</v>
      </c>
      <c r="L1318" t="b">
        <v>0</v>
      </c>
      <c r="M1318" t="s">
        <v>8275</v>
      </c>
      <c r="N1318" t="s">
        <v>8277</v>
      </c>
      <c r="O1318" s="6">
        <f t="shared" si="122"/>
        <v>0</v>
      </c>
      <c r="P1318">
        <f t="shared" si="123"/>
        <v>1</v>
      </c>
      <c r="Q1318" s="5">
        <f t="shared" si="125"/>
        <v>42751.939822695036</v>
      </c>
      <c r="R1318" s="5">
        <f t="shared" si="124"/>
        <v>42787.684503546101</v>
      </c>
      <c r="S1318">
        <f t="shared" si="126"/>
        <v>36</v>
      </c>
      <c r="T1318">
        <f t="shared" si="127"/>
        <v>2017</v>
      </c>
    </row>
    <row r="1319" spans="1:20" ht="57" hidden="1" x14ac:dyDescent="0.4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>
        <v>19</v>
      </c>
      <c r="L1319" t="b">
        <v>0</v>
      </c>
      <c r="M1319" t="s">
        <v>8275</v>
      </c>
      <c r="N1319" t="s">
        <v>8277</v>
      </c>
      <c r="O1319" s="6">
        <f t="shared" si="122"/>
        <v>6</v>
      </c>
      <c r="P1319">
        <f t="shared" si="123"/>
        <v>603.53</v>
      </c>
      <c r="Q1319" s="5">
        <f t="shared" si="125"/>
        <v>42880.900070921984</v>
      </c>
      <c r="R1319" s="5">
        <f t="shared" si="124"/>
        <v>42934.361702127659</v>
      </c>
      <c r="S1319">
        <f t="shared" si="126"/>
        <v>53</v>
      </c>
      <c r="T1319">
        <f t="shared" si="127"/>
        <v>2017</v>
      </c>
    </row>
    <row r="1320" spans="1:20" ht="42.75" hidden="1" x14ac:dyDescent="0.4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>
        <v>135</v>
      </c>
      <c r="L1320" t="b">
        <v>0</v>
      </c>
      <c r="M1320" t="s">
        <v>8275</v>
      </c>
      <c r="N1320" t="s">
        <v>8277</v>
      </c>
      <c r="O1320" s="6">
        <f t="shared" si="122"/>
        <v>15</v>
      </c>
      <c r="P1320">
        <f t="shared" si="123"/>
        <v>45.41</v>
      </c>
      <c r="Q1320" s="5">
        <f t="shared" si="125"/>
        <v>42334.321182033098</v>
      </c>
      <c r="R1320" s="5">
        <f t="shared" si="124"/>
        <v>42364.959479905432</v>
      </c>
      <c r="S1320">
        <f t="shared" si="126"/>
        <v>31</v>
      </c>
      <c r="T1320">
        <f t="shared" si="127"/>
        <v>2015</v>
      </c>
    </row>
    <row r="1321" spans="1:20" ht="42.75" hidden="1" x14ac:dyDescent="0.4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>
        <v>9</v>
      </c>
      <c r="L1321" t="b">
        <v>0</v>
      </c>
      <c r="M1321" t="s">
        <v>8275</v>
      </c>
      <c r="N1321" t="s">
        <v>8277</v>
      </c>
      <c r="O1321" s="6">
        <f t="shared" si="122"/>
        <v>15</v>
      </c>
      <c r="P1321">
        <f t="shared" si="123"/>
        <v>97.33</v>
      </c>
      <c r="Q1321" s="5">
        <f t="shared" si="125"/>
        <v>42162.510224586287</v>
      </c>
      <c r="R1321" s="5">
        <f t="shared" si="124"/>
        <v>42177.680851063829</v>
      </c>
      <c r="S1321">
        <f t="shared" si="126"/>
        <v>16</v>
      </c>
      <c r="T1321">
        <f t="shared" si="127"/>
        <v>2015</v>
      </c>
    </row>
    <row r="1322" spans="1:20" ht="42.75" hidden="1" x14ac:dyDescent="0.4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>
        <v>3</v>
      </c>
      <c r="L1322" t="b">
        <v>0</v>
      </c>
      <c r="M1322" t="s">
        <v>8275</v>
      </c>
      <c r="N1322" t="s">
        <v>8277</v>
      </c>
      <c r="O1322" s="6">
        <f t="shared" si="122"/>
        <v>1</v>
      </c>
      <c r="P1322">
        <f t="shared" si="123"/>
        <v>167.67</v>
      </c>
      <c r="Q1322" s="5">
        <f t="shared" si="125"/>
        <v>43070.300780141843</v>
      </c>
      <c r="R1322" s="5">
        <f t="shared" si="124"/>
        <v>43100.191489361707</v>
      </c>
      <c r="S1322">
        <f t="shared" si="126"/>
        <v>30</v>
      </c>
      <c r="T1322">
        <f t="shared" si="127"/>
        <v>2017</v>
      </c>
    </row>
    <row r="1323" spans="1:20" ht="42.75" hidden="1" x14ac:dyDescent="0.4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>
        <v>7</v>
      </c>
      <c r="L1323" t="b">
        <v>0</v>
      </c>
      <c r="M1323" t="s">
        <v>8275</v>
      </c>
      <c r="N1323" t="s">
        <v>8277</v>
      </c>
      <c r="O1323" s="6">
        <f t="shared" si="122"/>
        <v>1</v>
      </c>
      <c r="P1323">
        <f t="shared" si="123"/>
        <v>859.86</v>
      </c>
      <c r="Q1323" s="5">
        <f t="shared" si="125"/>
        <v>43062.190744680847</v>
      </c>
      <c r="R1323" s="5">
        <f t="shared" si="124"/>
        <v>43092.829042553189</v>
      </c>
      <c r="S1323">
        <f t="shared" si="126"/>
        <v>31</v>
      </c>
      <c r="T1323">
        <f t="shared" si="127"/>
        <v>2017</v>
      </c>
    </row>
    <row r="1324" spans="1:20" ht="42.75" hidden="1" x14ac:dyDescent="0.4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>
        <v>4</v>
      </c>
      <c r="L1324" t="b">
        <v>0</v>
      </c>
      <c r="M1324" t="s">
        <v>8275</v>
      </c>
      <c r="N1324" t="s">
        <v>8277</v>
      </c>
      <c r="O1324" s="6">
        <f t="shared" si="122"/>
        <v>0</v>
      </c>
      <c r="P1324">
        <f t="shared" si="123"/>
        <v>26.5</v>
      </c>
      <c r="Q1324" s="5">
        <f t="shared" si="125"/>
        <v>42467.713061465722</v>
      </c>
      <c r="R1324" s="5">
        <f t="shared" si="124"/>
        <v>42498.351359338063</v>
      </c>
      <c r="S1324">
        <f t="shared" si="126"/>
        <v>31</v>
      </c>
      <c r="T1324">
        <f t="shared" si="127"/>
        <v>2016</v>
      </c>
    </row>
    <row r="1325" spans="1:20" ht="42.75" hidden="1" x14ac:dyDescent="0.4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>
        <v>44</v>
      </c>
      <c r="L1325" t="b">
        <v>0</v>
      </c>
      <c r="M1325" t="s">
        <v>8275</v>
      </c>
      <c r="N1325" t="s">
        <v>8277</v>
      </c>
      <c r="O1325" s="6">
        <f t="shared" si="122"/>
        <v>9</v>
      </c>
      <c r="P1325">
        <f t="shared" si="123"/>
        <v>30.27</v>
      </c>
      <c r="Q1325" s="5">
        <f t="shared" si="125"/>
        <v>42810.904799054377</v>
      </c>
      <c r="R1325" s="5">
        <f t="shared" si="124"/>
        <v>42846.2304964539</v>
      </c>
      <c r="S1325">
        <f t="shared" si="126"/>
        <v>36</v>
      </c>
      <c r="T1325">
        <f t="shared" si="127"/>
        <v>2017</v>
      </c>
    </row>
    <row r="1326" spans="1:20" ht="42.75" hidden="1" x14ac:dyDescent="0.4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>
        <v>90</v>
      </c>
      <c r="L1326" t="b">
        <v>0</v>
      </c>
      <c r="M1326" t="s">
        <v>8275</v>
      </c>
      <c r="N1326" t="s">
        <v>8277</v>
      </c>
      <c r="O1326" s="6">
        <f t="shared" si="122"/>
        <v>10</v>
      </c>
      <c r="P1326">
        <f t="shared" si="123"/>
        <v>54.67</v>
      </c>
      <c r="Q1326" s="5">
        <f t="shared" si="125"/>
        <v>42989.562080378251</v>
      </c>
      <c r="R1326" s="5">
        <f t="shared" si="124"/>
        <v>43020.200378250593</v>
      </c>
      <c r="S1326">
        <f t="shared" si="126"/>
        <v>31</v>
      </c>
      <c r="T1326">
        <f t="shared" si="127"/>
        <v>2017</v>
      </c>
    </row>
    <row r="1327" spans="1:20" ht="42.75" hidden="1" x14ac:dyDescent="0.4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>
        <v>8</v>
      </c>
      <c r="L1327" t="b">
        <v>0</v>
      </c>
      <c r="M1327" t="s">
        <v>8275</v>
      </c>
      <c r="N1327" t="s">
        <v>8277</v>
      </c>
      <c r="O1327" s="6">
        <f t="shared" si="122"/>
        <v>2</v>
      </c>
      <c r="P1327">
        <f t="shared" si="123"/>
        <v>60.75</v>
      </c>
      <c r="Q1327" s="5">
        <f t="shared" si="125"/>
        <v>43068.662352245861</v>
      </c>
      <c r="R1327" s="5">
        <f t="shared" si="124"/>
        <v>43099.300650118203</v>
      </c>
      <c r="S1327">
        <f t="shared" si="126"/>
        <v>31</v>
      </c>
      <c r="T1327">
        <f t="shared" si="127"/>
        <v>2017</v>
      </c>
    </row>
    <row r="1328" spans="1:20" ht="42.75" hidden="1" x14ac:dyDescent="0.4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>
        <v>11</v>
      </c>
      <c r="L1328" t="b">
        <v>0</v>
      </c>
      <c r="M1328" t="s">
        <v>8275</v>
      </c>
      <c r="N1328" t="s">
        <v>8277</v>
      </c>
      <c r="O1328" s="6">
        <f t="shared" si="122"/>
        <v>1</v>
      </c>
      <c r="P1328">
        <f t="shared" si="123"/>
        <v>102.73</v>
      </c>
      <c r="Q1328" s="5">
        <f t="shared" si="125"/>
        <v>42323.851394799058</v>
      </c>
      <c r="R1328" s="5">
        <f t="shared" si="124"/>
        <v>42369.808841607562</v>
      </c>
      <c r="S1328">
        <f t="shared" si="126"/>
        <v>46</v>
      </c>
      <c r="T1328">
        <f t="shared" si="127"/>
        <v>2015</v>
      </c>
    </row>
    <row r="1329" spans="1:20" ht="42.75" hidden="1" x14ac:dyDescent="0.4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>
        <v>41</v>
      </c>
      <c r="L1329" t="b">
        <v>0</v>
      </c>
      <c r="M1329" t="s">
        <v>8275</v>
      </c>
      <c r="N1329" t="s">
        <v>8277</v>
      </c>
      <c r="O1329" s="6">
        <f t="shared" si="122"/>
        <v>4</v>
      </c>
      <c r="P1329">
        <f t="shared" si="123"/>
        <v>41.59</v>
      </c>
      <c r="Q1329" s="5">
        <f t="shared" si="125"/>
        <v>42475.905851063828</v>
      </c>
      <c r="R1329" s="5">
        <f t="shared" si="124"/>
        <v>42506.544148936169</v>
      </c>
      <c r="S1329">
        <f t="shared" si="126"/>
        <v>31</v>
      </c>
      <c r="T1329">
        <f t="shared" si="127"/>
        <v>2016</v>
      </c>
    </row>
    <row r="1330" spans="1:20" ht="42.75" hidden="1" x14ac:dyDescent="0.4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>
        <v>15</v>
      </c>
      <c r="L1330" t="b">
        <v>0</v>
      </c>
      <c r="M1330" t="s">
        <v>8275</v>
      </c>
      <c r="N1330" t="s">
        <v>8277</v>
      </c>
      <c r="O1330" s="6">
        <f t="shared" si="122"/>
        <v>2</v>
      </c>
      <c r="P1330">
        <f t="shared" si="123"/>
        <v>116.53</v>
      </c>
      <c r="Q1330" s="5">
        <f t="shared" si="125"/>
        <v>42975.273451536646</v>
      </c>
      <c r="R1330" s="5">
        <f t="shared" si="124"/>
        <v>43021.230898345151</v>
      </c>
      <c r="S1330">
        <f t="shared" si="126"/>
        <v>46</v>
      </c>
      <c r="T1330">
        <f t="shared" si="127"/>
        <v>2017</v>
      </c>
    </row>
    <row r="1331" spans="1:20" ht="42.75" hidden="1" x14ac:dyDescent="0.4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>
        <v>9</v>
      </c>
      <c r="L1331" t="b">
        <v>0</v>
      </c>
      <c r="M1331" t="s">
        <v>8275</v>
      </c>
      <c r="N1331" t="s">
        <v>8277</v>
      </c>
      <c r="O1331" s="6">
        <f t="shared" si="122"/>
        <v>1</v>
      </c>
      <c r="P1331">
        <f t="shared" si="123"/>
        <v>45.33</v>
      </c>
      <c r="Q1331" s="5">
        <f t="shared" si="125"/>
        <v>42283.439066193852</v>
      </c>
      <c r="R1331" s="5">
        <f t="shared" si="124"/>
        <v>42324.332683215129</v>
      </c>
      <c r="S1331">
        <f t="shared" si="126"/>
        <v>41</v>
      </c>
      <c r="T1331">
        <f t="shared" si="127"/>
        <v>2015</v>
      </c>
    </row>
    <row r="1332" spans="1:20" ht="42.75" hidden="1" x14ac:dyDescent="0.4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>
        <v>50</v>
      </c>
      <c r="L1332" t="b">
        <v>0</v>
      </c>
      <c r="M1332" t="s">
        <v>8275</v>
      </c>
      <c r="N1332" t="s">
        <v>8277</v>
      </c>
      <c r="O1332" s="6">
        <f t="shared" si="122"/>
        <v>22</v>
      </c>
      <c r="P1332">
        <f t="shared" si="123"/>
        <v>157.46</v>
      </c>
      <c r="Q1332" s="5">
        <f t="shared" si="125"/>
        <v>42882.984739952721</v>
      </c>
      <c r="R1332" s="5">
        <f t="shared" si="124"/>
        <v>42914.531914893618</v>
      </c>
      <c r="S1332">
        <f t="shared" si="126"/>
        <v>32</v>
      </c>
      <c r="T1332">
        <f t="shared" si="127"/>
        <v>2017</v>
      </c>
    </row>
    <row r="1333" spans="1:20" ht="42.75" hidden="1" x14ac:dyDescent="0.4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>
        <v>34</v>
      </c>
      <c r="L1333" t="b">
        <v>0</v>
      </c>
      <c r="M1333" t="s">
        <v>8275</v>
      </c>
      <c r="N1333" t="s">
        <v>8277</v>
      </c>
      <c r="O1333" s="6">
        <f t="shared" si="122"/>
        <v>1</v>
      </c>
      <c r="P1333">
        <f t="shared" si="123"/>
        <v>100.5</v>
      </c>
      <c r="Q1333" s="5">
        <f t="shared" si="125"/>
        <v>42931.21695035461</v>
      </c>
      <c r="R1333" s="5">
        <f t="shared" si="124"/>
        <v>42961.855248226952</v>
      </c>
      <c r="S1333">
        <f t="shared" si="126"/>
        <v>31</v>
      </c>
      <c r="T1333">
        <f t="shared" si="127"/>
        <v>2017</v>
      </c>
    </row>
    <row r="1334" spans="1:20" ht="42.75" hidden="1" x14ac:dyDescent="0.4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>
        <v>0</v>
      </c>
      <c r="L1334" t="b">
        <v>0</v>
      </c>
      <c r="M1334" t="s">
        <v>8275</v>
      </c>
      <c r="N1334" t="s">
        <v>8277</v>
      </c>
      <c r="O1334" s="6">
        <f t="shared" si="122"/>
        <v>0</v>
      </c>
      <c r="P1334">
        <f t="shared" si="123"/>
        <v>0</v>
      </c>
      <c r="Q1334" s="5">
        <f t="shared" si="125"/>
        <v>43097.231773049643</v>
      </c>
      <c r="R1334" s="5">
        <f t="shared" si="124"/>
        <v>43127.870070921985</v>
      </c>
      <c r="S1334">
        <f t="shared" si="126"/>
        <v>31</v>
      </c>
      <c r="T1334">
        <f t="shared" si="127"/>
        <v>2017</v>
      </c>
    </row>
    <row r="1335" spans="1:20" ht="42.75" hidden="1" x14ac:dyDescent="0.4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>
        <v>0</v>
      </c>
      <c r="L1335" t="b">
        <v>0</v>
      </c>
      <c r="M1335" t="s">
        <v>8275</v>
      </c>
      <c r="N1335" t="s">
        <v>8277</v>
      </c>
      <c r="O1335" s="6">
        <f t="shared" si="122"/>
        <v>0</v>
      </c>
      <c r="P1335">
        <f t="shared" si="123"/>
        <v>0</v>
      </c>
      <c r="Q1335" s="5">
        <f t="shared" si="125"/>
        <v>42151.577127659577</v>
      </c>
      <c r="R1335" s="5">
        <f t="shared" si="124"/>
        <v>42182.215425531918</v>
      </c>
      <c r="S1335">
        <f t="shared" si="126"/>
        <v>31</v>
      </c>
      <c r="T1335">
        <f t="shared" si="127"/>
        <v>2015</v>
      </c>
    </row>
    <row r="1336" spans="1:20" ht="42.75" hidden="1" x14ac:dyDescent="0.4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>
        <v>276</v>
      </c>
      <c r="L1336" t="b">
        <v>0</v>
      </c>
      <c r="M1336" t="s">
        <v>8275</v>
      </c>
      <c r="N1336" t="s">
        <v>8277</v>
      </c>
      <c r="O1336" s="6">
        <f t="shared" si="122"/>
        <v>11</v>
      </c>
      <c r="P1336">
        <f t="shared" si="123"/>
        <v>51.82</v>
      </c>
      <c r="Q1336" s="5">
        <f t="shared" si="125"/>
        <v>42769.109775413715</v>
      </c>
      <c r="R1336" s="5">
        <f t="shared" si="124"/>
        <v>42799.748073286057</v>
      </c>
      <c r="S1336">
        <f t="shared" si="126"/>
        <v>31</v>
      </c>
      <c r="T1336">
        <f t="shared" si="127"/>
        <v>2017</v>
      </c>
    </row>
    <row r="1337" spans="1:20" ht="42.75" hidden="1" x14ac:dyDescent="0.4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>
        <v>16</v>
      </c>
      <c r="L1337" t="b">
        <v>0</v>
      </c>
      <c r="M1337" t="s">
        <v>8275</v>
      </c>
      <c r="N1337" t="s">
        <v>8277</v>
      </c>
      <c r="O1337" s="6">
        <f t="shared" si="122"/>
        <v>20</v>
      </c>
      <c r="P1337">
        <f t="shared" si="123"/>
        <v>308.75</v>
      </c>
      <c r="Q1337" s="5">
        <f t="shared" si="125"/>
        <v>42670.211607565012</v>
      </c>
      <c r="R1337" s="5">
        <f t="shared" si="124"/>
        <v>42700.849905437353</v>
      </c>
      <c r="S1337">
        <f t="shared" si="126"/>
        <v>31</v>
      </c>
      <c r="T1337">
        <f t="shared" si="127"/>
        <v>2016</v>
      </c>
    </row>
    <row r="1338" spans="1:20" ht="42.75" hidden="1" x14ac:dyDescent="0.4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>
        <v>224</v>
      </c>
      <c r="L1338" t="b">
        <v>0</v>
      </c>
      <c r="M1338" t="s">
        <v>8275</v>
      </c>
      <c r="N1338" t="s">
        <v>8277</v>
      </c>
      <c r="O1338" s="6">
        <f t="shared" si="122"/>
        <v>85</v>
      </c>
      <c r="P1338">
        <f t="shared" si="123"/>
        <v>379.23</v>
      </c>
      <c r="Q1338" s="5">
        <f t="shared" si="125"/>
        <v>42304.520425531911</v>
      </c>
      <c r="R1338" s="5">
        <f t="shared" si="124"/>
        <v>42340.265106382984</v>
      </c>
      <c r="S1338">
        <f t="shared" si="126"/>
        <v>36</v>
      </c>
      <c r="T1338">
        <f t="shared" si="127"/>
        <v>2015</v>
      </c>
    </row>
    <row r="1339" spans="1:20" ht="42.75" hidden="1" x14ac:dyDescent="0.4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>
        <v>140</v>
      </c>
      <c r="L1339" t="b">
        <v>0</v>
      </c>
      <c r="M1339" t="s">
        <v>8275</v>
      </c>
      <c r="N1339" t="s">
        <v>8277</v>
      </c>
      <c r="O1339" s="6">
        <f t="shared" si="122"/>
        <v>49</v>
      </c>
      <c r="P1339">
        <f t="shared" si="123"/>
        <v>176.36</v>
      </c>
      <c r="Q1339" s="5">
        <f t="shared" si="125"/>
        <v>43133.504479905438</v>
      </c>
      <c r="R1339" s="5">
        <f t="shared" si="124"/>
        <v>43164.142777777779</v>
      </c>
      <c r="S1339">
        <f t="shared" si="126"/>
        <v>31</v>
      </c>
      <c r="T1339">
        <f t="shared" si="127"/>
        <v>2018</v>
      </c>
    </row>
    <row r="1340" spans="1:20" ht="42.75" hidden="1" x14ac:dyDescent="0.4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>
        <v>15</v>
      </c>
      <c r="L1340" t="b">
        <v>0</v>
      </c>
      <c r="M1340" t="s">
        <v>8275</v>
      </c>
      <c r="N1340" t="s">
        <v>8277</v>
      </c>
      <c r="O1340" s="6">
        <f t="shared" si="122"/>
        <v>3</v>
      </c>
      <c r="P1340">
        <f t="shared" si="123"/>
        <v>66.069999999999993</v>
      </c>
      <c r="Q1340" s="5">
        <f t="shared" si="125"/>
        <v>42542.416465721035</v>
      </c>
      <c r="R1340" s="5">
        <f t="shared" si="124"/>
        <v>42573.054763593376</v>
      </c>
      <c r="S1340">
        <f t="shared" si="126"/>
        <v>31</v>
      </c>
      <c r="T1340">
        <f t="shared" si="127"/>
        <v>2016</v>
      </c>
    </row>
    <row r="1341" spans="1:20" ht="28.5" hidden="1" x14ac:dyDescent="0.4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>
        <v>37</v>
      </c>
      <c r="L1341" t="b">
        <v>0</v>
      </c>
      <c r="M1341" t="s">
        <v>8275</v>
      </c>
      <c r="N1341" t="s">
        <v>8277</v>
      </c>
      <c r="O1341" s="6">
        <f t="shared" si="122"/>
        <v>7</v>
      </c>
      <c r="P1341">
        <f t="shared" si="123"/>
        <v>89.65</v>
      </c>
      <c r="Q1341" s="5">
        <f t="shared" si="125"/>
        <v>42284.894976359341</v>
      </c>
      <c r="R1341" s="5">
        <f t="shared" si="124"/>
        <v>42330.894976359341</v>
      </c>
      <c r="S1341">
        <f t="shared" si="126"/>
        <v>46</v>
      </c>
      <c r="T1341">
        <f t="shared" si="127"/>
        <v>2015</v>
      </c>
    </row>
    <row r="1342" spans="1:20" ht="42.75" hidden="1" x14ac:dyDescent="0.4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>
        <v>0</v>
      </c>
      <c r="L1342" t="b">
        <v>0</v>
      </c>
      <c r="M1342" t="s">
        <v>8275</v>
      </c>
      <c r="N1342" t="s">
        <v>8277</v>
      </c>
      <c r="O1342" s="6">
        <f t="shared" si="122"/>
        <v>0</v>
      </c>
      <c r="P1342">
        <f t="shared" si="123"/>
        <v>0</v>
      </c>
      <c r="Q1342" s="5">
        <f t="shared" si="125"/>
        <v>42182.714574468089</v>
      </c>
      <c r="R1342" s="5">
        <f t="shared" si="124"/>
        <v>42213.352872340431</v>
      </c>
      <c r="S1342">
        <f t="shared" si="126"/>
        <v>31</v>
      </c>
      <c r="T1342">
        <f t="shared" si="127"/>
        <v>2015</v>
      </c>
    </row>
    <row r="1343" spans="1:20" ht="42.75" hidden="1" x14ac:dyDescent="0.4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>
        <v>46</v>
      </c>
      <c r="L1343" t="b">
        <v>0</v>
      </c>
      <c r="M1343" t="s">
        <v>8275</v>
      </c>
      <c r="N1343" t="s">
        <v>8277</v>
      </c>
      <c r="O1343" s="6">
        <f t="shared" si="122"/>
        <v>70</v>
      </c>
      <c r="P1343">
        <f t="shared" si="123"/>
        <v>382.39</v>
      </c>
      <c r="Q1343" s="5">
        <f t="shared" si="125"/>
        <v>42975.254338061466</v>
      </c>
      <c r="R1343" s="5">
        <f t="shared" si="124"/>
        <v>43007.935189125295</v>
      </c>
      <c r="S1343">
        <f t="shared" si="126"/>
        <v>33</v>
      </c>
      <c r="T1343">
        <f t="shared" si="127"/>
        <v>2017</v>
      </c>
    </row>
    <row r="1344" spans="1:20" ht="42.75" hidden="1" x14ac:dyDescent="0.4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>
        <v>1</v>
      </c>
      <c r="L1344" t="b">
        <v>0</v>
      </c>
      <c r="M1344" t="s">
        <v>8275</v>
      </c>
      <c r="N1344" t="s">
        <v>8277</v>
      </c>
      <c r="O1344" s="6">
        <f t="shared" si="122"/>
        <v>0</v>
      </c>
      <c r="P1344">
        <f t="shared" si="123"/>
        <v>100</v>
      </c>
      <c r="Q1344" s="5">
        <f t="shared" si="125"/>
        <v>42526.089113475173</v>
      </c>
      <c r="R1344" s="5">
        <f t="shared" si="124"/>
        <v>42556.727411347514</v>
      </c>
      <c r="S1344">
        <f t="shared" si="126"/>
        <v>31</v>
      </c>
      <c r="T1344">
        <f t="shared" si="127"/>
        <v>2016</v>
      </c>
    </row>
    <row r="1345" spans="1:20" ht="42.75" hidden="1" x14ac:dyDescent="0.4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>
        <v>323</v>
      </c>
      <c r="L1345" t="b">
        <v>0</v>
      </c>
      <c r="M1345" t="s">
        <v>8275</v>
      </c>
      <c r="N1345" t="s">
        <v>8277</v>
      </c>
      <c r="O1345" s="6">
        <f t="shared" si="122"/>
        <v>102</v>
      </c>
      <c r="P1345">
        <f t="shared" si="123"/>
        <v>158.36000000000001</v>
      </c>
      <c r="Q1345" s="5">
        <f t="shared" si="125"/>
        <v>42903.665283687944</v>
      </c>
      <c r="R1345" s="5">
        <f t="shared" si="124"/>
        <v>42963.552482269501</v>
      </c>
      <c r="S1345">
        <f t="shared" si="126"/>
        <v>60</v>
      </c>
      <c r="T1345">
        <f t="shared" si="127"/>
        <v>2017</v>
      </c>
    </row>
    <row r="1346" spans="1:20" ht="42.75" hidden="1" x14ac:dyDescent="0.4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>
        <v>139</v>
      </c>
      <c r="L1346" t="b">
        <v>1</v>
      </c>
      <c r="M1346" t="s">
        <v>8278</v>
      </c>
      <c r="N1346" t="s">
        <v>8279</v>
      </c>
      <c r="O1346" s="6">
        <f t="shared" ref="O1346:O1409" si="130">ROUND(E1346/D1346*100,0)</f>
        <v>378</v>
      </c>
      <c r="P1346">
        <f t="shared" ref="P1346:P1409" si="131">IFERROR(ROUND(E1346/K1346,2),0)</f>
        <v>40.76</v>
      </c>
      <c r="Q1346" s="5">
        <f t="shared" si="125"/>
        <v>42883.50873522459</v>
      </c>
      <c r="R1346" s="5">
        <f t="shared" ref="R1346:R1409" si="132">(I1346/84600)+DATE(1970,1,1)</f>
        <v>42913.125756501184</v>
      </c>
      <c r="S1346">
        <f t="shared" si="126"/>
        <v>30</v>
      </c>
      <c r="T1346">
        <f t="shared" si="127"/>
        <v>2017</v>
      </c>
    </row>
    <row r="1347" spans="1:20" ht="42.75" hidden="1" x14ac:dyDescent="0.4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>
        <v>7</v>
      </c>
      <c r="L1347" t="b">
        <v>1</v>
      </c>
      <c r="M1347" t="s">
        <v>8278</v>
      </c>
      <c r="N1347" t="s">
        <v>8279</v>
      </c>
      <c r="O1347" s="6">
        <f t="shared" si="130"/>
        <v>125</v>
      </c>
      <c r="P1347">
        <f t="shared" si="131"/>
        <v>53.57</v>
      </c>
      <c r="Q1347" s="5">
        <f t="shared" ref="Q1347:Q1410" si="133">(J1347/84600)+DATE(1970,1,1)</f>
        <v>42145.150815602836</v>
      </c>
      <c r="R1347" s="5">
        <f t="shared" si="132"/>
        <v>42180.895496453901</v>
      </c>
      <c r="S1347">
        <f t="shared" ref="S1347:S1410" si="134">ROUND((I1347-J1347)/86400,0)+1</f>
        <v>36</v>
      </c>
      <c r="T1347">
        <f t="shared" ref="T1347:T1410" si="135">YEAR((Q1347))</f>
        <v>2015</v>
      </c>
    </row>
    <row r="1348" spans="1:20" ht="42.75" hidden="1" x14ac:dyDescent="0.4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>
        <v>149</v>
      </c>
      <c r="L1348" t="b">
        <v>1</v>
      </c>
      <c r="M1348" t="s">
        <v>8278</v>
      </c>
      <c r="N1348" t="s">
        <v>8279</v>
      </c>
      <c r="O1348" s="6">
        <f t="shared" si="130"/>
        <v>147</v>
      </c>
      <c r="P1348">
        <f t="shared" si="131"/>
        <v>48.45</v>
      </c>
      <c r="Q1348" s="5">
        <f t="shared" si="133"/>
        <v>41759.375307328606</v>
      </c>
      <c r="R1348" s="5">
        <f t="shared" si="132"/>
        <v>41790.013605200947</v>
      </c>
      <c r="S1348">
        <f t="shared" si="134"/>
        <v>31</v>
      </c>
      <c r="T1348">
        <f t="shared" si="135"/>
        <v>2014</v>
      </c>
    </row>
    <row r="1349" spans="1:20" ht="42.75" hidden="1" x14ac:dyDescent="0.4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>
        <v>31</v>
      </c>
      <c r="L1349" t="b">
        <v>1</v>
      </c>
      <c r="M1349" t="s">
        <v>8278</v>
      </c>
      <c r="N1349" t="s">
        <v>8279</v>
      </c>
      <c r="O1349" s="6">
        <f t="shared" si="130"/>
        <v>102</v>
      </c>
      <c r="P1349">
        <f t="shared" si="131"/>
        <v>82.42</v>
      </c>
      <c r="Q1349" s="5">
        <f t="shared" si="133"/>
        <v>42391.098404255317</v>
      </c>
      <c r="R1349" s="5">
        <f t="shared" si="132"/>
        <v>42421.736702127659</v>
      </c>
      <c r="S1349">
        <f t="shared" si="134"/>
        <v>31</v>
      </c>
      <c r="T1349">
        <f t="shared" si="135"/>
        <v>2016</v>
      </c>
    </row>
    <row r="1350" spans="1:20" ht="42.75" hidden="1" x14ac:dyDescent="0.4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>
        <v>26</v>
      </c>
      <c r="L1350" t="b">
        <v>1</v>
      </c>
      <c r="M1350" t="s">
        <v>8278</v>
      </c>
      <c r="N1350" t="s">
        <v>8279</v>
      </c>
      <c r="O1350" s="6">
        <f t="shared" si="130"/>
        <v>102</v>
      </c>
      <c r="P1350">
        <f t="shared" si="131"/>
        <v>230.19</v>
      </c>
      <c r="Q1350" s="5">
        <f t="shared" si="133"/>
        <v>42312.325449172582</v>
      </c>
      <c r="R1350" s="5">
        <f t="shared" si="132"/>
        <v>42340.921193853428</v>
      </c>
      <c r="S1350">
        <f t="shared" si="134"/>
        <v>29</v>
      </c>
      <c r="T1350">
        <f t="shared" si="135"/>
        <v>2015</v>
      </c>
    </row>
    <row r="1351" spans="1:20" ht="42.75" hidden="1" x14ac:dyDescent="0.4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>
        <v>172</v>
      </c>
      <c r="L1351" t="b">
        <v>1</v>
      </c>
      <c r="M1351" t="s">
        <v>8278</v>
      </c>
      <c r="N1351" t="s">
        <v>8279</v>
      </c>
      <c r="O1351" s="6">
        <f t="shared" si="130"/>
        <v>204</v>
      </c>
      <c r="P1351">
        <f t="shared" si="131"/>
        <v>59.36</v>
      </c>
      <c r="Q1351" s="5">
        <f t="shared" si="133"/>
        <v>42673.680082742314</v>
      </c>
      <c r="R1351" s="5">
        <f t="shared" si="132"/>
        <v>42711.424822695037</v>
      </c>
      <c r="S1351">
        <f t="shared" si="134"/>
        <v>38</v>
      </c>
      <c r="T1351">
        <f t="shared" si="135"/>
        <v>2016</v>
      </c>
    </row>
    <row r="1352" spans="1:20" ht="42.75" hidden="1" x14ac:dyDescent="0.4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>
        <v>78</v>
      </c>
      <c r="L1352" t="b">
        <v>1</v>
      </c>
      <c r="M1352" t="s">
        <v>8278</v>
      </c>
      <c r="N1352" t="s">
        <v>8279</v>
      </c>
      <c r="O1352" s="6">
        <f t="shared" si="130"/>
        <v>104</v>
      </c>
      <c r="P1352">
        <f t="shared" si="131"/>
        <v>66.7</v>
      </c>
      <c r="Q1352" s="5">
        <f t="shared" si="133"/>
        <v>42690.715531914895</v>
      </c>
      <c r="R1352" s="5">
        <f t="shared" si="132"/>
        <v>42721.353829787229</v>
      </c>
      <c r="S1352">
        <f t="shared" si="134"/>
        <v>31</v>
      </c>
      <c r="T1352">
        <f t="shared" si="135"/>
        <v>2016</v>
      </c>
    </row>
    <row r="1353" spans="1:20" ht="28.5" hidden="1" x14ac:dyDescent="0.4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>
        <v>120</v>
      </c>
      <c r="L1353" t="b">
        <v>1</v>
      </c>
      <c r="M1353" t="s">
        <v>8278</v>
      </c>
      <c r="N1353" t="s">
        <v>8279</v>
      </c>
      <c r="O1353" s="6">
        <f t="shared" si="130"/>
        <v>101</v>
      </c>
      <c r="P1353">
        <f t="shared" si="131"/>
        <v>168.78</v>
      </c>
      <c r="Q1353" s="5">
        <f t="shared" si="133"/>
        <v>42740.479243498819</v>
      </c>
      <c r="R1353" s="5">
        <f t="shared" si="132"/>
        <v>42771.117541371161</v>
      </c>
      <c r="S1353">
        <f t="shared" si="134"/>
        <v>31</v>
      </c>
      <c r="T1353">
        <f t="shared" si="135"/>
        <v>2017</v>
      </c>
    </row>
    <row r="1354" spans="1:20" ht="42.75" hidden="1" x14ac:dyDescent="0.4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>
        <v>227</v>
      </c>
      <c r="L1354" t="b">
        <v>1</v>
      </c>
      <c r="M1354" t="s">
        <v>8278</v>
      </c>
      <c r="N1354" t="s">
        <v>8279</v>
      </c>
      <c r="O1354" s="6">
        <f t="shared" si="130"/>
        <v>136</v>
      </c>
      <c r="P1354">
        <f t="shared" si="131"/>
        <v>59.97</v>
      </c>
      <c r="Q1354" s="5">
        <f t="shared" si="133"/>
        <v>42554.441678486997</v>
      </c>
      <c r="R1354" s="5">
        <f t="shared" si="132"/>
        <v>42607.126950354606</v>
      </c>
      <c r="S1354">
        <f t="shared" si="134"/>
        <v>53</v>
      </c>
      <c r="T1354">
        <f t="shared" si="135"/>
        <v>2016</v>
      </c>
    </row>
    <row r="1355" spans="1:20" ht="28.5" hidden="1" x14ac:dyDescent="0.4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>
        <v>42</v>
      </c>
      <c r="L1355" t="b">
        <v>1</v>
      </c>
      <c r="M1355" t="s">
        <v>8278</v>
      </c>
      <c r="N1355" t="s">
        <v>8279</v>
      </c>
      <c r="O1355" s="6">
        <f t="shared" si="130"/>
        <v>134</v>
      </c>
      <c r="P1355">
        <f t="shared" si="131"/>
        <v>31.81</v>
      </c>
      <c r="Q1355" s="5">
        <f t="shared" si="133"/>
        <v>41644.014042553194</v>
      </c>
      <c r="R1355" s="5">
        <f t="shared" si="132"/>
        <v>41679.638297872341</v>
      </c>
      <c r="S1355">
        <f t="shared" si="134"/>
        <v>36</v>
      </c>
      <c r="T1355">
        <f t="shared" si="135"/>
        <v>2014</v>
      </c>
    </row>
    <row r="1356" spans="1:20" ht="42.75" hidden="1" x14ac:dyDescent="0.4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>
        <v>64</v>
      </c>
      <c r="L1356" t="b">
        <v>1</v>
      </c>
      <c r="M1356" t="s">
        <v>8278</v>
      </c>
      <c r="N1356" t="s">
        <v>8279</v>
      </c>
      <c r="O1356" s="6">
        <f t="shared" si="130"/>
        <v>130</v>
      </c>
      <c r="P1356">
        <f t="shared" si="131"/>
        <v>24.42</v>
      </c>
      <c r="Q1356" s="5">
        <f t="shared" si="133"/>
        <v>42863.101406619389</v>
      </c>
      <c r="R1356" s="5">
        <f t="shared" si="132"/>
        <v>42893.739704491731</v>
      </c>
      <c r="S1356">
        <f t="shared" si="134"/>
        <v>31</v>
      </c>
      <c r="T1356">
        <f t="shared" si="135"/>
        <v>2017</v>
      </c>
    </row>
    <row r="1357" spans="1:20" ht="57" hidden="1" x14ac:dyDescent="0.4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>
        <v>121</v>
      </c>
      <c r="L1357" t="b">
        <v>1</v>
      </c>
      <c r="M1357" t="s">
        <v>8278</v>
      </c>
      <c r="N1357" t="s">
        <v>8279</v>
      </c>
      <c r="O1357" s="6">
        <f t="shared" si="130"/>
        <v>123</v>
      </c>
      <c r="P1357">
        <f t="shared" si="131"/>
        <v>25.35</v>
      </c>
      <c r="Q1357" s="5">
        <f t="shared" si="133"/>
        <v>41546.111170212767</v>
      </c>
      <c r="R1357" s="5">
        <f t="shared" si="132"/>
        <v>41576.914893617024</v>
      </c>
      <c r="S1357">
        <f t="shared" si="134"/>
        <v>31</v>
      </c>
      <c r="T1357">
        <f t="shared" si="135"/>
        <v>2013</v>
      </c>
    </row>
    <row r="1358" spans="1:20" ht="42.75" hidden="1" x14ac:dyDescent="0.4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>
        <v>87</v>
      </c>
      <c r="L1358" t="b">
        <v>1</v>
      </c>
      <c r="M1358" t="s">
        <v>8278</v>
      </c>
      <c r="N1358" t="s">
        <v>8279</v>
      </c>
      <c r="O1358" s="6">
        <f t="shared" si="130"/>
        <v>183</v>
      </c>
      <c r="P1358">
        <f t="shared" si="131"/>
        <v>71.44</v>
      </c>
      <c r="Q1358" s="5">
        <f t="shared" si="133"/>
        <v>41767.50780141844</v>
      </c>
      <c r="R1358" s="5">
        <f t="shared" si="132"/>
        <v>41798.146099290781</v>
      </c>
      <c r="S1358">
        <f t="shared" si="134"/>
        <v>31</v>
      </c>
      <c r="T1358">
        <f t="shared" si="135"/>
        <v>2014</v>
      </c>
    </row>
    <row r="1359" spans="1:20" ht="42.75" hidden="1" x14ac:dyDescent="0.4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>
        <v>65</v>
      </c>
      <c r="L1359" t="b">
        <v>1</v>
      </c>
      <c r="M1359" t="s">
        <v>8278</v>
      </c>
      <c r="N1359" t="s">
        <v>8279</v>
      </c>
      <c r="O1359" s="6">
        <f t="shared" si="130"/>
        <v>125</v>
      </c>
      <c r="P1359">
        <f t="shared" si="131"/>
        <v>38.549999999999997</v>
      </c>
      <c r="Q1359" s="5">
        <f t="shared" si="133"/>
        <v>41639.769940898346</v>
      </c>
      <c r="R1359" s="5">
        <f t="shared" si="132"/>
        <v>41669.680141843972</v>
      </c>
      <c r="S1359">
        <f t="shared" si="134"/>
        <v>30</v>
      </c>
      <c r="T1359">
        <f t="shared" si="135"/>
        <v>2013</v>
      </c>
    </row>
    <row r="1360" spans="1:20" ht="42.75" hidden="1" x14ac:dyDescent="0.4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>
        <v>49</v>
      </c>
      <c r="L1360" t="b">
        <v>1</v>
      </c>
      <c r="M1360" t="s">
        <v>8278</v>
      </c>
      <c r="N1360" t="s">
        <v>8279</v>
      </c>
      <c r="O1360" s="6">
        <f t="shared" si="130"/>
        <v>112</v>
      </c>
      <c r="P1360">
        <f t="shared" si="131"/>
        <v>68.37</v>
      </c>
      <c r="Q1360" s="5">
        <f t="shared" si="133"/>
        <v>41011.285141843968</v>
      </c>
      <c r="R1360" s="5">
        <f t="shared" si="132"/>
        <v>41041.923439716309</v>
      </c>
      <c r="S1360">
        <f t="shared" si="134"/>
        <v>31</v>
      </c>
      <c r="T1360">
        <f t="shared" si="135"/>
        <v>2012</v>
      </c>
    </row>
    <row r="1361" spans="1:20" ht="42.75" hidden="1" x14ac:dyDescent="0.4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>
        <v>19</v>
      </c>
      <c r="L1361" t="b">
        <v>1</v>
      </c>
      <c r="M1361" t="s">
        <v>8278</v>
      </c>
      <c r="N1361" t="s">
        <v>8279</v>
      </c>
      <c r="O1361" s="6">
        <f t="shared" si="130"/>
        <v>116</v>
      </c>
      <c r="P1361">
        <f t="shared" si="131"/>
        <v>40.21</v>
      </c>
      <c r="Q1361" s="5">
        <f t="shared" si="133"/>
        <v>40990.087352245864</v>
      </c>
      <c r="R1361" s="5">
        <f t="shared" si="132"/>
        <v>41053.406501182035</v>
      </c>
      <c r="S1361">
        <f t="shared" si="134"/>
        <v>63</v>
      </c>
      <c r="T1361">
        <f t="shared" si="135"/>
        <v>2012</v>
      </c>
    </row>
    <row r="1362" spans="1:20" ht="28.5" hidden="1" x14ac:dyDescent="0.4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>
        <v>81</v>
      </c>
      <c r="L1362" t="b">
        <v>1</v>
      </c>
      <c r="M1362" t="s">
        <v>8278</v>
      </c>
      <c r="N1362" t="s">
        <v>8279</v>
      </c>
      <c r="O1362" s="6">
        <f t="shared" si="130"/>
        <v>173</v>
      </c>
      <c r="P1362">
        <f t="shared" si="131"/>
        <v>32.07</v>
      </c>
      <c r="Q1362" s="5">
        <f t="shared" si="133"/>
        <v>41426.260283687945</v>
      </c>
      <c r="R1362" s="5">
        <f t="shared" si="132"/>
        <v>41454.856028368798</v>
      </c>
      <c r="S1362">
        <f t="shared" si="134"/>
        <v>29</v>
      </c>
      <c r="T1362">
        <f t="shared" si="135"/>
        <v>2013</v>
      </c>
    </row>
    <row r="1363" spans="1:20" ht="42.75" hidden="1" x14ac:dyDescent="0.4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>
        <v>264</v>
      </c>
      <c r="L1363" t="b">
        <v>1</v>
      </c>
      <c r="M1363" t="s">
        <v>8278</v>
      </c>
      <c r="N1363" t="s">
        <v>8279</v>
      </c>
      <c r="O1363" s="6">
        <f t="shared" si="130"/>
        <v>126</v>
      </c>
      <c r="P1363">
        <f t="shared" si="131"/>
        <v>28.63</v>
      </c>
      <c r="Q1363" s="5">
        <f t="shared" si="133"/>
        <v>42126.668699763592</v>
      </c>
      <c r="R1363" s="5">
        <f t="shared" si="132"/>
        <v>42157.306997635933</v>
      </c>
      <c r="S1363">
        <f t="shared" si="134"/>
        <v>31</v>
      </c>
      <c r="T1363">
        <f t="shared" si="135"/>
        <v>2015</v>
      </c>
    </row>
    <row r="1364" spans="1:20" ht="28.5" hidden="1" x14ac:dyDescent="0.4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>
        <v>25</v>
      </c>
      <c r="L1364" t="b">
        <v>1</v>
      </c>
      <c r="M1364" t="s">
        <v>8278</v>
      </c>
      <c r="N1364" t="s">
        <v>8279</v>
      </c>
      <c r="O1364" s="6">
        <f t="shared" si="130"/>
        <v>109</v>
      </c>
      <c r="P1364">
        <f t="shared" si="131"/>
        <v>43.64</v>
      </c>
      <c r="Q1364" s="5">
        <f t="shared" si="133"/>
        <v>41803.145756501181</v>
      </c>
      <c r="R1364" s="5">
        <f t="shared" si="132"/>
        <v>41864.422352245863</v>
      </c>
      <c r="S1364">
        <f t="shared" si="134"/>
        <v>61</v>
      </c>
      <c r="T1364">
        <f t="shared" si="135"/>
        <v>2014</v>
      </c>
    </row>
    <row r="1365" spans="1:20" ht="42.75" hidden="1" x14ac:dyDescent="0.4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>
        <v>5</v>
      </c>
      <c r="L1365" t="b">
        <v>1</v>
      </c>
      <c r="M1365" t="s">
        <v>8278</v>
      </c>
      <c r="N1365" t="s">
        <v>8279</v>
      </c>
      <c r="O1365" s="6">
        <f t="shared" si="130"/>
        <v>100</v>
      </c>
      <c r="P1365">
        <f t="shared" si="131"/>
        <v>40</v>
      </c>
      <c r="Q1365" s="5">
        <f t="shared" si="133"/>
        <v>42754.883297872337</v>
      </c>
      <c r="R1365" s="5">
        <f t="shared" si="132"/>
        <v>42773.765248226948</v>
      </c>
      <c r="S1365">
        <f t="shared" si="134"/>
        <v>19</v>
      </c>
      <c r="T1365">
        <f t="shared" si="135"/>
        <v>2017</v>
      </c>
    </row>
    <row r="1366" spans="1:20" ht="42.75" hidden="1" x14ac:dyDescent="0.4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>
        <v>144</v>
      </c>
      <c r="L1366" t="b">
        <v>1</v>
      </c>
      <c r="M1366" t="s">
        <v>8281</v>
      </c>
      <c r="N1366" t="s">
        <v>8282</v>
      </c>
      <c r="O1366" s="6">
        <f t="shared" si="130"/>
        <v>119</v>
      </c>
      <c r="P1366">
        <f t="shared" si="131"/>
        <v>346.04</v>
      </c>
      <c r="Q1366" s="5">
        <f t="shared" si="133"/>
        <v>42300.263664302605</v>
      </c>
      <c r="R1366" s="5">
        <f t="shared" si="132"/>
        <v>42361.540260047281</v>
      </c>
      <c r="S1366">
        <f t="shared" si="134"/>
        <v>61</v>
      </c>
      <c r="T1366">
        <f t="shared" si="135"/>
        <v>2015</v>
      </c>
    </row>
    <row r="1367" spans="1:20" ht="42.75" hidden="1" x14ac:dyDescent="0.4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>
        <v>92</v>
      </c>
      <c r="L1367" t="b">
        <v>1</v>
      </c>
      <c r="M1367" t="s">
        <v>8281</v>
      </c>
      <c r="N1367" t="s">
        <v>8282</v>
      </c>
      <c r="O1367" s="6">
        <f t="shared" si="130"/>
        <v>100</v>
      </c>
      <c r="P1367">
        <f t="shared" si="131"/>
        <v>81.739999999999995</v>
      </c>
      <c r="Q1367" s="5">
        <f t="shared" si="133"/>
        <v>42400.387139479906</v>
      </c>
      <c r="R1367" s="5">
        <f t="shared" si="132"/>
        <v>42430.982884160752</v>
      </c>
      <c r="S1367">
        <f t="shared" si="134"/>
        <v>31</v>
      </c>
      <c r="T1367">
        <f t="shared" si="135"/>
        <v>2016</v>
      </c>
    </row>
    <row r="1368" spans="1:20" hidden="1" x14ac:dyDescent="0.4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>
        <v>147</v>
      </c>
      <c r="L1368" t="b">
        <v>1</v>
      </c>
      <c r="M1368" t="s">
        <v>8281</v>
      </c>
      <c r="N1368" t="s">
        <v>8282</v>
      </c>
      <c r="O1368" s="6">
        <f t="shared" si="130"/>
        <v>126</v>
      </c>
      <c r="P1368">
        <f t="shared" si="131"/>
        <v>64.540000000000006</v>
      </c>
      <c r="Q1368" s="5">
        <f t="shared" si="133"/>
        <v>42272.996016548466</v>
      </c>
      <c r="R1368" s="5">
        <f t="shared" si="132"/>
        <v>42318.996016548466</v>
      </c>
      <c r="S1368">
        <f t="shared" si="134"/>
        <v>46</v>
      </c>
      <c r="T1368">
        <f t="shared" si="135"/>
        <v>2015</v>
      </c>
    </row>
    <row r="1369" spans="1:20" ht="42.75" hidden="1" x14ac:dyDescent="0.4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>
        <v>90</v>
      </c>
      <c r="L1369" t="b">
        <v>1</v>
      </c>
      <c r="M1369" t="s">
        <v>8281</v>
      </c>
      <c r="N1369" t="s">
        <v>8282</v>
      </c>
      <c r="O1369" s="6">
        <f t="shared" si="130"/>
        <v>114</v>
      </c>
      <c r="P1369">
        <f t="shared" si="131"/>
        <v>63.48</v>
      </c>
      <c r="Q1369" s="5">
        <f t="shared" si="133"/>
        <v>42647.811465721039</v>
      </c>
      <c r="R1369" s="5">
        <f t="shared" si="132"/>
        <v>42678.492316784868</v>
      </c>
      <c r="S1369">
        <f t="shared" si="134"/>
        <v>31</v>
      </c>
      <c r="T1369">
        <f t="shared" si="135"/>
        <v>2016</v>
      </c>
    </row>
    <row r="1370" spans="1:20" ht="42.75" hidden="1" x14ac:dyDescent="0.4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>
        <v>87</v>
      </c>
      <c r="L1370" t="b">
        <v>1</v>
      </c>
      <c r="M1370" t="s">
        <v>8281</v>
      </c>
      <c r="N1370" t="s">
        <v>8282</v>
      </c>
      <c r="O1370" s="6">
        <f t="shared" si="130"/>
        <v>111</v>
      </c>
      <c r="P1370">
        <f t="shared" si="131"/>
        <v>63.62</v>
      </c>
      <c r="Q1370" s="5">
        <f t="shared" si="133"/>
        <v>42498.897092198582</v>
      </c>
      <c r="R1370" s="5">
        <f t="shared" si="132"/>
        <v>42523.407730496452</v>
      </c>
      <c r="S1370">
        <f t="shared" si="134"/>
        <v>25</v>
      </c>
      <c r="T1370">
        <f t="shared" si="135"/>
        <v>2016</v>
      </c>
    </row>
    <row r="1371" spans="1:20" ht="42.75" hidden="1" x14ac:dyDescent="0.4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>
        <v>406</v>
      </c>
      <c r="L1371" t="b">
        <v>1</v>
      </c>
      <c r="M1371" t="s">
        <v>8281</v>
      </c>
      <c r="N1371" t="s">
        <v>8282</v>
      </c>
      <c r="O1371" s="6">
        <f t="shared" si="130"/>
        <v>105</v>
      </c>
      <c r="P1371">
        <f t="shared" si="131"/>
        <v>83.97</v>
      </c>
      <c r="Q1371" s="5">
        <f t="shared" si="133"/>
        <v>42054.032458628841</v>
      </c>
      <c r="R1371" s="5">
        <f t="shared" si="132"/>
        <v>42084.670756501182</v>
      </c>
      <c r="S1371">
        <f t="shared" si="134"/>
        <v>31</v>
      </c>
      <c r="T1371">
        <f t="shared" si="135"/>
        <v>2015</v>
      </c>
    </row>
    <row r="1372" spans="1:20" ht="28.5" hidden="1" x14ac:dyDescent="0.4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>
        <v>20</v>
      </c>
      <c r="L1372" t="b">
        <v>1</v>
      </c>
      <c r="M1372" t="s">
        <v>8281</v>
      </c>
      <c r="N1372" t="s">
        <v>8282</v>
      </c>
      <c r="O1372" s="6">
        <f t="shared" si="130"/>
        <v>104</v>
      </c>
      <c r="P1372">
        <f t="shared" si="131"/>
        <v>77.75</v>
      </c>
      <c r="Q1372" s="5">
        <f t="shared" si="133"/>
        <v>41887.982151300239</v>
      </c>
      <c r="R1372" s="5">
        <f t="shared" si="132"/>
        <v>41903.301300236402</v>
      </c>
      <c r="S1372">
        <f t="shared" si="134"/>
        <v>16</v>
      </c>
      <c r="T1372">
        <f t="shared" si="135"/>
        <v>2014</v>
      </c>
    </row>
    <row r="1373" spans="1:20" ht="42.75" hidden="1" x14ac:dyDescent="0.4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>
        <v>70</v>
      </c>
      <c r="L1373" t="b">
        <v>1</v>
      </c>
      <c r="M1373" t="s">
        <v>8281</v>
      </c>
      <c r="N1373" t="s">
        <v>8282</v>
      </c>
      <c r="O1373" s="6">
        <f t="shared" si="130"/>
        <v>107</v>
      </c>
      <c r="P1373">
        <f t="shared" si="131"/>
        <v>107.07</v>
      </c>
      <c r="Q1373" s="5">
        <f t="shared" si="133"/>
        <v>42453.519408983455</v>
      </c>
      <c r="R1373" s="5">
        <f t="shared" si="132"/>
        <v>42484.157706855796</v>
      </c>
      <c r="S1373">
        <f t="shared" si="134"/>
        <v>31</v>
      </c>
      <c r="T1373">
        <f t="shared" si="135"/>
        <v>2016</v>
      </c>
    </row>
    <row r="1374" spans="1:20" hidden="1" x14ac:dyDescent="0.4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>
        <v>16</v>
      </c>
      <c r="L1374" t="b">
        <v>1</v>
      </c>
      <c r="M1374" t="s">
        <v>8281</v>
      </c>
      <c r="N1374" t="s">
        <v>8282</v>
      </c>
      <c r="O1374" s="6">
        <f t="shared" si="130"/>
        <v>124</v>
      </c>
      <c r="P1374">
        <f t="shared" si="131"/>
        <v>38.75</v>
      </c>
      <c r="Q1374" s="5">
        <f t="shared" si="133"/>
        <v>41402.606761229312</v>
      </c>
      <c r="R1374" s="5">
        <f t="shared" si="132"/>
        <v>41433.245059101653</v>
      </c>
      <c r="S1374">
        <f t="shared" si="134"/>
        <v>31</v>
      </c>
      <c r="T1374">
        <f t="shared" si="135"/>
        <v>2013</v>
      </c>
    </row>
    <row r="1375" spans="1:20" ht="28.5" hidden="1" x14ac:dyDescent="0.4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>
        <v>52</v>
      </c>
      <c r="L1375" t="b">
        <v>1</v>
      </c>
      <c r="M1375" t="s">
        <v>8281</v>
      </c>
      <c r="N1375" t="s">
        <v>8282</v>
      </c>
      <c r="O1375" s="6">
        <f t="shared" si="130"/>
        <v>105</v>
      </c>
      <c r="P1375">
        <f t="shared" si="131"/>
        <v>201.94</v>
      </c>
      <c r="Q1375" s="5">
        <f t="shared" si="133"/>
        <v>43069.546489361703</v>
      </c>
      <c r="R1375" s="5">
        <f t="shared" si="132"/>
        <v>43100.184787234044</v>
      </c>
      <c r="S1375">
        <f t="shared" si="134"/>
        <v>31</v>
      </c>
      <c r="T1375">
        <f t="shared" si="135"/>
        <v>2017</v>
      </c>
    </row>
    <row r="1376" spans="1:20" ht="42.75" hidden="1" x14ac:dyDescent="0.4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>
        <v>66</v>
      </c>
      <c r="L1376" t="b">
        <v>1</v>
      </c>
      <c r="M1376" t="s">
        <v>8281</v>
      </c>
      <c r="N1376" t="s">
        <v>8282</v>
      </c>
      <c r="O1376" s="6">
        <f t="shared" si="130"/>
        <v>189</v>
      </c>
      <c r="P1376">
        <f t="shared" si="131"/>
        <v>43.06</v>
      </c>
      <c r="Q1376" s="5">
        <f t="shared" si="133"/>
        <v>42782.782364066195</v>
      </c>
      <c r="R1376" s="5">
        <f t="shared" si="132"/>
        <v>42813.378108747042</v>
      </c>
      <c r="S1376">
        <f t="shared" si="134"/>
        <v>31</v>
      </c>
      <c r="T1376">
        <f t="shared" si="135"/>
        <v>2017</v>
      </c>
    </row>
    <row r="1377" spans="1:20" ht="42.75" hidden="1" x14ac:dyDescent="0.4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>
        <v>109</v>
      </c>
      <c r="L1377" t="b">
        <v>1</v>
      </c>
      <c r="M1377" t="s">
        <v>8281</v>
      </c>
      <c r="N1377" t="s">
        <v>8282</v>
      </c>
      <c r="O1377" s="6">
        <f t="shared" si="130"/>
        <v>171</v>
      </c>
      <c r="P1377">
        <f t="shared" si="131"/>
        <v>62.87</v>
      </c>
      <c r="Q1377" s="5">
        <f t="shared" si="133"/>
        <v>43084.98249408984</v>
      </c>
      <c r="R1377" s="5">
        <f t="shared" si="132"/>
        <v>43115.620791962174</v>
      </c>
      <c r="S1377">
        <f t="shared" si="134"/>
        <v>31</v>
      </c>
      <c r="T1377">
        <f t="shared" si="135"/>
        <v>2017</v>
      </c>
    </row>
    <row r="1378" spans="1:20" ht="28.5" hidden="1" x14ac:dyDescent="0.4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>
        <v>168</v>
      </c>
      <c r="L1378" t="b">
        <v>1</v>
      </c>
      <c r="M1378" t="s">
        <v>8281</v>
      </c>
      <c r="N1378" t="s">
        <v>8282</v>
      </c>
      <c r="O1378" s="6">
        <f t="shared" si="130"/>
        <v>252</v>
      </c>
      <c r="P1378">
        <f t="shared" si="131"/>
        <v>55.61</v>
      </c>
      <c r="Q1378" s="5">
        <f t="shared" si="133"/>
        <v>43041.683286052008</v>
      </c>
      <c r="R1378" s="5">
        <f t="shared" si="132"/>
        <v>43072.364137115845</v>
      </c>
      <c r="S1378">
        <f t="shared" si="134"/>
        <v>31</v>
      </c>
      <c r="T1378">
        <f t="shared" si="135"/>
        <v>2017</v>
      </c>
    </row>
    <row r="1379" spans="1:20" ht="42.75" hidden="1" x14ac:dyDescent="0.4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>
        <v>31</v>
      </c>
      <c r="L1379" t="b">
        <v>1</v>
      </c>
      <c r="M1379" t="s">
        <v>8281</v>
      </c>
      <c r="N1379" t="s">
        <v>8282</v>
      </c>
      <c r="O1379" s="6">
        <f t="shared" si="130"/>
        <v>116</v>
      </c>
      <c r="P1379">
        <f t="shared" si="131"/>
        <v>48.71</v>
      </c>
      <c r="Q1379" s="5">
        <f t="shared" si="133"/>
        <v>43112.713593380613</v>
      </c>
      <c r="R1379" s="5">
        <f t="shared" si="132"/>
        <v>43135.135460992911</v>
      </c>
      <c r="S1379">
        <f t="shared" si="134"/>
        <v>23</v>
      </c>
      <c r="T1379">
        <f t="shared" si="135"/>
        <v>2018</v>
      </c>
    </row>
    <row r="1380" spans="1:20" hidden="1" x14ac:dyDescent="0.4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>
        <v>133</v>
      </c>
      <c r="L1380" t="b">
        <v>1</v>
      </c>
      <c r="M1380" t="s">
        <v>8281</v>
      </c>
      <c r="N1380" t="s">
        <v>8282</v>
      </c>
      <c r="O1380" s="6">
        <f t="shared" si="130"/>
        <v>203</v>
      </c>
      <c r="P1380">
        <f t="shared" si="131"/>
        <v>30.58</v>
      </c>
      <c r="Q1380" s="5">
        <f t="shared" si="133"/>
        <v>42930.456382978722</v>
      </c>
      <c r="R1380" s="5">
        <f t="shared" si="132"/>
        <v>42945.775531914893</v>
      </c>
      <c r="S1380">
        <f t="shared" si="134"/>
        <v>16</v>
      </c>
      <c r="T1380">
        <f t="shared" si="135"/>
        <v>2017</v>
      </c>
    </row>
    <row r="1381" spans="1:20" ht="28.5" hidden="1" x14ac:dyDescent="0.4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>
        <v>151</v>
      </c>
      <c r="L1381" t="b">
        <v>1</v>
      </c>
      <c r="M1381" t="s">
        <v>8281</v>
      </c>
      <c r="N1381" t="s">
        <v>8282</v>
      </c>
      <c r="O1381" s="6">
        <f t="shared" si="130"/>
        <v>112</v>
      </c>
      <c r="P1381">
        <f t="shared" si="131"/>
        <v>73.91</v>
      </c>
      <c r="Q1381" s="5">
        <f t="shared" si="133"/>
        <v>42482.863782505912</v>
      </c>
      <c r="R1381" s="5">
        <f t="shared" si="132"/>
        <v>42513.502080378254</v>
      </c>
      <c r="S1381">
        <f t="shared" si="134"/>
        <v>31</v>
      </c>
      <c r="T1381">
        <f t="shared" si="135"/>
        <v>2016</v>
      </c>
    </row>
    <row r="1382" spans="1:20" ht="28.5" hidden="1" x14ac:dyDescent="0.4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>
        <v>5</v>
      </c>
      <c r="L1382" t="b">
        <v>1</v>
      </c>
      <c r="M1382" t="s">
        <v>8281</v>
      </c>
      <c r="N1382" t="s">
        <v>8282</v>
      </c>
      <c r="O1382" s="6">
        <f t="shared" si="130"/>
        <v>424</v>
      </c>
      <c r="P1382">
        <f t="shared" si="131"/>
        <v>21.2</v>
      </c>
      <c r="Q1382" s="5">
        <f t="shared" si="133"/>
        <v>42494.374775413715</v>
      </c>
      <c r="R1382" s="5">
        <f t="shared" si="132"/>
        <v>42517.170212765959</v>
      </c>
      <c r="S1382">
        <f t="shared" si="134"/>
        <v>23</v>
      </c>
      <c r="T1382">
        <f t="shared" si="135"/>
        <v>2016</v>
      </c>
    </row>
    <row r="1383" spans="1:20" ht="42.75" hidden="1" x14ac:dyDescent="0.4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>
        <v>73</v>
      </c>
      <c r="L1383" t="b">
        <v>1</v>
      </c>
      <c r="M1383" t="s">
        <v>8281</v>
      </c>
      <c r="N1383" t="s">
        <v>8282</v>
      </c>
      <c r="O1383" s="6">
        <f t="shared" si="130"/>
        <v>107</v>
      </c>
      <c r="P1383">
        <f t="shared" si="131"/>
        <v>73.36</v>
      </c>
      <c r="Q1383" s="5">
        <f t="shared" si="133"/>
        <v>43067.772163120564</v>
      </c>
      <c r="R1383" s="5">
        <f t="shared" si="132"/>
        <v>43098.410460992905</v>
      </c>
      <c r="S1383">
        <f t="shared" si="134"/>
        <v>31</v>
      </c>
      <c r="T1383">
        <f t="shared" si="135"/>
        <v>2017</v>
      </c>
    </row>
    <row r="1384" spans="1:20" ht="42.75" hidden="1" x14ac:dyDescent="0.4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>
        <v>148</v>
      </c>
      <c r="L1384" t="b">
        <v>1</v>
      </c>
      <c r="M1384" t="s">
        <v>8281</v>
      </c>
      <c r="N1384" t="s">
        <v>8282</v>
      </c>
      <c r="O1384" s="6">
        <f t="shared" si="130"/>
        <v>104</v>
      </c>
      <c r="P1384">
        <f t="shared" si="131"/>
        <v>56.41</v>
      </c>
      <c r="Q1384" s="5">
        <f t="shared" si="133"/>
        <v>41707.008699763595</v>
      </c>
      <c r="R1384" s="5">
        <f t="shared" si="132"/>
        <v>41737.646997635937</v>
      </c>
      <c r="S1384">
        <f t="shared" si="134"/>
        <v>31</v>
      </c>
      <c r="T1384">
        <f t="shared" si="135"/>
        <v>2014</v>
      </c>
    </row>
    <row r="1385" spans="1:20" ht="42.75" hidden="1" x14ac:dyDescent="0.4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>
        <v>93</v>
      </c>
      <c r="L1385" t="b">
        <v>1</v>
      </c>
      <c r="M1385" t="s">
        <v>8281</v>
      </c>
      <c r="N1385" t="s">
        <v>8282</v>
      </c>
      <c r="O1385" s="6">
        <f t="shared" si="130"/>
        <v>212</v>
      </c>
      <c r="P1385">
        <f t="shared" si="131"/>
        <v>50.25</v>
      </c>
      <c r="Q1385" s="5">
        <f t="shared" si="133"/>
        <v>43071.714869976364</v>
      </c>
      <c r="R1385" s="5">
        <f t="shared" si="132"/>
        <v>43092.140401891258</v>
      </c>
      <c r="S1385">
        <f t="shared" si="134"/>
        <v>21</v>
      </c>
      <c r="T1385">
        <f t="shared" si="135"/>
        <v>2017</v>
      </c>
    </row>
    <row r="1386" spans="1:20" ht="42.75" hidden="1" x14ac:dyDescent="0.4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>
        <v>63</v>
      </c>
      <c r="L1386" t="b">
        <v>1</v>
      </c>
      <c r="M1386" t="s">
        <v>8281</v>
      </c>
      <c r="N1386" t="s">
        <v>8282</v>
      </c>
      <c r="O1386" s="6">
        <f t="shared" si="130"/>
        <v>124</v>
      </c>
      <c r="P1386">
        <f t="shared" si="131"/>
        <v>68.94</v>
      </c>
      <c r="Q1386" s="5">
        <f t="shared" si="133"/>
        <v>42513.750851063829</v>
      </c>
      <c r="R1386" s="5">
        <f t="shared" si="132"/>
        <v>42544.38914893617</v>
      </c>
      <c r="S1386">
        <f t="shared" si="134"/>
        <v>31</v>
      </c>
      <c r="T1386">
        <f t="shared" si="135"/>
        <v>2016</v>
      </c>
    </row>
    <row r="1387" spans="1:20" ht="42.75" hidden="1" x14ac:dyDescent="0.4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>
        <v>134</v>
      </c>
      <c r="L1387" t="b">
        <v>1</v>
      </c>
      <c r="M1387" t="s">
        <v>8281</v>
      </c>
      <c r="N1387" t="s">
        <v>8282</v>
      </c>
      <c r="O1387" s="6">
        <f t="shared" si="130"/>
        <v>110</v>
      </c>
      <c r="P1387">
        <f t="shared" si="131"/>
        <v>65.91</v>
      </c>
      <c r="Q1387" s="5">
        <f t="shared" si="133"/>
        <v>42792.512068557917</v>
      </c>
      <c r="R1387" s="5">
        <f t="shared" si="132"/>
        <v>42849.51843971631</v>
      </c>
      <c r="S1387">
        <f t="shared" si="134"/>
        <v>57</v>
      </c>
      <c r="T1387">
        <f t="shared" si="135"/>
        <v>2017</v>
      </c>
    </row>
    <row r="1388" spans="1:20" ht="28.5" hidden="1" x14ac:dyDescent="0.4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>
        <v>14</v>
      </c>
      <c r="L1388" t="b">
        <v>1</v>
      </c>
      <c r="M1388" t="s">
        <v>8281</v>
      </c>
      <c r="N1388" t="s">
        <v>8282</v>
      </c>
      <c r="O1388" s="6">
        <f t="shared" si="130"/>
        <v>219</v>
      </c>
      <c r="P1388">
        <f t="shared" si="131"/>
        <v>62.5</v>
      </c>
      <c r="Q1388" s="5">
        <f t="shared" si="133"/>
        <v>42538.171264775418</v>
      </c>
      <c r="R1388" s="5">
        <f t="shared" si="132"/>
        <v>42568.809562647759</v>
      </c>
      <c r="S1388">
        <f t="shared" si="134"/>
        <v>31</v>
      </c>
      <c r="T1388">
        <f t="shared" si="135"/>
        <v>2016</v>
      </c>
    </row>
    <row r="1389" spans="1:20" ht="42.75" hidden="1" x14ac:dyDescent="0.4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>
        <v>78</v>
      </c>
      <c r="L1389" t="b">
        <v>1</v>
      </c>
      <c r="M1389" t="s">
        <v>8281</v>
      </c>
      <c r="N1389" t="s">
        <v>8282</v>
      </c>
      <c r="O1389" s="6">
        <f t="shared" si="130"/>
        <v>137</v>
      </c>
      <c r="P1389">
        <f t="shared" si="131"/>
        <v>70.06</v>
      </c>
      <c r="Q1389" s="5">
        <f t="shared" si="133"/>
        <v>42479.217434988183</v>
      </c>
      <c r="R1389" s="5">
        <f t="shared" si="132"/>
        <v>42511.148936170212</v>
      </c>
      <c r="S1389">
        <f t="shared" si="134"/>
        <v>32</v>
      </c>
      <c r="T1389">
        <f t="shared" si="135"/>
        <v>2016</v>
      </c>
    </row>
    <row r="1390" spans="1:20" ht="42.75" hidden="1" x14ac:dyDescent="0.4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>
        <v>112</v>
      </c>
      <c r="L1390" t="b">
        <v>1</v>
      </c>
      <c r="M1390" t="s">
        <v>8281</v>
      </c>
      <c r="N1390" t="s">
        <v>8282</v>
      </c>
      <c r="O1390" s="6">
        <f t="shared" si="130"/>
        <v>135</v>
      </c>
      <c r="P1390">
        <f t="shared" si="131"/>
        <v>60.18</v>
      </c>
      <c r="Q1390" s="5">
        <f t="shared" si="133"/>
        <v>42997.712966903069</v>
      </c>
      <c r="R1390" s="5">
        <f t="shared" si="132"/>
        <v>43024.329078014183</v>
      </c>
      <c r="S1390">
        <f t="shared" si="134"/>
        <v>27</v>
      </c>
      <c r="T1390">
        <f t="shared" si="135"/>
        <v>2017</v>
      </c>
    </row>
    <row r="1391" spans="1:20" ht="28.5" hidden="1" x14ac:dyDescent="0.4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>
        <v>34</v>
      </c>
      <c r="L1391" t="b">
        <v>1</v>
      </c>
      <c r="M1391" t="s">
        <v>8281</v>
      </c>
      <c r="N1391" t="s">
        <v>8282</v>
      </c>
      <c r="O1391" s="6">
        <f t="shared" si="130"/>
        <v>145</v>
      </c>
      <c r="P1391">
        <f t="shared" si="131"/>
        <v>21.38</v>
      </c>
      <c r="Q1391" s="5">
        <f t="shared" si="133"/>
        <v>42927.108238770685</v>
      </c>
      <c r="R1391" s="5">
        <f t="shared" si="132"/>
        <v>42957.746536643026</v>
      </c>
      <c r="S1391">
        <f t="shared" si="134"/>
        <v>31</v>
      </c>
      <c r="T1391">
        <f t="shared" si="135"/>
        <v>2017</v>
      </c>
    </row>
    <row r="1392" spans="1:20" ht="42.75" hidden="1" x14ac:dyDescent="0.4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>
        <v>19</v>
      </c>
      <c r="L1392" t="b">
        <v>1</v>
      </c>
      <c r="M1392" t="s">
        <v>8281</v>
      </c>
      <c r="N1392" t="s">
        <v>8282</v>
      </c>
      <c r="O1392" s="6">
        <f t="shared" si="130"/>
        <v>109</v>
      </c>
      <c r="P1392">
        <f t="shared" si="131"/>
        <v>160.79</v>
      </c>
      <c r="Q1392" s="5">
        <f t="shared" si="133"/>
        <v>42439.267210401893</v>
      </c>
      <c r="R1392" s="5">
        <f t="shared" si="132"/>
        <v>42473.902127659574</v>
      </c>
      <c r="S1392">
        <f t="shared" si="134"/>
        <v>35</v>
      </c>
      <c r="T1392">
        <f t="shared" si="135"/>
        <v>2016</v>
      </c>
    </row>
    <row r="1393" spans="1:20" ht="42.75" hidden="1" x14ac:dyDescent="0.4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>
        <v>13</v>
      </c>
      <c r="L1393" t="b">
        <v>1</v>
      </c>
      <c r="M1393" t="s">
        <v>8281</v>
      </c>
      <c r="N1393" t="s">
        <v>8282</v>
      </c>
      <c r="O1393" s="6">
        <f t="shared" si="130"/>
        <v>110</v>
      </c>
      <c r="P1393">
        <f t="shared" si="131"/>
        <v>42.38</v>
      </c>
      <c r="Q1393" s="5">
        <f t="shared" si="133"/>
        <v>42547.366643026005</v>
      </c>
      <c r="R1393" s="5">
        <f t="shared" si="132"/>
        <v>42592.871631205679</v>
      </c>
      <c r="S1393">
        <f t="shared" si="134"/>
        <v>46</v>
      </c>
      <c r="T1393">
        <f t="shared" si="135"/>
        <v>2016</v>
      </c>
    </row>
    <row r="1394" spans="1:20" ht="42.75" hidden="1" x14ac:dyDescent="0.4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>
        <v>104</v>
      </c>
      <c r="L1394" t="b">
        <v>1</v>
      </c>
      <c r="M1394" t="s">
        <v>8281</v>
      </c>
      <c r="N1394" t="s">
        <v>8282</v>
      </c>
      <c r="O1394" s="6">
        <f t="shared" si="130"/>
        <v>114</v>
      </c>
      <c r="P1394">
        <f t="shared" si="131"/>
        <v>27.32</v>
      </c>
      <c r="Q1394" s="5">
        <f t="shared" si="133"/>
        <v>42759.285886524827</v>
      </c>
      <c r="R1394" s="5">
        <f t="shared" si="132"/>
        <v>42790.945460992909</v>
      </c>
      <c r="S1394">
        <f t="shared" si="134"/>
        <v>32</v>
      </c>
      <c r="T1394">
        <f t="shared" si="135"/>
        <v>2017</v>
      </c>
    </row>
    <row r="1395" spans="1:20" hidden="1" x14ac:dyDescent="0.4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>
        <v>52</v>
      </c>
      <c r="L1395" t="b">
        <v>1</v>
      </c>
      <c r="M1395" t="s">
        <v>8281</v>
      </c>
      <c r="N1395" t="s">
        <v>8282</v>
      </c>
      <c r="O1395" s="6">
        <f t="shared" si="130"/>
        <v>102</v>
      </c>
      <c r="P1395">
        <f t="shared" si="131"/>
        <v>196.83</v>
      </c>
      <c r="Q1395" s="5">
        <f t="shared" si="133"/>
        <v>42915.058191489363</v>
      </c>
      <c r="R1395" s="5">
        <f t="shared" si="132"/>
        <v>42945.696489361697</v>
      </c>
      <c r="S1395">
        <f t="shared" si="134"/>
        <v>31</v>
      </c>
      <c r="T1395">
        <f t="shared" si="135"/>
        <v>2017</v>
      </c>
    </row>
    <row r="1396" spans="1:20" ht="42.75" hidden="1" x14ac:dyDescent="0.4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>
        <v>17</v>
      </c>
      <c r="L1396" t="b">
        <v>1</v>
      </c>
      <c r="M1396" t="s">
        <v>8281</v>
      </c>
      <c r="N1396" t="s">
        <v>8282</v>
      </c>
      <c r="O1396" s="6">
        <f t="shared" si="130"/>
        <v>122</v>
      </c>
      <c r="P1396">
        <f t="shared" si="131"/>
        <v>53.88</v>
      </c>
      <c r="Q1396" s="5">
        <f t="shared" si="133"/>
        <v>43117.743806146573</v>
      </c>
      <c r="R1396" s="5">
        <f t="shared" si="132"/>
        <v>43161.638297872341</v>
      </c>
      <c r="S1396">
        <f t="shared" si="134"/>
        <v>44</v>
      </c>
      <c r="T1396">
        <f t="shared" si="135"/>
        <v>2018</v>
      </c>
    </row>
    <row r="1397" spans="1:20" hidden="1" x14ac:dyDescent="0.4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>
        <v>82</v>
      </c>
      <c r="L1397" t="b">
        <v>1</v>
      </c>
      <c r="M1397" t="s">
        <v>8281</v>
      </c>
      <c r="N1397" t="s">
        <v>8282</v>
      </c>
      <c r="O1397" s="6">
        <f t="shared" si="130"/>
        <v>112</v>
      </c>
      <c r="P1397">
        <f t="shared" si="131"/>
        <v>47.76</v>
      </c>
      <c r="Q1397" s="5">
        <f t="shared" si="133"/>
        <v>43084.821288416075</v>
      </c>
      <c r="R1397" s="5">
        <f t="shared" si="132"/>
        <v>43115.459586288416</v>
      </c>
      <c r="S1397">
        <f t="shared" si="134"/>
        <v>31</v>
      </c>
      <c r="T1397">
        <f t="shared" si="135"/>
        <v>2017</v>
      </c>
    </row>
    <row r="1398" spans="1:20" ht="42.75" hidden="1" x14ac:dyDescent="0.4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>
        <v>73</v>
      </c>
      <c r="L1398" t="b">
        <v>1</v>
      </c>
      <c r="M1398" t="s">
        <v>8281</v>
      </c>
      <c r="N1398" t="s">
        <v>8282</v>
      </c>
      <c r="O1398" s="6">
        <f t="shared" si="130"/>
        <v>107</v>
      </c>
      <c r="P1398">
        <f t="shared" si="131"/>
        <v>88.19</v>
      </c>
      <c r="Q1398" s="5">
        <f t="shared" si="133"/>
        <v>42368.998605200948</v>
      </c>
      <c r="R1398" s="5">
        <f t="shared" si="132"/>
        <v>42399.636903073289</v>
      </c>
      <c r="S1398">
        <f t="shared" si="134"/>
        <v>31</v>
      </c>
      <c r="T1398">
        <f t="shared" si="135"/>
        <v>2015</v>
      </c>
    </row>
    <row r="1399" spans="1:20" ht="42.75" hidden="1" x14ac:dyDescent="0.4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>
        <v>158</v>
      </c>
      <c r="L1399" t="b">
        <v>1</v>
      </c>
      <c r="M1399" t="s">
        <v>8281</v>
      </c>
      <c r="N1399" t="s">
        <v>8282</v>
      </c>
      <c r="O1399" s="6">
        <f t="shared" si="130"/>
        <v>114</v>
      </c>
      <c r="P1399">
        <f t="shared" si="131"/>
        <v>72.06</v>
      </c>
      <c r="Q1399" s="5">
        <f t="shared" si="133"/>
        <v>43004.150236406618</v>
      </c>
      <c r="R1399" s="5">
        <f t="shared" si="132"/>
        <v>43034.758156028372</v>
      </c>
      <c r="S1399">
        <f t="shared" si="134"/>
        <v>31</v>
      </c>
      <c r="T1399">
        <f t="shared" si="135"/>
        <v>2017</v>
      </c>
    </row>
    <row r="1400" spans="1:20" ht="42.75" hidden="1" x14ac:dyDescent="0.4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>
        <v>65</v>
      </c>
      <c r="L1400" t="b">
        <v>1</v>
      </c>
      <c r="M1400" t="s">
        <v>8281</v>
      </c>
      <c r="N1400" t="s">
        <v>8282</v>
      </c>
      <c r="O1400" s="6">
        <f t="shared" si="130"/>
        <v>110</v>
      </c>
      <c r="P1400">
        <f t="shared" si="131"/>
        <v>74.25</v>
      </c>
      <c r="Q1400" s="5">
        <f t="shared" si="133"/>
        <v>42887.680070921982</v>
      </c>
      <c r="R1400" s="5">
        <f t="shared" si="132"/>
        <v>42918.318368794324</v>
      </c>
      <c r="S1400">
        <f t="shared" si="134"/>
        <v>31</v>
      </c>
      <c r="T1400">
        <f t="shared" si="135"/>
        <v>2017</v>
      </c>
    </row>
    <row r="1401" spans="1:20" ht="42.75" hidden="1" x14ac:dyDescent="0.4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>
        <v>184</v>
      </c>
      <c r="L1401" t="b">
        <v>1</v>
      </c>
      <c r="M1401" t="s">
        <v>8281</v>
      </c>
      <c r="N1401" t="s">
        <v>8282</v>
      </c>
      <c r="O1401" s="6">
        <f t="shared" si="130"/>
        <v>126</v>
      </c>
      <c r="P1401">
        <f t="shared" si="131"/>
        <v>61.7</v>
      </c>
      <c r="Q1401" s="5">
        <f t="shared" si="133"/>
        <v>42236.238451536643</v>
      </c>
      <c r="R1401" s="5">
        <f t="shared" si="132"/>
        <v>42266.876749408984</v>
      </c>
      <c r="S1401">
        <f t="shared" si="134"/>
        <v>31</v>
      </c>
      <c r="T1401">
        <f t="shared" si="135"/>
        <v>2015</v>
      </c>
    </row>
    <row r="1402" spans="1:20" ht="42.75" hidden="1" x14ac:dyDescent="0.4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>
        <v>34</v>
      </c>
      <c r="L1402" t="b">
        <v>1</v>
      </c>
      <c r="M1402" t="s">
        <v>8281</v>
      </c>
      <c r="N1402" t="s">
        <v>8282</v>
      </c>
      <c r="O1402" s="6">
        <f t="shared" si="130"/>
        <v>167</v>
      </c>
      <c r="P1402">
        <f t="shared" si="131"/>
        <v>17.239999999999998</v>
      </c>
      <c r="Q1402" s="5">
        <f t="shared" si="133"/>
        <v>42858.539869976361</v>
      </c>
      <c r="R1402" s="5">
        <f t="shared" si="132"/>
        <v>42894.170212765959</v>
      </c>
      <c r="S1402">
        <f t="shared" si="134"/>
        <v>36</v>
      </c>
      <c r="T1402">
        <f t="shared" si="135"/>
        <v>2017</v>
      </c>
    </row>
    <row r="1403" spans="1:20" ht="42.75" hidden="1" x14ac:dyDescent="0.4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>
        <v>240</v>
      </c>
      <c r="L1403" t="b">
        <v>1</v>
      </c>
      <c r="M1403" t="s">
        <v>8281</v>
      </c>
      <c r="N1403" t="s">
        <v>8282</v>
      </c>
      <c r="O1403" s="6">
        <f t="shared" si="130"/>
        <v>497</v>
      </c>
      <c r="P1403">
        <f t="shared" si="131"/>
        <v>51.72</v>
      </c>
      <c r="Q1403" s="5">
        <f t="shared" si="133"/>
        <v>41736.825933806147</v>
      </c>
      <c r="R1403" s="5">
        <f t="shared" si="132"/>
        <v>41758.272742316782</v>
      </c>
      <c r="S1403">
        <f t="shared" si="134"/>
        <v>22</v>
      </c>
      <c r="T1403">
        <f t="shared" si="135"/>
        <v>2014</v>
      </c>
    </row>
    <row r="1404" spans="1:20" ht="42.75" hidden="1" x14ac:dyDescent="0.4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>
        <v>113</v>
      </c>
      <c r="L1404" t="b">
        <v>1</v>
      </c>
      <c r="M1404" t="s">
        <v>8281</v>
      </c>
      <c r="N1404" t="s">
        <v>8282</v>
      </c>
      <c r="O1404" s="6">
        <f t="shared" si="130"/>
        <v>109</v>
      </c>
      <c r="P1404">
        <f t="shared" si="131"/>
        <v>24.15</v>
      </c>
      <c r="Q1404" s="5">
        <f t="shared" si="133"/>
        <v>42416.033226950356</v>
      </c>
      <c r="R1404" s="5">
        <f t="shared" si="132"/>
        <v>42477.267269503544</v>
      </c>
      <c r="S1404">
        <f t="shared" si="134"/>
        <v>61</v>
      </c>
      <c r="T1404">
        <f t="shared" si="135"/>
        <v>2016</v>
      </c>
    </row>
    <row r="1405" spans="1:20" ht="42.75" hidden="1" x14ac:dyDescent="0.4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>
        <v>66</v>
      </c>
      <c r="L1405" t="b">
        <v>1</v>
      </c>
      <c r="M1405" t="s">
        <v>8281</v>
      </c>
      <c r="N1405" t="s">
        <v>8282</v>
      </c>
      <c r="O1405" s="6">
        <f t="shared" si="130"/>
        <v>103</v>
      </c>
      <c r="P1405">
        <f t="shared" si="131"/>
        <v>62.17</v>
      </c>
      <c r="Q1405" s="5">
        <f t="shared" si="133"/>
        <v>41788.979137115835</v>
      </c>
      <c r="R1405" s="5">
        <f t="shared" si="132"/>
        <v>41819.617434988177</v>
      </c>
      <c r="S1405">
        <f t="shared" si="134"/>
        <v>31</v>
      </c>
      <c r="T1405">
        <f t="shared" si="135"/>
        <v>2014</v>
      </c>
    </row>
    <row r="1406" spans="1:20" ht="42.75" hidden="1" x14ac:dyDescent="0.4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>
        <v>5</v>
      </c>
      <c r="L1406" t="b">
        <v>0</v>
      </c>
      <c r="M1406" t="s">
        <v>8278</v>
      </c>
      <c r="N1406" t="s">
        <v>8297</v>
      </c>
      <c r="O1406" s="6">
        <f t="shared" si="130"/>
        <v>2</v>
      </c>
      <c r="P1406">
        <f t="shared" si="131"/>
        <v>48.2</v>
      </c>
      <c r="Q1406" s="5">
        <f t="shared" si="133"/>
        <v>42382.797695035464</v>
      </c>
      <c r="R1406" s="5">
        <f t="shared" si="132"/>
        <v>42408.329609929075</v>
      </c>
      <c r="S1406">
        <f t="shared" si="134"/>
        <v>26</v>
      </c>
      <c r="T1406">
        <f t="shared" si="135"/>
        <v>2016</v>
      </c>
    </row>
    <row r="1407" spans="1:20" ht="28.5" hidden="1" x14ac:dyDescent="0.4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>
        <v>17</v>
      </c>
      <c r="L1407" t="b">
        <v>0</v>
      </c>
      <c r="M1407" t="s">
        <v>8278</v>
      </c>
      <c r="N1407" t="s">
        <v>8297</v>
      </c>
      <c r="O1407" s="6">
        <f t="shared" si="130"/>
        <v>0</v>
      </c>
      <c r="P1407">
        <f t="shared" si="131"/>
        <v>6.18</v>
      </c>
      <c r="Q1407" s="5">
        <f t="shared" si="133"/>
        <v>42290.035472813237</v>
      </c>
      <c r="R1407" s="5">
        <f t="shared" si="132"/>
        <v>42320.716323877074</v>
      </c>
      <c r="S1407">
        <f t="shared" si="134"/>
        <v>31</v>
      </c>
      <c r="T1407">
        <f t="shared" si="135"/>
        <v>2015</v>
      </c>
    </row>
    <row r="1408" spans="1:20" hidden="1" x14ac:dyDescent="0.4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>
        <v>3</v>
      </c>
      <c r="L1408" t="b">
        <v>0</v>
      </c>
      <c r="M1408" t="s">
        <v>8278</v>
      </c>
      <c r="N1408" t="s">
        <v>8297</v>
      </c>
      <c r="O1408" s="6">
        <f t="shared" si="130"/>
        <v>0</v>
      </c>
      <c r="P1408">
        <f t="shared" si="131"/>
        <v>5</v>
      </c>
      <c r="Q1408" s="5">
        <f t="shared" si="133"/>
        <v>42653.357056737586</v>
      </c>
      <c r="R1408" s="5">
        <f t="shared" si="132"/>
        <v>42707.468085106382</v>
      </c>
      <c r="S1408">
        <f t="shared" si="134"/>
        <v>54</v>
      </c>
      <c r="T1408">
        <f t="shared" si="135"/>
        <v>2016</v>
      </c>
    </row>
    <row r="1409" spans="1:20" ht="42.75" hidden="1" x14ac:dyDescent="0.4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>
        <v>2</v>
      </c>
      <c r="L1409" t="b">
        <v>0</v>
      </c>
      <c r="M1409" t="s">
        <v>8278</v>
      </c>
      <c r="N1409" t="s">
        <v>8297</v>
      </c>
      <c r="O1409" s="6">
        <f t="shared" si="130"/>
        <v>1</v>
      </c>
      <c r="P1409">
        <f t="shared" si="131"/>
        <v>7.5</v>
      </c>
      <c r="Q1409" s="5">
        <f t="shared" si="133"/>
        <v>42184.697139479904</v>
      </c>
      <c r="R1409" s="5">
        <f t="shared" si="132"/>
        <v>42210.229054373522</v>
      </c>
      <c r="S1409">
        <f t="shared" si="134"/>
        <v>26</v>
      </c>
      <c r="T1409">
        <f t="shared" si="135"/>
        <v>2015</v>
      </c>
    </row>
    <row r="1410" spans="1:20" ht="42.75" hidden="1" x14ac:dyDescent="0.4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>
        <v>6</v>
      </c>
      <c r="L1410" t="b">
        <v>0</v>
      </c>
      <c r="M1410" t="s">
        <v>8278</v>
      </c>
      <c r="N1410" t="s">
        <v>8297</v>
      </c>
      <c r="O1410" s="6">
        <f t="shared" ref="O1410:O1473" si="136">ROUND(E1410/D1410*100,0)</f>
        <v>7</v>
      </c>
      <c r="P1410">
        <f t="shared" ref="P1410:P1473" si="137">IFERROR(ROUND(E1410/K1410,2),0)</f>
        <v>12</v>
      </c>
      <c r="Q1410" s="5">
        <f t="shared" si="133"/>
        <v>42647.677966903073</v>
      </c>
      <c r="R1410" s="5">
        <f t="shared" ref="R1410:R1473" si="138">(I1410/84600)+DATE(1970,1,1)</f>
        <v>42678.358817966902</v>
      </c>
      <c r="S1410">
        <f t="shared" si="134"/>
        <v>31</v>
      </c>
      <c r="T1410">
        <f t="shared" si="135"/>
        <v>2016</v>
      </c>
    </row>
    <row r="1411" spans="1:20" ht="42.75" hidden="1" x14ac:dyDescent="0.4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>
        <v>0</v>
      </c>
      <c r="L1411" t="b">
        <v>0</v>
      </c>
      <c r="M1411" t="s">
        <v>8278</v>
      </c>
      <c r="N1411" t="s">
        <v>8297</v>
      </c>
      <c r="O1411" s="6">
        <f t="shared" si="136"/>
        <v>0</v>
      </c>
      <c r="P1411">
        <f t="shared" si="137"/>
        <v>0</v>
      </c>
      <c r="Q1411" s="5">
        <f t="shared" ref="Q1411:Q1474" si="139">(J1411/84600)+DATE(1970,1,1)</f>
        <v>42293.561879432629</v>
      </c>
      <c r="R1411" s="5">
        <f t="shared" si="138"/>
        <v>42354.881028368793</v>
      </c>
      <c r="S1411">
        <f t="shared" ref="S1411:S1474" si="140">ROUND((I1411-J1411)/86400,0)+1</f>
        <v>61</v>
      </c>
      <c r="T1411">
        <f t="shared" ref="T1411:T1474" si="141">YEAR((Q1411))</f>
        <v>2015</v>
      </c>
    </row>
    <row r="1412" spans="1:20" ht="42.75" hidden="1" x14ac:dyDescent="0.4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>
        <v>1</v>
      </c>
      <c r="L1412" t="b">
        <v>0</v>
      </c>
      <c r="M1412" t="s">
        <v>8278</v>
      </c>
      <c r="N1412" t="s">
        <v>8297</v>
      </c>
      <c r="O1412" s="6">
        <f t="shared" si="136"/>
        <v>0</v>
      </c>
      <c r="P1412">
        <f t="shared" si="137"/>
        <v>1</v>
      </c>
      <c r="Q1412" s="5">
        <f t="shared" si="139"/>
        <v>42839.112529550825</v>
      </c>
      <c r="R1412" s="5">
        <f t="shared" si="138"/>
        <v>42885.069976359337</v>
      </c>
      <c r="S1412">
        <f t="shared" si="140"/>
        <v>46</v>
      </c>
      <c r="T1412">
        <f t="shared" si="141"/>
        <v>2017</v>
      </c>
    </row>
    <row r="1413" spans="1:20" ht="42.75" hidden="1" x14ac:dyDescent="0.4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>
        <v>3</v>
      </c>
      <c r="L1413" t="b">
        <v>0</v>
      </c>
      <c r="M1413" t="s">
        <v>8278</v>
      </c>
      <c r="N1413" t="s">
        <v>8297</v>
      </c>
      <c r="O1413" s="6">
        <f t="shared" si="136"/>
        <v>0</v>
      </c>
      <c r="P1413">
        <f t="shared" si="137"/>
        <v>2.33</v>
      </c>
      <c r="Q1413" s="5">
        <f t="shared" si="139"/>
        <v>42362.932624113477</v>
      </c>
      <c r="R1413" s="5">
        <f t="shared" si="138"/>
        <v>42391.52836879433</v>
      </c>
      <c r="S1413">
        <f t="shared" si="140"/>
        <v>29</v>
      </c>
      <c r="T1413">
        <f t="shared" si="141"/>
        <v>2015</v>
      </c>
    </row>
    <row r="1414" spans="1:20" ht="28.5" hidden="1" x14ac:dyDescent="0.4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>
        <v>13</v>
      </c>
      <c r="L1414" t="b">
        <v>0</v>
      </c>
      <c r="M1414" t="s">
        <v>8278</v>
      </c>
      <c r="N1414" t="s">
        <v>8297</v>
      </c>
      <c r="O1414" s="6">
        <f t="shared" si="136"/>
        <v>5</v>
      </c>
      <c r="P1414">
        <f t="shared" si="137"/>
        <v>24.62</v>
      </c>
      <c r="Q1414" s="5">
        <f t="shared" si="139"/>
        <v>42295.533085106385</v>
      </c>
      <c r="R1414" s="5">
        <f t="shared" si="138"/>
        <v>42326.171382978719</v>
      </c>
      <c r="S1414">
        <f t="shared" si="140"/>
        <v>31</v>
      </c>
      <c r="T1414">
        <f t="shared" si="141"/>
        <v>2015</v>
      </c>
    </row>
    <row r="1415" spans="1:20" ht="57" hidden="1" x14ac:dyDescent="0.4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>
        <v>1</v>
      </c>
      <c r="L1415" t="b">
        <v>0</v>
      </c>
      <c r="M1415" t="s">
        <v>8278</v>
      </c>
      <c r="N1415" t="s">
        <v>8297</v>
      </c>
      <c r="O1415" s="6">
        <f t="shared" si="136"/>
        <v>5</v>
      </c>
      <c r="P1415">
        <f t="shared" si="137"/>
        <v>100</v>
      </c>
      <c r="Q1415" s="5">
        <f t="shared" si="139"/>
        <v>42717.701773049645</v>
      </c>
      <c r="R1415" s="5">
        <f t="shared" si="138"/>
        <v>42778.978368794327</v>
      </c>
      <c r="S1415">
        <f t="shared" si="140"/>
        <v>61</v>
      </c>
      <c r="T1415">
        <f t="shared" si="141"/>
        <v>2016</v>
      </c>
    </row>
    <row r="1416" spans="1:20" ht="42.75" hidden="1" x14ac:dyDescent="0.4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>
        <v>1</v>
      </c>
      <c r="L1416" t="b">
        <v>0</v>
      </c>
      <c r="M1416" t="s">
        <v>8278</v>
      </c>
      <c r="N1416" t="s">
        <v>8297</v>
      </c>
      <c r="O1416" s="6">
        <f t="shared" si="136"/>
        <v>0</v>
      </c>
      <c r="P1416">
        <f t="shared" si="137"/>
        <v>1</v>
      </c>
      <c r="Q1416" s="5">
        <f t="shared" si="139"/>
        <v>43072.918049645392</v>
      </c>
      <c r="R1416" s="5">
        <f t="shared" si="138"/>
        <v>43103.556347517733</v>
      </c>
      <c r="S1416">
        <f t="shared" si="140"/>
        <v>31</v>
      </c>
      <c r="T1416">
        <f t="shared" si="141"/>
        <v>2017</v>
      </c>
    </row>
    <row r="1417" spans="1:20" ht="42.75" hidden="1" x14ac:dyDescent="0.4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>
        <v>9</v>
      </c>
      <c r="L1417" t="b">
        <v>0</v>
      </c>
      <c r="M1417" t="s">
        <v>8278</v>
      </c>
      <c r="N1417" t="s">
        <v>8297</v>
      </c>
      <c r="O1417" s="6">
        <f t="shared" si="136"/>
        <v>18</v>
      </c>
      <c r="P1417">
        <f t="shared" si="137"/>
        <v>88.89</v>
      </c>
      <c r="Q1417" s="5">
        <f t="shared" si="139"/>
        <v>42546.371052009461</v>
      </c>
      <c r="R1417" s="5">
        <f t="shared" si="138"/>
        <v>42587.222115839242</v>
      </c>
      <c r="S1417">
        <f t="shared" si="140"/>
        <v>41</v>
      </c>
      <c r="T1417">
        <f t="shared" si="141"/>
        <v>2016</v>
      </c>
    </row>
    <row r="1418" spans="1:20" ht="42.75" hidden="1" x14ac:dyDescent="0.4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>
        <v>0</v>
      </c>
      <c r="L1418" t="b">
        <v>0</v>
      </c>
      <c r="M1418" t="s">
        <v>8278</v>
      </c>
      <c r="N1418" t="s">
        <v>8297</v>
      </c>
      <c r="O1418" s="6">
        <f t="shared" si="136"/>
        <v>0</v>
      </c>
      <c r="P1418">
        <f t="shared" si="137"/>
        <v>0</v>
      </c>
      <c r="Q1418" s="5">
        <f t="shared" si="139"/>
        <v>42655.903297872341</v>
      </c>
      <c r="R1418" s="5">
        <f t="shared" si="138"/>
        <v>42686.58414893617</v>
      </c>
      <c r="S1418">
        <f t="shared" si="140"/>
        <v>31</v>
      </c>
      <c r="T1418">
        <f t="shared" si="141"/>
        <v>2016</v>
      </c>
    </row>
    <row r="1419" spans="1:20" ht="42.75" hidden="1" x14ac:dyDescent="0.4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>
        <v>2</v>
      </c>
      <c r="L1419" t="b">
        <v>0</v>
      </c>
      <c r="M1419" t="s">
        <v>8278</v>
      </c>
      <c r="N1419" t="s">
        <v>8297</v>
      </c>
      <c r="O1419" s="6">
        <f t="shared" si="136"/>
        <v>1</v>
      </c>
      <c r="P1419">
        <f t="shared" si="137"/>
        <v>27.5</v>
      </c>
      <c r="Q1419" s="5">
        <f t="shared" si="139"/>
        <v>42586.685271867609</v>
      </c>
      <c r="R1419" s="5">
        <f t="shared" si="138"/>
        <v>42617.646099290781</v>
      </c>
      <c r="S1419">
        <f t="shared" si="140"/>
        <v>31</v>
      </c>
      <c r="T1419">
        <f t="shared" si="141"/>
        <v>2016</v>
      </c>
    </row>
    <row r="1420" spans="1:20" ht="57" hidden="1" x14ac:dyDescent="0.4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>
        <v>1</v>
      </c>
      <c r="L1420" t="b">
        <v>0</v>
      </c>
      <c r="M1420" t="s">
        <v>8278</v>
      </c>
      <c r="N1420" t="s">
        <v>8297</v>
      </c>
      <c r="O1420" s="6">
        <f t="shared" si="136"/>
        <v>0</v>
      </c>
      <c r="P1420">
        <f t="shared" si="137"/>
        <v>6</v>
      </c>
      <c r="Q1420" s="5">
        <f t="shared" si="139"/>
        <v>42753.466122931437</v>
      </c>
      <c r="R1420" s="5">
        <f t="shared" si="138"/>
        <v>42784.104420803778</v>
      </c>
      <c r="S1420">
        <f t="shared" si="140"/>
        <v>31</v>
      </c>
      <c r="T1420">
        <f t="shared" si="141"/>
        <v>2017</v>
      </c>
    </row>
    <row r="1421" spans="1:20" ht="42.75" hidden="1" x14ac:dyDescent="0.4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>
        <v>10</v>
      </c>
      <c r="L1421" t="b">
        <v>0</v>
      </c>
      <c r="M1421" t="s">
        <v>8278</v>
      </c>
      <c r="N1421" t="s">
        <v>8297</v>
      </c>
      <c r="O1421" s="6">
        <f t="shared" si="136"/>
        <v>7</v>
      </c>
      <c r="P1421">
        <f t="shared" si="137"/>
        <v>44.5</v>
      </c>
      <c r="Q1421" s="5">
        <f t="shared" si="139"/>
        <v>42985.295732860519</v>
      </c>
      <c r="R1421" s="5">
        <f t="shared" si="138"/>
        <v>43015.93403073286</v>
      </c>
      <c r="S1421">
        <f t="shared" si="140"/>
        <v>31</v>
      </c>
      <c r="T1421">
        <f t="shared" si="141"/>
        <v>2017</v>
      </c>
    </row>
    <row r="1422" spans="1:20" ht="28.5" hidden="1" x14ac:dyDescent="0.4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>
        <v>3</v>
      </c>
      <c r="L1422" t="b">
        <v>0</v>
      </c>
      <c r="M1422" t="s">
        <v>8278</v>
      </c>
      <c r="N1422" t="s">
        <v>8297</v>
      </c>
      <c r="O1422" s="6">
        <f t="shared" si="136"/>
        <v>3</v>
      </c>
      <c r="P1422">
        <f t="shared" si="137"/>
        <v>1</v>
      </c>
      <c r="Q1422" s="5">
        <f t="shared" si="139"/>
        <v>42885.426548463358</v>
      </c>
      <c r="R1422" s="5">
        <f t="shared" si="138"/>
        <v>42910.958463356976</v>
      </c>
      <c r="S1422">
        <f t="shared" si="140"/>
        <v>26</v>
      </c>
      <c r="T1422">
        <f t="shared" si="141"/>
        <v>2017</v>
      </c>
    </row>
    <row r="1423" spans="1:20" ht="42.75" hidden="1" x14ac:dyDescent="0.4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>
        <v>2</v>
      </c>
      <c r="L1423" t="b">
        <v>0</v>
      </c>
      <c r="M1423" t="s">
        <v>8278</v>
      </c>
      <c r="N1423" t="s">
        <v>8297</v>
      </c>
      <c r="O1423" s="6">
        <f t="shared" si="136"/>
        <v>0</v>
      </c>
      <c r="P1423">
        <f t="shared" si="137"/>
        <v>100</v>
      </c>
      <c r="Q1423" s="5">
        <f t="shared" si="139"/>
        <v>42363.807434988179</v>
      </c>
      <c r="R1423" s="5">
        <f t="shared" si="138"/>
        <v>42394.44573286052</v>
      </c>
      <c r="S1423">
        <f t="shared" si="140"/>
        <v>31</v>
      </c>
      <c r="T1423">
        <f t="shared" si="141"/>
        <v>2015</v>
      </c>
    </row>
    <row r="1424" spans="1:20" ht="42.75" hidden="1" x14ac:dyDescent="0.4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>
        <v>2</v>
      </c>
      <c r="L1424" t="b">
        <v>0</v>
      </c>
      <c r="M1424" t="s">
        <v>8278</v>
      </c>
      <c r="N1424" t="s">
        <v>8297</v>
      </c>
      <c r="O1424" s="6">
        <f t="shared" si="136"/>
        <v>0</v>
      </c>
      <c r="P1424">
        <f t="shared" si="137"/>
        <v>13</v>
      </c>
      <c r="Q1424" s="5">
        <f t="shared" si="139"/>
        <v>42966.691536643026</v>
      </c>
      <c r="R1424" s="5">
        <f t="shared" si="138"/>
        <v>42997.329834515367</v>
      </c>
      <c r="S1424">
        <f t="shared" si="140"/>
        <v>31</v>
      </c>
      <c r="T1424">
        <f t="shared" si="141"/>
        <v>2017</v>
      </c>
    </row>
    <row r="1425" spans="1:20" ht="42.75" hidden="1" x14ac:dyDescent="0.4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>
        <v>1</v>
      </c>
      <c r="L1425" t="b">
        <v>0</v>
      </c>
      <c r="M1425" t="s">
        <v>8278</v>
      </c>
      <c r="N1425" t="s">
        <v>8297</v>
      </c>
      <c r="O1425" s="6">
        <f t="shared" si="136"/>
        <v>0</v>
      </c>
      <c r="P1425">
        <f t="shared" si="137"/>
        <v>100</v>
      </c>
      <c r="Q1425" s="5">
        <f t="shared" si="139"/>
        <v>42697.197765957448</v>
      </c>
      <c r="R1425" s="5">
        <f t="shared" si="138"/>
        <v>42727.836063829789</v>
      </c>
      <c r="S1425">
        <f t="shared" si="140"/>
        <v>31</v>
      </c>
      <c r="T1425">
        <f t="shared" si="141"/>
        <v>2016</v>
      </c>
    </row>
    <row r="1426" spans="1:20" ht="42.75" hidden="1" x14ac:dyDescent="0.4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>
        <v>14</v>
      </c>
      <c r="L1426" t="b">
        <v>0</v>
      </c>
      <c r="M1426" t="s">
        <v>8278</v>
      </c>
      <c r="N1426" t="s">
        <v>8297</v>
      </c>
      <c r="O1426" s="6">
        <f t="shared" si="136"/>
        <v>20</v>
      </c>
      <c r="P1426">
        <f t="shared" si="137"/>
        <v>109.07</v>
      </c>
      <c r="Q1426" s="5">
        <f t="shared" si="139"/>
        <v>43040.711607565012</v>
      </c>
      <c r="R1426" s="5">
        <f t="shared" si="138"/>
        <v>43054.030756501183</v>
      </c>
      <c r="S1426">
        <f t="shared" si="140"/>
        <v>14</v>
      </c>
      <c r="T1426">
        <f t="shared" si="141"/>
        <v>2017</v>
      </c>
    </row>
    <row r="1427" spans="1:20" ht="42.75" hidden="1" x14ac:dyDescent="0.4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>
        <v>0</v>
      </c>
      <c r="L1427" t="b">
        <v>0</v>
      </c>
      <c r="M1427" t="s">
        <v>8278</v>
      </c>
      <c r="N1427" t="s">
        <v>8297</v>
      </c>
      <c r="O1427" s="6">
        <f t="shared" si="136"/>
        <v>0</v>
      </c>
      <c r="P1427">
        <f t="shared" si="137"/>
        <v>0</v>
      </c>
      <c r="Q1427" s="5">
        <f t="shared" si="139"/>
        <v>42444.708735224587</v>
      </c>
      <c r="R1427" s="5">
        <f t="shared" si="138"/>
        <v>42475.347033096928</v>
      </c>
      <c r="S1427">
        <f t="shared" si="140"/>
        <v>31</v>
      </c>
      <c r="T1427">
        <f t="shared" si="141"/>
        <v>2016</v>
      </c>
    </row>
    <row r="1428" spans="1:20" ht="42.75" hidden="1" x14ac:dyDescent="0.4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>
        <v>0</v>
      </c>
      <c r="L1428" t="b">
        <v>0</v>
      </c>
      <c r="M1428" t="s">
        <v>8278</v>
      </c>
      <c r="N1428" t="s">
        <v>8297</v>
      </c>
      <c r="O1428" s="6">
        <f t="shared" si="136"/>
        <v>0</v>
      </c>
      <c r="P1428">
        <f t="shared" si="137"/>
        <v>0</v>
      </c>
      <c r="Q1428" s="5">
        <f t="shared" si="139"/>
        <v>42533.824113475173</v>
      </c>
      <c r="R1428" s="5">
        <f t="shared" si="138"/>
        <v>42595.100709219856</v>
      </c>
      <c r="S1428">
        <f t="shared" si="140"/>
        <v>61</v>
      </c>
      <c r="T1428">
        <f t="shared" si="141"/>
        <v>2016</v>
      </c>
    </row>
    <row r="1429" spans="1:20" ht="42.75" hidden="1" x14ac:dyDescent="0.4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>
        <v>4</v>
      </c>
      <c r="L1429" t="b">
        <v>0</v>
      </c>
      <c r="M1429" t="s">
        <v>8278</v>
      </c>
      <c r="N1429" t="s">
        <v>8297</v>
      </c>
      <c r="O1429" s="6">
        <f t="shared" si="136"/>
        <v>8</v>
      </c>
      <c r="P1429">
        <f t="shared" si="137"/>
        <v>104.75</v>
      </c>
      <c r="Q1429" s="5">
        <f t="shared" si="139"/>
        <v>42964.25277777778</v>
      </c>
      <c r="R1429" s="5">
        <f t="shared" si="138"/>
        <v>42994.891075650114</v>
      </c>
      <c r="S1429">
        <f t="shared" si="140"/>
        <v>31</v>
      </c>
      <c r="T1429">
        <f t="shared" si="141"/>
        <v>2017</v>
      </c>
    </row>
    <row r="1430" spans="1:20" ht="42.75" hidden="1" x14ac:dyDescent="0.4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>
        <v>3</v>
      </c>
      <c r="L1430" t="b">
        <v>0</v>
      </c>
      <c r="M1430" t="s">
        <v>8278</v>
      </c>
      <c r="N1430" t="s">
        <v>8297</v>
      </c>
      <c r="O1430" s="6">
        <f t="shared" si="136"/>
        <v>5</v>
      </c>
      <c r="P1430">
        <f t="shared" si="137"/>
        <v>15</v>
      </c>
      <c r="Q1430" s="5">
        <f t="shared" si="139"/>
        <v>42791.175141843967</v>
      </c>
      <c r="R1430" s="5">
        <f t="shared" si="138"/>
        <v>42821.770886524828</v>
      </c>
      <c r="S1430">
        <f t="shared" si="140"/>
        <v>31</v>
      </c>
      <c r="T1430">
        <f t="shared" si="141"/>
        <v>2017</v>
      </c>
    </row>
    <row r="1431" spans="1:20" ht="42.75" hidden="1" x14ac:dyDescent="0.4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>
        <v>0</v>
      </c>
      <c r="L1431" t="b">
        <v>0</v>
      </c>
      <c r="M1431" t="s">
        <v>8278</v>
      </c>
      <c r="N1431" t="s">
        <v>8297</v>
      </c>
      <c r="O1431" s="6">
        <f t="shared" si="136"/>
        <v>0</v>
      </c>
      <c r="P1431">
        <f t="shared" si="137"/>
        <v>0</v>
      </c>
      <c r="Q1431" s="5">
        <f t="shared" si="139"/>
        <v>42425.232174940902</v>
      </c>
      <c r="R1431" s="5">
        <f t="shared" si="138"/>
        <v>42455.870472813243</v>
      </c>
      <c r="S1431">
        <f t="shared" si="140"/>
        <v>31</v>
      </c>
      <c r="T1431">
        <f t="shared" si="141"/>
        <v>2016</v>
      </c>
    </row>
    <row r="1432" spans="1:20" ht="42.75" hidden="1" x14ac:dyDescent="0.4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>
        <v>5</v>
      </c>
      <c r="L1432" t="b">
        <v>0</v>
      </c>
      <c r="M1432" t="s">
        <v>8278</v>
      </c>
      <c r="N1432" t="s">
        <v>8297</v>
      </c>
      <c r="O1432" s="6">
        <f t="shared" si="136"/>
        <v>8</v>
      </c>
      <c r="P1432">
        <f t="shared" si="137"/>
        <v>80.599999999999994</v>
      </c>
      <c r="Q1432" s="5">
        <f t="shared" si="139"/>
        <v>42310.59678486998</v>
      </c>
      <c r="R1432" s="5">
        <f t="shared" si="138"/>
        <v>42342.256359338062</v>
      </c>
      <c r="S1432">
        <f t="shared" si="140"/>
        <v>32</v>
      </c>
      <c r="T1432">
        <f t="shared" si="141"/>
        <v>2015</v>
      </c>
    </row>
    <row r="1433" spans="1:20" ht="42.75" hidden="1" x14ac:dyDescent="0.4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>
        <v>47</v>
      </c>
      <c r="L1433" t="b">
        <v>0</v>
      </c>
      <c r="M1433" t="s">
        <v>8278</v>
      </c>
      <c r="N1433" t="s">
        <v>8297</v>
      </c>
      <c r="O1433" s="6">
        <f t="shared" si="136"/>
        <v>32</v>
      </c>
      <c r="P1433">
        <f t="shared" si="137"/>
        <v>115.55</v>
      </c>
      <c r="Q1433" s="5">
        <f t="shared" si="139"/>
        <v>42660.27914893617</v>
      </c>
      <c r="R1433" s="5">
        <f t="shared" si="138"/>
        <v>42690.96</v>
      </c>
      <c r="S1433">
        <f t="shared" si="140"/>
        <v>31</v>
      </c>
      <c r="T1433">
        <f t="shared" si="141"/>
        <v>2016</v>
      </c>
    </row>
    <row r="1434" spans="1:20" ht="42.75" hidden="1" x14ac:dyDescent="0.4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>
        <v>0</v>
      </c>
      <c r="L1434" t="b">
        <v>0</v>
      </c>
      <c r="M1434" t="s">
        <v>8278</v>
      </c>
      <c r="N1434" t="s">
        <v>8297</v>
      </c>
      <c r="O1434" s="6">
        <f t="shared" si="136"/>
        <v>0</v>
      </c>
      <c r="P1434">
        <f t="shared" si="137"/>
        <v>0</v>
      </c>
      <c r="Q1434" s="5">
        <f t="shared" si="139"/>
        <v>42529.116170212765</v>
      </c>
      <c r="R1434" s="5">
        <f t="shared" si="138"/>
        <v>42559.754468085106</v>
      </c>
      <c r="S1434">
        <f t="shared" si="140"/>
        <v>31</v>
      </c>
      <c r="T1434">
        <f t="shared" si="141"/>
        <v>2016</v>
      </c>
    </row>
    <row r="1435" spans="1:20" ht="42.75" hidden="1" x14ac:dyDescent="0.4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>
        <v>10</v>
      </c>
      <c r="L1435" t="b">
        <v>0</v>
      </c>
      <c r="M1435" t="s">
        <v>8278</v>
      </c>
      <c r="N1435" t="s">
        <v>8297</v>
      </c>
      <c r="O1435" s="6">
        <f t="shared" si="136"/>
        <v>7</v>
      </c>
      <c r="P1435">
        <f t="shared" si="137"/>
        <v>80.5</v>
      </c>
      <c r="Q1435" s="5">
        <f t="shared" si="139"/>
        <v>43037.554078014189</v>
      </c>
      <c r="R1435" s="5">
        <f t="shared" si="138"/>
        <v>43079.255319148935</v>
      </c>
      <c r="S1435">
        <f t="shared" si="140"/>
        <v>42</v>
      </c>
      <c r="T1435">
        <f t="shared" si="141"/>
        <v>2017</v>
      </c>
    </row>
    <row r="1436" spans="1:20" ht="42.75" hidden="1" x14ac:dyDescent="0.4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>
        <v>11</v>
      </c>
      <c r="L1436" t="b">
        <v>0</v>
      </c>
      <c r="M1436" t="s">
        <v>8278</v>
      </c>
      <c r="N1436" t="s">
        <v>8297</v>
      </c>
      <c r="O1436" s="6">
        <f t="shared" si="136"/>
        <v>10</v>
      </c>
      <c r="P1436">
        <f t="shared" si="137"/>
        <v>744.55</v>
      </c>
      <c r="Q1436" s="5">
        <f t="shared" si="139"/>
        <v>42495.400449172579</v>
      </c>
      <c r="R1436" s="5">
        <f t="shared" si="138"/>
        <v>42516.702127659577</v>
      </c>
      <c r="S1436">
        <f t="shared" si="140"/>
        <v>22</v>
      </c>
      <c r="T1436">
        <f t="shared" si="141"/>
        <v>2016</v>
      </c>
    </row>
    <row r="1437" spans="1:20" ht="28.5" hidden="1" x14ac:dyDescent="0.4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>
        <v>2</v>
      </c>
      <c r="L1437" t="b">
        <v>0</v>
      </c>
      <c r="M1437" t="s">
        <v>8278</v>
      </c>
      <c r="N1437" t="s">
        <v>8297</v>
      </c>
      <c r="O1437" s="6">
        <f t="shared" si="136"/>
        <v>0</v>
      </c>
      <c r="P1437">
        <f t="shared" si="137"/>
        <v>7.5</v>
      </c>
      <c r="Q1437" s="5">
        <f t="shared" si="139"/>
        <v>42613.882033096932</v>
      </c>
      <c r="R1437" s="5">
        <f t="shared" si="138"/>
        <v>42644.520330969266</v>
      </c>
      <c r="S1437">
        <f t="shared" si="140"/>
        <v>31</v>
      </c>
      <c r="T1437">
        <f t="shared" si="141"/>
        <v>2016</v>
      </c>
    </row>
    <row r="1438" spans="1:20" ht="42.75" hidden="1" x14ac:dyDescent="0.4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>
        <v>2</v>
      </c>
      <c r="L1438" t="b">
        <v>0</v>
      </c>
      <c r="M1438" t="s">
        <v>8278</v>
      </c>
      <c r="N1438" t="s">
        <v>8297</v>
      </c>
      <c r="O1438" s="6">
        <f t="shared" si="136"/>
        <v>1</v>
      </c>
      <c r="P1438">
        <f t="shared" si="137"/>
        <v>38.5</v>
      </c>
      <c r="Q1438" s="5">
        <f t="shared" si="139"/>
        <v>42749.27254137116</v>
      </c>
      <c r="R1438" s="5">
        <f t="shared" si="138"/>
        <v>42779.910839243501</v>
      </c>
      <c r="S1438">
        <f t="shared" si="140"/>
        <v>31</v>
      </c>
      <c r="T1438">
        <f t="shared" si="141"/>
        <v>2017</v>
      </c>
    </row>
    <row r="1439" spans="1:20" ht="57" hidden="1" x14ac:dyDescent="0.4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>
        <v>22</v>
      </c>
      <c r="L1439" t="b">
        <v>0</v>
      </c>
      <c r="M1439" t="s">
        <v>8278</v>
      </c>
      <c r="N1439" t="s">
        <v>8297</v>
      </c>
      <c r="O1439" s="6">
        <f t="shared" si="136"/>
        <v>27</v>
      </c>
      <c r="P1439">
        <f t="shared" si="137"/>
        <v>36.68</v>
      </c>
      <c r="Q1439" s="5">
        <f t="shared" si="139"/>
        <v>42141.798333333332</v>
      </c>
      <c r="R1439" s="5">
        <f t="shared" si="138"/>
        <v>42179.254609929078</v>
      </c>
      <c r="S1439">
        <f t="shared" si="140"/>
        <v>38</v>
      </c>
      <c r="T1439">
        <f t="shared" si="141"/>
        <v>2015</v>
      </c>
    </row>
    <row r="1440" spans="1:20" ht="42.75" hidden="1" x14ac:dyDescent="0.4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>
        <v>8</v>
      </c>
      <c r="L1440" t="b">
        <v>0</v>
      </c>
      <c r="M1440" t="s">
        <v>8278</v>
      </c>
      <c r="N1440" t="s">
        <v>8297</v>
      </c>
      <c r="O1440" s="6">
        <f t="shared" si="136"/>
        <v>3</v>
      </c>
      <c r="P1440">
        <f t="shared" si="137"/>
        <v>75</v>
      </c>
      <c r="Q1440" s="5">
        <f t="shared" si="139"/>
        <v>42817.209208037821</v>
      </c>
      <c r="R1440" s="5">
        <f t="shared" si="138"/>
        <v>42847.549645390071</v>
      </c>
      <c r="S1440">
        <f t="shared" si="140"/>
        <v>31</v>
      </c>
      <c r="T1440">
        <f t="shared" si="141"/>
        <v>2017</v>
      </c>
    </row>
    <row r="1441" spans="1:20" ht="42.75" hidden="1" x14ac:dyDescent="0.4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>
        <v>6</v>
      </c>
      <c r="L1441" t="b">
        <v>0</v>
      </c>
      <c r="M1441" t="s">
        <v>8278</v>
      </c>
      <c r="N1441" t="s">
        <v>8297</v>
      </c>
      <c r="O1441" s="6">
        <f t="shared" si="136"/>
        <v>7</v>
      </c>
      <c r="P1441">
        <f t="shared" si="137"/>
        <v>30</v>
      </c>
      <c r="Q1441" s="5">
        <f t="shared" si="139"/>
        <v>42391.294338061467</v>
      </c>
      <c r="R1441" s="5">
        <f t="shared" si="138"/>
        <v>42421.932635933801</v>
      </c>
      <c r="S1441">
        <f t="shared" si="140"/>
        <v>31</v>
      </c>
      <c r="T1441">
        <f t="shared" si="141"/>
        <v>2016</v>
      </c>
    </row>
    <row r="1442" spans="1:20" ht="42.75" hidden="1" x14ac:dyDescent="0.4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>
        <v>1</v>
      </c>
      <c r="L1442" t="b">
        <v>0</v>
      </c>
      <c r="M1442" t="s">
        <v>8278</v>
      </c>
      <c r="N1442" t="s">
        <v>8297</v>
      </c>
      <c r="O1442" s="6">
        <f t="shared" si="136"/>
        <v>0</v>
      </c>
      <c r="P1442">
        <f t="shared" si="137"/>
        <v>1</v>
      </c>
      <c r="Q1442" s="5">
        <f t="shared" si="139"/>
        <v>42846.700508274233</v>
      </c>
      <c r="R1442" s="5">
        <f t="shared" si="138"/>
        <v>42877.338806146574</v>
      </c>
      <c r="S1442">
        <f t="shared" si="140"/>
        <v>31</v>
      </c>
      <c r="T1442">
        <f t="shared" si="141"/>
        <v>2017</v>
      </c>
    </row>
    <row r="1443" spans="1:20" ht="42.75" hidden="1" x14ac:dyDescent="0.4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>
        <v>3</v>
      </c>
      <c r="L1443" t="b">
        <v>0</v>
      </c>
      <c r="M1443" t="s">
        <v>8278</v>
      </c>
      <c r="N1443" t="s">
        <v>8297</v>
      </c>
      <c r="O1443" s="6">
        <f t="shared" si="136"/>
        <v>1</v>
      </c>
      <c r="P1443">
        <f t="shared" si="137"/>
        <v>673.33</v>
      </c>
      <c r="Q1443" s="5">
        <f t="shared" si="139"/>
        <v>42552.590650118203</v>
      </c>
      <c r="R1443" s="5">
        <f t="shared" si="138"/>
        <v>42613.867245862886</v>
      </c>
      <c r="S1443">
        <f t="shared" si="140"/>
        <v>61</v>
      </c>
      <c r="T1443">
        <f t="shared" si="141"/>
        <v>2016</v>
      </c>
    </row>
    <row r="1444" spans="1:20" ht="42.75" hidden="1" x14ac:dyDescent="0.4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>
        <v>0</v>
      </c>
      <c r="L1444" t="b">
        <v>0</v>
      </c>
      <c r="M1444" t="s">
        <v>8278</v>
      </c>
      <c r="N1444" t="s">
        <v>8297</v>
      </c>
      <c r="O1444" s="6">
        <f t="shared" si="136"/>
        <v>0</v>
      </c>
      <c r="P1444">
        <f t="shared" si="137"/>
        <v>0</v>
      </c>
      <c r="Q1444" s="5">
        <f t="shared" si="139"/>
        <v>42845.573971631209</v>
      </c>
      <c r="R1444" s="5">
        <f t="shared" si="138"/>
        <v>42876.21226950355</v>
      </c>
      <c r="S1444">
        <f t="shared" si="140"/>
        <v>31</v>
      </c>
      <c r="T1444">
        <f t="shared" si="141"/>
        <v>2017</v>
      </c>
    </row>
    <row r="1445" spans="1:20" ht="42.75" hidden="1" x14ac:dyDescent="0.4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>
        <v>0</v>
      </c>
      <c r="L1445" t="b">
        <v>0</v>
      </c>
      <c r="M1445" t="s">
        <v>8278</v>
      </c>
      <c r="N1445" t="s">
        <v>8297</v>
      </c>
      <c r="O1445" s="6">
        <f t="shared" si="136"/>
        <v>0</v>
      </c>
      <c r="P1445">
        <f t="shared" si="137"/>
        <v>0</v>
      </c>
      <c r="Q1445" s="5">
        <f t="shared" si="139"/>
        <v>43072.584030732862</v>
      </c>
      <c r="R1445" s="5">
        <f t="shared" si="138"/>
        <v>43103.222328605203</v>
      </c>
      <c r="S1445">
        <f t="shared" si="140"/>
        <v>31</v>
      </c>
      <c r="T1445">
        <f t="shared" si="141"/>
        <v>2017</v>
      </c>
    </row>
    <row r="1446" spans="1:20" ht="42.75" hidden="1" x14ac:dyDescent="0.4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>
        <v>0</v>
      </c>
      <c r="L1446" t="b">
        <v>0</v>
      </c>
      <c r="M1446" t="s">
        <v>8278</v>
      </c>
      <c r="N1446" t="s">
        <v>8297</v>
      </c>
      <c r="O1446" s="6">
        <f t="shared" si="136"/>
        <v>0</v>
      </c>
      <c r="P1446">
        <f t="shared" si="137"/>
        <v>0</v>
      </c>
      <c r="Q1446" s="5">
        <f t="shared" si="139"/>
        <v>42553.721773049649</v>
      </c>
      <c r="R1446" s="5">
        <f t="shared" si="138"/>
        <v>42614.998368794331</v>
      </c>
      <c r="S1446">
        <f t="shared" si="140"/>
        <v>61</v>
      </c>
      <c r="T1446">
        <f t="shared" si="141"/>
        <v>2016</v>
      </c>
    </row>
    <row r="1447" spans="1:20" ht="42.75" hidden="1" x14ac:dyDescent="0.4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>
        <v>0</v>
      </c>
      <c r="L1447" t="b">
        <v>0</v>
      </c>
      <c r="M1447" t="s">
        <v>8278</v>
      </c>
      <c r="N1447" t="s">
        <v>8297</v>
      </c>
      <c r="O1447" s="6">
        <f t="shared" si="136"/>
        <v>0</v>
      </c>
      <c r="P1447">
        <f t="shared" si="137"/>
        <v>0</v>
      </c>
      <c r="Q1447" s="5">
        <f t="shared" si="139"/>
        <v>42492.107033096923</v>
      </c>
      <c r="R1447" s="5">
        <f t="shared" si="138"/>
        <v>42522.745330969265</v>
      </c>
      <c r="S1447">
        <f t="shared" si="140"/>
        <v>31</v>
      </c>
      <c r="T1447">
        <f t="shared" si="141"/>
        <v>2016</v>
      </c>
    </row>
    <row r="1448" spans="1:20" ht="42.75" hidden="1" x14ac:dyDescent="0.4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>
        <v>0</v>
      </c>
      <c r="L1448" t="b">
        <v>0</v>
      </c>
      <c r="M1448" t="s">
        <v>8278</v>
      </c>
      <c r="N1448" t="s">
        <v>8297</v>
      </c>
      <c r="O1448" s="6">
        <f t="shared" si="136"/>
        <v>0</v>
      </c>
      <c r="P1448">
        <f t="shared" si="137"/>
        <v>0</v>
      </c>
      <c r="Q1448" s="5">
        <f t="shared" si="139"/>
        <v>42820.861442080379</v>
      </c>
      <c r="R1448" s="5">
        <f t="shared" si="138"/>
        <v>42841.286973995273</v>
      </c>
      <c r="S1448">
        <f t="shared" si="140"/>
        <v>21</v>
      </c>
      <c r="T1448">
        <f t="shared" si="141"/>
        <v>2017</v>
      </c>
    </row>
    <row r="1449" spans="1:20" ht="28.5" hidden="1" x14ac:dyDescent="0.4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>
        <v>3</v>
      </c>
      <c r="L1449" t="b">
        <v>0</v>
      </c>
      <c r="M1449" t="s">
        <v>8278</v>
      </c>
      <c r="N1449" t="s">
        <v>8297</v>
      </c>
      <c r="O1449" s="6">
        <f t="shared" si="136"/>
        <v>0</v>
      </c>
      <c r="P1449">
        <f t="shared" si="137"/>
        <v>25</v>
      </c>
      <c r="Q1449" s="5">
        <f t="shared" si="139"/>
        <v>42890.597328605203</v>
      </c>
      <c r="R1449" s="5">
        <f t="shared" si="138"/>
        <v>42921.235626477544</v>
      </c>
      <c r="S1449">
        <f t="shared" si="140"/>
        <v>31</v>
      </c>
      <c r="T1449">
        <f t="shared" si="141"/>
        <v>2017</v>
      </c>
    </row>
    <row r="1450" spans="1:20" ht="42.75" hidden="1" x14ac:dyDescent="0.4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>
        <v>0</v>
      </c>
      <c r="L1450" t="b">
        <v>0</v>
      </c>
      <c r="M1450" t="s">
        <v>8278</v>
      </c>
      <c r="N1450" t="s">
        <v>8297</v>
      </c>
      <c r="O1450" s="6">
        <f t="shared" si="136"/>
        <v>0</v>
      </c>
      <c r="P1450">
        <f t="shared" si="137"/>
        <v>0</v>
      </c>
      <c r="Q1450" s="5">
        <f t="shared" si="139"/>
        <v>42467.999030732855</v>
      </c>
      <c r="R1450" s="5">
        <f t="shared" si="138"/>
        <v>42498.932624113477</v>
      </c>
      <c r="S1450">
        <f t="shared" si="140"/>
        <v>31</v>
      </c>
      <c r="T1450">
        <f t="shared" si="141"/>
        <v>2016</v>
      </c>
    </row>
    <row r="1451" spans="1:20" ht="42.75" hidden="1" x14ac:dyDescent="0.4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>
        <v>0</v>
      </c>
      <c r="L1451" t="b">
        <v>0</v>
      </c>
      <c r="M1451" t="s">
        <v>8278</v>
      </c>
      <c r="N1451" t="s">
        <v>8297</v>
      </c>
      <c r="O1451" s="6">
        <f t="shared" si="136"/>
        <v>0</v>
      </c>
      <c r="P1451">
        <f t="shared" si="137"/>
        <v>0</v>
      </c>
      <c r="Q1451" s="5">
        <f t="shared" si="139"/>
        <v>42438.254196217495</v>
      </c>
      <c r="R1451" s="5">
        <f t="shared" si="138"/>
        <v>42487.275472813242</v>
      </c>
      <c r="S1451">
        <f t="shared" si="140"/>
        <v>49</v>
      </c>
      <c r="T1451">
        <f t="shared" si="141"/>
        <v>2016</v>
      </c>
    </row>
    <row r="1452" spans="1:20" ht="42.75" hidden="1" x14ac:dyDescent="0.4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>
        <v>1</v>
      </c>
      <c r="L1452" t="b">
        <v>0</v>
      </c>
      <c r="M1452" t="s">
        <v>8278</v>
      </c>
      <c r="N1452" t="s">
        <v>8297</v>
      </c>
      <c r="O1452" s="6">
        <f t="shared" si="136"/>
        <v>0</v>
      </c>
      <c r="P1452">
        <f t="shared" si="137"/>
        <v>1</v>
      </c>
      <c r="Q1452" s="5">
        <f t="shared" si="139"/>
        <v>42748.068522458634</v>
      </c>
      <c r="R1452" s="5">
        <f t="shared" si="138"/>
        <v>42778.706820330968</v>
      </c>
      <c r="S1452">
        <f t="shared" si="140"/>
        <v>31</v>
      </c>
      <c r="T1452">
        <f t="shared" si="141"/>
        <v>2017</v>
      </c>
    </row>
    <row r="1453" spans="1:20" ht="42.75" hidden="1" x14ac:dyDescent="0.4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>
        <v>2</v>
      </c>
      <c r="L1453" t="b">
        <v>0</v>
      </c>
      <c r="M1453" t="s">
        <v>8278</v>
      </c>
      <c r="N1453" t="s">
        <v>8297</v>
      </c>
      <c r="O1453" s="6">
        <f t="shared" si="136"/>
        <v>0</v>
      </c>
      <c r="P1453">
        <f t="shared" si="137"/>
        <v>1</v>
      </c>
      <c r="Q1453" s="5">
        <f t="shared" si="139"/>
        <v>42280.10708037825</v>
      </c>
      <c r="R1453" s="5">
        <f t="shared" si="138"/>
        <v>42310.787931442079</v>
      </c>
      <c r="S1453">
        <f t="shared" si="140"/>
        <v>31</v>
      </c>
      <c r="T1453">
        <f t="shared" si="141"/>
        <v>2015</v>
      </c>
    </row>
    <row r="1454" spans="1:20" ht="28.5" hidden="1" x14ac:dyDescent="0.4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>
        <v>0</v>
      </c>
      <c r="L1454" t="b">
        <v>0</v>
      </c>
      <c r="M1454" t="s">
        <v>8278</v>
      </c>
      <c r="N1454" t="s">
        <v>8297</v>
      </c>
      <c r="O1454" s="6">
        <f t="shared" si="136"/>
        <v>0</v>
      </c>
      <c r="P1454">
        <f t="shared" si="137"/>
        <v>0</v>
      </c>
      <c r="Q1454" s="5">
        <f t="shared" si="139"/>
        <v>42164.441643026003</v>
      </c>
      <c r="R1454" s="5">
        <f t="shared" si="138"/>
        <v>42195.079940898344</v>
      </c>
      <c r="S1454">
        <f t="shared" si="140"/>
        <v>31</v>
      </c>
      <c r="T1454">
        <f t="shared" si="141"/>
        <v>2015</v>
      </c>
    </row>
    <row r="1455" spans="1:20" ht="42.75" hidden="1" x14ac:dyDescent="0.4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>
        <v>0</v>
      </c>
      <c r="L1455" t="b">
        <v>0</v>
      </c>
      <c r="M1455" t="s">
        <v>8278</v>
      </c>
      <c r="N1455" t="s">
        <v>8297</v>
      </c>
      <c r="O1455" s="6">
        <f t="shared" si="136"/>
        <v>0</v>
      </c>
      <c r="P1455">
        <f t="shared" si="137"/>
        <v>0</v>
      </c>
      <c r="Q1455" s="5">
        <f t="shared" si="139"/>
        <v>43162.221595744682</v>
      </c>
      <c r="R1455" s="5">
        <f t="shared" si="138"/>
        <v>43208.136489361699</v>
      </c>
      <c r="S1455">
        <f t="shared" si="140"/>
        <v>46</v>
      </c>
      <c r="T1455">
        <f t="shared" si="141"/>
        <v>2018</v>
      </c>
    </row>
    <row r="1456" spans="1:20" ht="42.75" hidden="1" x14ac:dyDescent="0.4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>
        <v>1</v>
      </c>
      <c r="L1456" t="b">
        <v>0</v>
      </c>
      <c r="M1456" t="s">
        <v>8278</v>
      </c>
      <c r="N1456" t="s">
        <v>8297</v>
      </c>
      <c r="O1456" s="6">
        <f t="shared" si="136"/>
        <v>1</v>
      </c>
      <c r="P1456">
        <f t="shared" si="137"/>
        <v>15</v>
      </c>
      <c r="Q1456" s="5">
        <f t="shared" si="139"/>
        <v>42823.331914893613</v>
      </c>
      <c r="R1456" s="5">
        <f t="shared" si="138"/>
        <v>42844.829078014183</v>
      </c>
      <c r="S1456">
        <f t="shared" si="140"/>
        <v>22</v>
      </c>
      <c r="T1456">
        <f t="shared" si="141"/>
        <v>2017</v>
      </c>
    </row>
    <row r="1457" spans="1:20" ht="42.75" hidden="1" x14ac:dyDescent="0.4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>
        <v>7</v>
      </c>
      <c r="L1457" t="b">
        <v>0</v>
      </c>
      <c r="M1457" t="s">
        <v>8278</v>
      </c>
      <c r="N1457" t="s">
        <v>8297</v>
      </c>
      <c r="O1457" s="6">
        <f t="shared" si="136"/>
        <v>11</v>
      </c>
      <c r="P1457">
        <f t="shared" si="137"/>
        <v>225</v>
      </c>
      <c r="Q1457" s="5">
        <f t="shared" si="139"/>
        <v>42178.708274231678</v>
      </c>
      <c r="R1457" s="5">
        <f t="shared" si="138"/>
        <v>42234.77234042553</v>
      </c>
      <c r="S1457">
        <f t="shared" si="140"/>
        <v>56</v>
      </c>
      <c r="T1457">
        <f t="shared" si="141"/>
        <v>2015</v>
      </c>
    </row>
    <row r="1458" spans="1:20" hidden="1" x14ac:dyDescent="0.4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>
        <v>3</v>
      </c>
      <c r="L1458" t="b">
        <v>0</v>
      </c>
      <c r="M1458" t="s">
        <v>8278</v>
      </c>
      <c r="N1458" t="s">
        <v>8297</v>
      </c>
      <c r="O1458" s="6">
        <f t="shared" si="136"/>
        <v>3</v>
      </c>
      <c r="P1458">
        <f t="shared" si="137"/>
        <v>48.33</v>
      </c>
      <c r="Q1458" s="5">
        <f t="shared" si="139"/>
        <v>43073.342375886525</v>
      </c>
      <c r="R1458" s="5">
        <f t="shared" si="138"/>
        <v>43103.980673758866</v>
      </c>
      <c r="S1458">
        <f t="shared" si="140"/>
        <v>31</v>
      </c>
      <c r="T1458">
        <f t="shared" si="141"/>
        <v>2017</v>
      </c>
    </row>
    <row r="1459" spans="1:20" ht="28.5" hidden="1" x14ac:dyDescent="0.4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>
        <v>0</v>
      </c>
      <c r="L1459" t="b">
        <v>0</v>
      </c>
      <c r="M1459" t="s">
        <v>8278</v>
      </c>
      <c r="N1459" t="s">
        <v>8297</v>
      </c>
      <c r="O1459" s="6">
        <f t="shared" si="136"/>
        <v>0</v>
      </c>
      <c r="P1459">
        <f t="shared" si="137"/>
        <v>0</v>
      </c>
      <c r="Q1459" s="5">
        <f t="shared" si="139"/>
        <v>42645.660094562649</v>
      </c>
      <c r="R1459" s="5">
        <f t="shared" si="138"/>
        <v>42676.340945626478</v>
      </c>
      <c r="S1459">
        <f t="shared" si="140"/>
        <v>31</v>
      </c>
      <c r="T1459">
        <f t="shared" si="141"/>
        <v>2016</v>
      </c>
    </row>
    <row r="1460" spans="1:20" ht="42.75" hidden="1" x14ac:dyDescent="0.4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>
        <v>0</v>
      </c>
      <c r="L1460" t="b">
        <v>0</v>
      </c>
      <c r="M1460" t="s">
        <v>8278</v>
      </c>
      <c r="N1460" t="s">
        <v>8297</v>
      </c>
      <c r="O1460" s="6">
        <f t="shared" si="136"/>
        <v>0</v>
      </c>
      <c r="P1460">
        <f t="shared" si="137"/>
        <v>0</v>
      </c>
      <c r="Q1460" s="5">
        <f t="shared" si="139"/>
        <v>42177.720567375887</v>
      </c>
      <c r="R1460" s="5">
        <f t="shared" si="138"/>
        <v>42208.829787234041</v>
      </c>
      <c r="S1460">
        <f t="shared" si="140"/>
        <v>31</v>
      </c>
      <c r="T1460">
        <f t="shared" si="141"/>
        <v>2015</v>
      </c>
    </row>
    <row r="1461" spans="1:20" ht="42.75" hidden="1" x14ac:dyDescent="0.4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>
        <v>0</v>
      </c>
      <c r="L1461" t="b">
        <v>0</v>
      </c>
      <c r="M1461" t="s">
        <v>8278</v>
      </c>
      <c r="N1461" t="s">
        <v>8297</v>
      </c>
      <c r="O1461" s="6">
        <f t="shared" si="136"/>
        <v>0</v>
      </c>
      <c r="P1461">
        <f t="shared" si="137"/>
        <v>0</v>
      </c>
      <c r="Q1461" s="5">
        <f t="shared" si="139"/>
        <v>42668.443215130028</v>
      </c>
      <c r="R1461" s="5">
        <f t="shared" si="138"/>
        <v>42697.570921985811</v>
      </c>
      <c r="S1461">
        <f t="shared" si="140"/>
        <v>30</v>
      </c>
      <c r="T1461">
        <f t="shared" si="141"/>
        <v>2016</v>
      </c>
    </row>
    <row r="1462" spans="1:20" ht="42.75" hidden="1" x14ac:dyDescent="0.4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>
        <v>0</v>
      </c>
      <c r="L1462" t="b">
        <v>0</v>
      </c>
      <c r="M1462" t="s">
        <v>8278</v>
      </c>
      <c r="N1462" t="s">
        <v>8297</v>
      </c>
      <c r="O1462" s="6">
        <f t="shared" si="136"/>
        <v>0</v>
      </c>
      <c r="P1462">
        <f t="shared" si="137"/>
        <v>0</v>
      </c>
      <c r="Q1462" s="5">
        <f t="shared" si="139"/>
        <v>42263.703286052012</v>
      </c>
      <c r="R1462" s="5">
        <f t="shared" si="138"/>
        <v>42323.031914893618</v>
      </c>
      <c r="S1462">
        <f t="shared" si="140"/>
        <v>59</v>
      </c>
      <c r="T1462">
        <f t="shared" si="141"/>
        <v>2015</v>
      </c>
    </row>
    <row r="1463" spans="1:20" ht="28.5" hidden="1" x14ac:dyDescent="0.4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>
        <v>340</v>
      </c>
      <c r="L1463" t="b">
        <v>1</v>
      </c>
      <c r="M1463" t="s">
        <v>8278</v>
      </c>
      <c r="N1463" t="s">
        <v>8298</v>
      </c>
      <c r="O1463" s="6">
        <f t="shared" si="136"/>
        <v>101</v>
      </c>
      <c r="P1463">
        <f t="shared" si="137"/>
        <v>44.67</v>
      </c>
      <c r="Q1463" s="5">
        <f t="shared" si="139"/>
        <v>42247.105839243493</v>
      </c>
      <c r="R1463" s="5">
        <f t="shared" si="138"/>
        <v>42281.170212765959</v>
      </c>
      <c r="S1463">
        <f t="shared" si="140"/>
        <v>34</v>
      </c>
      <c r="T1463">
        <f t="shared" si="141"/>
        <v>2015</v>
      </c>
    </row>
    <row r="1464" spans="1:20" ht="28.5" hidden="1" x14ac:dyDescent="0.4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>
        <v>150</v>
      </c>
      <c r="L1464" t="b">
        <v>1</v>
      </c>
      <c r="M1464" t="s">
        <v>8278</v>
      </c>
      <c r="N1464" t="s">
        <v>8298</v>
      </c>
      <c r="O1464" s="6">
        <f t="shared" si="136"/>
        <v>109</v>
      </c>
      <c r="P1464">
        <f t="shared" si="137"/>
        <v>28.94</v>
      </c>
      <c r="Q1464" s="5">
        <f t="shared" si="139"/>
        <v>41680.315260047282</v>
      </c>
      <c r="R1464" s="5">
        <f t="shared" si="138"/>
        <v>41710.953557919624</v>
      </c>
      <c r="S1464">
        <f t="shared" si="140"/>
        <v>31</v>
      </c>
      <c r="T1464">
        <f t="shared" si="141"/>
        <v>2014</v>
      </c>
    </row>
    <row r="1465" spans="1:20" ht="42.75" hidden="1" x14ac:dyDescent="0.4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>
        <v>25</v>
      </c>
      <c r="L1465" t="b">
        <v>1</v>
      </c>
      <c r="M1465" t="s">
        <v>8278</v>
      </c>
      <c r="N1465" t="s">
        <v>8298</v>
      </c>
      <c r="O1465" s="6">
        <f t="shared" si="136"/>
        <v>148</v>
      </c>
      <c r="P1465">
        <f t="shared" si="137"/>
        <v>35.44</v>
      </c>
      <c r="Q1465" s="5">
        <f t="shared" si="139"/>
        <v>41662.186028368793</v>
      </c>
      <c r="R1465" s="5">
        <f t="shared" si="138"/>
        <v>41708.100921985817</v>
      </c>
      <c r="S1465">
        <f t="shared" si="140"/>
        <v>46</v>
      </c>
      <c r="T1465">
        <f t="shared" si="141"/>
        <v>2014</v>
      </c>
    </row>
    <row r="1466" spans="1:20" hidden="1" x14ac:dyDescent="0.4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>
        <v>234</v>
      </c>
      <c r="L1466" t="b">
        <v>1</v>
      </c>
      <c r="M1466" t="s">
        <v>8278</v>
      </c>
      <c r="N1466" t="s">
        <v>8298</v>
      </c>
      <c r="O1466" s="6">
        <f t="shared" si="136"/>
        <v>163</v>
      </c>
      <c r="P1466">
        <f t="shared" si="137"/>
        <v>34.869999999999997</v>
      </c>
      <c r="Q1466" s="5">
        <f t="shared" si="139"/>
        <v>41626.186264775417</v>
      </c>
      <c r="R1466" s="5">
        <f t="shared" si="138"/>
        <v>41656.824562647758</v>
      </c>
      <c r="S1466">
        <f t="shared" si="140"/>
        <v>31</v>
      </c>
      <c r="T1466">
        <f t="shared" si="141"/>
        <v>2013</v>
      </c>
    </row>
    <row r="1467" spans="1:20" ht="42.75" hidden="1" x14ac:dyDescent="0.4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>
        <v>2602</v>
      </c>
      <c r="L1467" t="b">
        <v>1</v>
      </c>
      <c r="M1467" t="s">
        <v>8278</v>
      </c>
      <c r="N1467" t="s">
        <v>8298</v>
      </c>
      <c r="O1467" s="6">
        <f t="shared" si="136"/>
        <v>456</v>
      </c>
      <c r="P1467">
        <f t="shared" si="137"/>
        <v>52.62</v>
      </c>
      <c r="Q1467" s="5">
        <f t="shared" si="139"/>
        <v>41287.196832151298</v>
      </c>
      <c r="R1467" s="5">
        <f t="shared" si="138"/>
        <v>41318.234042553187</v>
      </c>
      <c r="S1467">
        <f t="shared" si="140"/>
        <v>31</v>
      </c>
      <c r="T1467">
        <f t="shared" si="141"/>
        <v>2013</v>
      </c>
    </row>
    <row r="1468" spans="1:20" ht="42.75" hidden="1" x14ac:dyDescent="0.4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>
        <v>248</v>
      </c>
      <c r="L1468" t="b">
        <v>1</v>
      </c>
      <c r="M1468" t="s">
        <v>8278</v>
      </c>
      <c r="N1468" t="s">
        <v>8298</v>
      </c>
      <c r="O1468" s="6">
        <f t="shared" si="136"/>
        <v>108</v>
      </c>
      <c r="P1468">
        <f t="shared" si="137"/>
        <v>69.599999999999994</v>
      </c>
      <c r="Q1468" s="5">
        <f t="shared" si="139"/>
        <v>42697.005508274233</v>
      </c>
      <c r="R1468" s="5">
        <f t="shared" si="138"/>
        <v>42738.914893617024</v>
      </c>
      <c r="S1468">
        <f t="shared" si="140"/>
        <v>42</v>
      </c>
      <c r="T1468">
        <f t="shared" si="141"/>
        <v>2016</v>
      </c>
    </row>
    <row r="1469" spans="1:20" ht="28.5" hidden="1" x14ac:dyDescent="0.4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>
        <v>600</v>
      </c>
      <c r="L1469" t="b">
        <v>1</v>
      </c>
      <c r="M1469" t="s">
        <v>8278</v>
      </c>
      <c r="N1469" t="s">
        <v>8298</v>
      </c>
      <c r="O1469" s="6">
        <f t="shared" si="136"/>
        <v>115</v>
      </c>
      <c r="P1469">
        <f t="shared" si="137"/>
        <v>76.72</v>
      </c>
      <c r="Q1469" s="5">
        <f t="shared" si="139"/>
        <v>41260.712588652481</v>
      </c>
      <c r="R1469" s="5">
        <f t="shared" si="138"/>
        <v>41321.946631205676</v>
      </c>
      <c r="S1469">
        <f t="shared" si="140"/>
        <v>61</v>
      </c>
      <c r="T1469">
        <f t="shared" si="141"/>
        <v>2012</v>
      </c>
    </row>
    <row r="1470" spans="1:20" ht="42.75" hidden="1" x14ac:dyDescent="0.4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>
        <v>293</v>
      </c>
      <c r="L1470" t="b">
        <v>1</v>
      </c>
      <c r="M1470" t="s">
        <v>8278</v>
      </c>
      <c r="N1470" t="s">
        <v>8298</v>
      </c>
      <c r="O1470" s="6">
        <f t="shared" si="136"/>
        <v>102</v>
      </c>
      <c r="P1470">
        <f t="shared" si="137"/>
        <v>33.19</v>
      </c>
      <c r="Q1470" s="5">
        <f t="shared" si="139"/>
        <v>40966.801997635936</v>
      </c>
      <c r="R1470" s="5">
        <f t="shared" si="138"/>
        <v>41028.078593380618</v>
      </c>
      <c r="S1470">
        <f t="shared" si="140"/>
        <v>61</v>
      </c>
      <c r="T1470">
        <f t="shared" si="141"/>
        <v>2012</v>
      </c>
    </row>
    <row r="1471" spans="1:20" ht="28.5" hidden="1" x14ac:dyDescent="0.4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>
        <v>321</v>
      </c>
      <c r="L1471" t="b">
        <v>1</v>
      </c>
      <c r="M1471" t="s">
        <v>8278</v>
      </c>
      <c r="N1471" t="s">
        <v>8298</v>
      </c>
      <c r="O1471" s="6">
        <f t="shared" si="136"/>
        <v>108</v>
      </c>
      <c r="P1471">
        <f t="shared" si="137"/>
        <v>149.46</v>
      </c>
      <c r="Q1471" s="5">
        <f t="shared" si="139"/>
        <v>41625.100579196216</v>
      </c>
      <c r="R1471" s="5">
        <f t="shared" si="138"/>
        <v>41655.738877068557</v>
      </c>
      <c r="S1471">
        <f t="shared" si="140"/>
        <v>31</v>
      </c>
      <c r="T1471">
        <f t="shared" si="141"/>
        <v>2013</v>
      </c>
    </row>
    <row r="1472" spans="1:20" ht="42.75" hidden="1" x14ac:dyDescent="0.4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>
        <v>81</v>
      </c>
      <c r="L1472" t="b">
        <v>1</v>
      </c>
      <c r="M1472" t="s">
        <v>8278</v>
      </c>
      <c r="N1472" t="s">
        <v>8298</v>
      </c>
      <c r="O1472" s="6">
        <f t="shared" si="136"/>
        <v>125</v>
      </c>
      <c r="P1472">
        <f t="shared" si="137"/>
        <v>23.17</v>
      </c>
      <c r="Q1472" s="5">
        <f t="shared" si="139"/>
        <v>41584.4830141844</v>
      </c>
      <c r="R1472" s="5">
        <f t="shared" si="138"/>
        <v>41605.929822695034</v>
      </c>
      <c r="S1472">
        <f t="shared" si="140"/>
        <v>22</v>
      </c>
      <c r="T1472">
        <f t="shared" si="141"/>
        <v>2013</v>
      </c>
    </row>
    <row r="1473" spans="1:20" ht="42.75" hidden="1" x14ac:dyDescent="0.4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>
        <v>343</v>
      </c>
      <c r="L1473" t="b">
        <v>1</v>
      </c>
      <c r="M1473" t="s">
        <v>8278</v>
      </c>
      <c r="N1473" t="s">
        <v>8298</v>
      </c>
      <c r="O1473" s="6">
        <f t="shared" si="136"/>
        <v>104</v>
      </c>
      <c r="P1473">
        <f t="shared" si="137"/>
        <v>96.88</v>
      </c>
      <c r="Q1473" s="5">
        <f t="shared" si="139"/>
        <v>42425.126879432624</v>
      </c>
      <c r="R1473" s="5">
        <f t="shared" si="138"/>
        <v>42455.765177304966</v>
      </c>
      <c r="S1473">
        <f t="shared" si="140"/>
        <v>31</v>
      </c>
      <c r="T1473">
        <f t="shared" si="141"/>
        <v>2016</v>
      </c>
    </row>
    <row r="1474" spans="1:20" ht="42.75" hidden="1" x14ac:dyDescent="0.4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>
        <v>336</v>
      </c>
      <c r="L1474" t="b">
        <v>1</v>
      </c>
      <c r="M1474" t="s">
        <v>8278</v>
      </c>
      <c r="N1474" t="s">
        <v>8298</v>
      </c>
      <c r="O1474" s="6">
        <f t="shared" ref="O1474:O1537" si="142">ROUND(E1474/D1474*100,0)</f>
        <v>139</v>
      </c>
      <c r="P1474">
        <f t="shared" ref="P1474:P1537" si="143">IFERROR(ROUND(E1474/K1474,2),0)</f>
        <v>103.2</v>
      </c>
      <c r="Q1474" s="5">
        <f t="shared" si="139"/>
        <v>41873.21398345154</v>
      </c>
      <c r="R1474" s="5">
        <f t="shared" ref="R1474:R1537" si="144">(I1474/84600)+DATE(1970,1,1)</f>
        <v>41903.852281323881</v>
      </c>
      <c r="S1474">
        <f t="shared" si="140"/>
        <v>31</v>
      </c>
      <c r="T1474">
        <f t="shared" si="141"/>
        <v>2014</v>
      </c>
    </row>
    <row r="1475" spans="1:20" hidden="1" x14ac:dyDescent="0.4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>
        <v>47</v>
      </c>
      <c r="L1475" t="b">
        <v>1</v>
      </c>
      <c r="M1475" t="s">
        <v>8278</v>
      </c>
      <c r="N1475" t="s">
        <v>8298</v>
      </c>
      <c r="O1475" s="6">
        <f t="shared" si="142"/>
        <v>121</v>
      </c>
      <c r="P1475">
        <f t="shared" si="143"/>
        <v>38.46</v>
      </c>
      <c r="Q1475" s="5">
        <f t="shared" ref="Q1475:Q1538" si="145">(J1475/84600)+DATE(1970,1,1)</f>
        <v>41267.021737588657</v>
      </c>
      <c r="R1475" s="5">
        <f t="shared" si="144"/>
        <v>41297.660035460991</v>
      </c>
      <c r="S1475">
        <f t="shared" ref="S1475:S1538" si="146">ROUND((I1475-J1475)/86400,0)+1</f>
        <v>31</v>
      </c>
      <c r="T1475">
        <f t="shared" ref="T1475:T1538" si="147">YEAR((Q1475))</f>
        <v>2012</v>
      </c>
    </row>
    <row r="1476" spans="1:20" ht="42.75" hidden="1" x14ac:dyDescent="0.4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>
        <v>76</v>
      </c>
      <c r="L1476" t="b">
        <v>1</v>
      </c>
      <c r="M1476" t="s">
        <v>8278</v>
      </c>
      <c r="N1476" t="s">
        <v>8298</v>
      </c>
      <c r="O1476" s="6">
        <f t="shared" si="142"/>
        <v>112</v>
      </c>
      <c r="P1476">
        <f t="shared" si="143"/>
        <v>44.32</v>
      </c>
      <c r="Q1476" s="5">
        <f t="shared" si="145"/>
        <v>41839.700851063826</v>
      </c>
      <c r="R1476" s="5">
        <f t="shared" si="144"/>
        <v>41870.339148936167</v>
      </c>
      <c r="S1476">
        <f t="shared" si="146"/>
        <v>31</v>
      </c>
      <c r="T1476">
        <f t="shared" si="147"/>
        <v>2014</v>
      </c>
    </row>
    <row r="1477" spans="1:20" ht="42.75" hidden="1" x14ac:dyDescent="0.4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>
        <v>441</v>
      </c>
      <c r="L1477" t="b">
        <v>1</v>
      </c>
      <c r="M1477" t="s">
        <v>8278</v>
      </c>
      <c r="N1477" t="s">
        <v>8298</v>
      </c>
      <c r="O1477" s="6">
        <f t="shared" si="142"/>
        <v>189</v>
      </c>
      <c r="P1477">
        <f t="shared" si="143"/>
        <v>64.17</v>
      </c>
      <c r="Q1477" s="5">
        <f t="shared" si="145"/>
        <v>42309.4830141844</v>
      </c>
      <c r="R1477" s="5">
        <f t="shared" si="144"/>
        <v>42342.658865248231</v>
      </c>
      <c r="S1477">
        <f t="shared" si="146"/>
        <v>33</v>
      </c>
      <c r="T1477">
        <f t="shared" si="147"/>
        <v>2015</v>
      </c>
    </row>
    <row r="1478" spans="1:20" ht="28.5" hidden="1" x14ac:dyDescent="0.4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>
        <v>916</v>
      </c>
      <c r="L1478" t="b">
        <v>1</v>
      </c>
      <c r="M1478" t="s">
        <v>8278</v>
      </c>
      <c r="N1478" t="s">
        <v>8298</v>
      </c>
      <c r="O1478" s="6">
        <f t="shared" si="142"/>
        <v>662</v>
      </c>
      <c r="P1478">
        <f t="shared" si="143"/>
        <v>43.33</v>
      </c>
      <c r="Q1478" s="5">
        <f t="shared" si="145"/>
        <v>41089.383238770686</v>
      </c>
      <c r="R1478" s="5">
        <f t="shared" si="144"/>
        <v>41120.021536643028</v>
      </c>
      <c r="S1478">
        <f t="shared" si="146"/>
        <v>31</v>
      </c>
      <c r="T1478">
        <f t="shared" si="147"/>
        <v>2012</v>
      </c>
    </row>
    <row r="1479" spans="1:20" ht="42.75" hidden="1" x14ac:dyDescent="0.4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>
        <v>369</v>
      </c>
      <c r="L1479" t="b">
        <v>1</v>
      </c>
      <c r="M1479" t="s">
        <v>8278</v>
      </c>
      <c r="N1479" t="s">
        <v>8298</v>
      </c>
      <c r="O1479" s="6">
        <f t="shared" si="142"/>
        <v>111</v>
      </c>
      <c r="P1479">
        <f t="shared" si="143"/>
        <v>90.5</v>
      </c>
      <c r="Q1479" s="5">
        <f t="shared" si="145"/>
        <v>41165.543782505913</v>
      </c>
      <c r="R1479" s="5">
        <f t="shared" si="144"/>
        <v>41226.319148936171</v>
      </c>
      <c r="S1479">
        <f t="shared" si="146"/>
        <v>61</v>
      </c>
      <c r="T1479">
        <f t="shared" si="147"/>
        <v>2012</v>
      </c>
    </row>
    <row r="1480" spans="1:20" ht="42.75" hidden="1" x14ac:dyDescent="0.4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>
        <v>20242</v>
      </c>
      <c r="L1480" t="b">
        <v>1</v>
      </c>
      <c r="M1480" t="s">
        <v>8278</v>
      </c>
      <c r="N1480" t="s">
        <v>8298</v>
      </c>
      <c r="O1480" s="6">
        <f t="shared" si="142"/>
        <v>1182</v>
      </c>
      <c r="P1480">
        <f t="shared" si="143"/>
        <v>29.19</v>
      </c>
      <c r="Q1480" s="5">
        <f t="shared" si="145"/>
        <v>41731.592352245862</v>
      </c>
      <c r="R1480" s="5">
        <f t="shared" si="144"/>
        <v>41745.890224586285</v>
      </c>
      <c r="S1480">
        <f t="shared" si="146"/>
        <v>15</v>
      </c>
      <c r="T1480">
        <f t="shared" si="147"/>
        <v>2014</v>
      </c>
    </row>
    <row r="1481" spans="1:20" ht="42.75" hidden="1" x14ac:dyDescent="0.4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>
        <v>71</v>
      </c>
      <c r="L1481" t="b">
        <v>1</v>
      </c>
      <c r="M1481" t="s">
        <v>8278</v>
      </c>
      <c r="N1481" t="s">
        <v>8298</v>
      </c>
      <c r="O1481" s="6">
        <f t="shared" si="142"/>
        <v>137</v>
      </c>
      <c r="P1481">
        <f t="shared" si="143"/>
        <v>30.96</v>
      </c>
      <c r="Q1481" s="5">
        <f t="shared" si="145"/>
        <v>42099.122801418438</v>
      </c>
      <c r="R1481" s="5">
        <f t="shared" si="144"/>
        <v>42113.850354609924</v>
      </c>
      <c r="S1481">
        <f t="shared" si="146"/>
        <v>15</v>
      </c>
      <c r="T1481">
        <f t="shared" si="147"/>
        <v>2015</v>
      </c>
    </row>
    <row r="1482" spans="1:20" ht="42.75" hidden="1" x14ac:dyDescent="0.4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>
        <v>635</v>
      </c>
      <c r="L1482" t="b">
        <v>1</v>
      </c>
      <c r="M1482" t="s">
        <v>8278</v>
      </c>
      <c r="N1482" t="s">
        <v>8298</v>
      </c>
      <c r="O1482" s="6">
        <f t="shared" si="142"/>
        <v>117</v>
      </c>
      <c r="P1482">
        <f t="shared" si="143"/>
        <v>92.16</v>
      </c>
      <c r="Q1482" s="5">
        <f t="shared" si="145"/>
        <v>41803.145378250592</v>
      </c>
      <c r="R1482" s="5">
        <f t="shared" si="144"/>
        <v>41820.276595744683</v>
      </c>
      <c r="S1482">
        <f t="shared" si="146"/>
        <v>18</v>
      </c>
      <c r="T1482">
        <f t="shared" si="147"/>
        <v>2014</v>
      </c>
    </row>
    <row r="1483" spans="1:20" ht="42.75" hidden="1" x14ac:dyDescent="0.4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>
        <v>6</v>
      </c>
      <c r="L1483" t="b">
        <v>0</v>
      </c>
      <c r="M1483" t="s">
        <v>8278</v>
      </c>
      <c r="N1483" t="s">
        <v>8280</v>
      </c>
      <c r="O1483" s="6">
        <f t="shared" si="142"/>
        <v>2</v>
      </c>
      <c r="P1483">
        <f t="shared" si="143"/>
        <v>17.5</v>
      </c>
      <c r="Q1483" s="5">
        <f t="shared" si="145"/>
        <v>41890.963888888888</v>
      </c>
      <c r="R1483" s="5">
        <f t="shared" si="144"/>
        <v>41921.602186761229</v>
      </c>
      <c r="S1483">
        <f t="shared" si="146"/>
        <v>31</v>
      </c>
      <c r="T1483">
        <f t="shared" si="147"/>
        <v>2014</v>
      </c>
    </row>
    <row r="1484" spans="1:20" ht="42.75" hidden="1" x14ac:dyDescent="0.4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>
        <v>1</v>
      </c>
      <c r="L1484" t="b">
        <v>0</v>
      </c>
      <c r="M1484" t="s">
        <v>8278</v>
      </c>
      <c r="N1484" t="s">
        <v>8280</v>
      </c>
      <c r="O1484" s="6">
        <f t="shared" si="142"/>
        <v>0</v>
      </c>
      <c r="P1484">
        <f t="shared" si="143"/>
        <v>5</v>
      </c>
      <c r="Q1484" s="5">
        <f t="shared" si="145"/>
        <v>41468.089078014185</v>
      </c>
      <c r="R1484" s="5">
        <f t="shared" si="144"/>
        <v>41491.03617021277</v>
      </c>
      <c r="S1484">
        <f t="shared" si="146"/>
        <v>23</v>
      </c>
      <c r="T1484">
        <f t="shared" si="147"/>
        <v>2013</v>
      </c>
    </row>
    <row r="1485" spans="1:20" ht="42.75" hidden="1" x14ac:dyDescent="0.4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>
        <v>2</v>
      </c>
      <c r="L1485" t="b">
        <v>0</v>
      </c>
      <c r="M1485" t="s">
        <v>8278</v>
      </c>
      <c r="N1485" t="s">
        <v>8280</v>
      </c>
      <c r="O1485" s="6">
        <f t="shared" si="142"/>
        <v>1</v>
      </c>
      <c r="P1485">
        <f t="shared" si="143"/>
        <v>25</v>
      </c>
      <c r="Q1485" s="5">
        <f t="shared" si="145"/>
        <v>42909.452423167852</v>
      </c>
      <c r="R1485" s="5">
        <f t="shared" si="144"/>
        <v>42934.984338061462</v>
      </c>
      <c r="S1485">
        <f t="shared" si="146"/>
        <v>26</v>
      </c>
      <c r="T1485">
        <f t="shared" si="147"/>
        <v>2017</v>
      </c>
    </row>
    <row r="1486" spans="1:20" hidden="1" x14ac:dyDescent="0.4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>
        <v>0</v>
      </c>
      <c r="L1486" t="b">
        <v>0</v>
      </c>
      <c r="M1486" t="s">
        <v>8278</v>
      </c>
      <c r="N1486" t="s">
        <v>8280</v>
      </c>
      <c r="O1486" s="6">
        <f t="shared" si="142"/>
        <v>0</v>
      </c>
      <c r="P1486">
        <f t="shared" si="143"/>
        <v>0</v>
      </c>
      <c r="Q1486" s="5">
        <f t="shared" si="145"/>
        <v>41382.65204491726</v>
      </c>
      <c r="R1486" s="5">
        <f t="shared" si="144"/>
        <v>41442.312765957446</v>
      </c>
      <c r="S1486">
        <f t="shared" si="146"/>
        <v>59</v>
      </c>
      <c r="T1486">
        <f t="shared" si="147"/>
        <v>2013</v>
      </c>
    </row>
    <row r="1487" spans="1:20" ht="42.75" hidden="1" x14ac:dyDescent="0.4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>
        <v>3</v>
      </c>
      <c r="L1487" t="b">
        <v>0</v>
      </c>
      <c r="M1487" t="s">
        <v>8278</v>
      </c>
      <c r="N1487" t="s">
        <v>8280</v>
      </c>
      <c r="O1487" s="6">
        <f t="shared" si="142"/>
        <v>2</v>
      </c>
      <c r="P1487">
        <f t="shared" si="143"/>
        <v>50</v>
      </c>
      <c r="Q1487" s="5">
        <f t="shared" si="145"/>
        <v>42483.174621749407</v>
      </c>
      <c r="R1487" s="5">
        <f t="shared" si="144"/>
        <v>42529.132068557919</v>
      </c>
      <c r="S1487">
        <f t="shared" si="146"/>
        <v>46</v>
      </c>
      <c r="T1487">
        <f t="shared" si="147"/>
        <v>2016</v>
      </c>
    </row>
    <row r="1488" spans="1:20" ht="42.75" hidden="1" x14ac:dyDescent="0.4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>
        <v>3</v>
      </c>
      <c r="L1488" t="b">
        <v>0</v>
      </c>
      <c r="M1488" t="s">
        <v>8278</v>
      </c>
      <c r="N1488" t="s">
        <v>8280</v>
      </c>
      <c r="O1488" s="6">
        <f t="shared" si="142"/>
        <v>0</v>
      </c>
      <c r="P1488">
        <f t="shared" si="143"/>
        <v>16</v>
      </c>
      <c r="Q1488" s="5">
        <f t="shared" si="145"/>
        <v>42382.448711583929</v>
      </c>
      <c r="R1488" s="5">
        <f t="shared" si="144"/>
        <v>42413.087009456263</v>
      </c>
      <c r="S1488">
        <f t="shared" si="146"/>
        <v>31</v>
      </c>
      <c r="T1488">
        <f t="shared" si="147"/>
        <v>2016</v>
      </c>
    </row>
    <row r="1489" spans="1:20" ht="42.75" hidden="1" x14ac:dyDescent="0.4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>
        <v>0</v>
      </c>
      <c r="L1489" t="b">
        <v>0</v>
      </c>
      <c r="M1489" t="s">
        <v>8278</v>
      </c>
      <c r="N1489" t="s">
        <v>8280</v>
      </c>
      <c r="O1489" s="6">
        <f t="shared" si="142"/>
        <v>0</v>
      </c>
      <c r="P1489">
        <f t="shared" si="143"/>
        <v>0</v>
      </c>
      <c r="Q1489" s="5">
        <f t="shared" si="145"/>
        <v>42916.319988179668</v>
      </c>
      <c r="R1489" s="5">
        <f t="shared" si="144"/>
        <v>42946.958286052009</v>
      </c>
      <c r="S1489">
        <f t="shared" si="146"/>
        <v>31</v>
      </c>
      <c r="T1489">
        <f t="shared" si="147"/>
        <v>2017</v>
      </c>
    </row>
    <row r="1490" spans="1:20" ht="42.75" hidden="1" x14ac:dyDescent="0.4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>
        <v>6</v>
      </c>
      <c r="L1490" t="b">
        <v>0</v>
      </c>
      <c r="M1490" t="s">
        <v>8278</v>
      </c>
      <c r="N1490" t="s">
        <v>8280</v>
      </c>
      <c r="O1490" s="6">
        <f t="shared" si="142"/>
        <v>2</v>
      </c>
      <c r="P1490">
        <f t="shared" si="143"/>
        <v>60</v>
      </c>
      <c r="Q1490" s="5">
        <f t="shared" si="145"/>
        <v>41955.95815602837</v>
      </c>
      <c r="R1490" s="5">
        <f t="shared" si="144"/>
        <v>41986.596453900711</v>
      </c>
      <c r="S1490">
        <f t="shared" si="146"/>
        <v>31</v>
      </c>
      <c r="T1490">
        <f t="shared" si="147"/>
        <v>2014</v>
      </c>
    </row>
    <row r="1491" spans="1:20" ht="42.75" hidden="1" x14ac:dyDescent="0.4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>
        <v>0</v>
      </c>
      <c r="L1491" t="b">
        <v>0</v>
      </c>
      <c r="M1491" t="s">
        <v>8278</v>
      </c>
      <c r="N1491" t="s">
        <v>8280</v>
      </c>
      <c r="O1491" s="6">
        <f t="shared" si="142"/>
        <v>0</v>
      </c>
      <c r="P1491">
        <f t="shared" si="143"/>
        <v>0</v>
      </c>
      <c r="Q1491" s="5">
        <f t="shared" si="145"/>
        <v>41531.156643026006</v>
      </c>
      <c r="R1491" s="5">
        <f t="shared" si="144"/>
        <v>41561.837494089836</v>
      </c>
      <c r="S1491">
        <f t="shared" si="146"/>
        <v>31</v>
      </c>
      <c r="T1491">
        <f t="shared" si="147"/>
        <v>2013</v>
      </c>
    </row>
    <row r="1492" spans="1:20" ht="42.75" hidden="1" x14ac:dyDescent="0.4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>
        <v>19</v>
      </c>
      <c r="L1492" t="b">
        <v>0</v>
      </c>
      <c r="M1492" t="s">
        <v>8278</v>
      </c>
      <c r="N1492" t="s">
        <v>8280</v>
      </c>
      <c r="O1492" s="6">
        <f t="shared" si="142"/>
        <v>31</v>
      </c>
      <c r="P1492">
        <f t="shared" si="143"/>
        <v>47.11</v>
      </c>
      <c r="Q1492" s="5">
        <f t="shared" si="145"/>
        <v>41859.955957446808</v>
      </c>
      <c r="R1492" s="5">
        <f t="shared" si="144"/>
        <v>41889.572978723401</v>
      </c>
      <c r="S1492">
        <f t="shared" si="146"/>
        <v>30</v>
      </c>
      <c r="T1492">
        <f t="shared" si="147"/>
        <v>2014</v>
      </c>
    </row>
    <row r="1493" spans="1:20" ht="42.75" hidden="1" x14ac:dyDescent="0.4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>
        <v>1</v>
      </c>
      <c r="L1493" t="b">
        <v>0</v>
      </c>
      <c r="M1493" t="s">
        <v>8278</v>
      </c>
      <c r="N1493" t="s">
        <v>8280</v>
      </c>
      <c r="O1493" s="6">
        <f t="shared" si="142"/>
        <v>8</v>
      </c>
      <c r="P1493">
        <f t="shared" si="143"/>
        <v>100</v>
      </c>
      <c r="Q1493" s="5">
        <f t="shared" si="145"/>
        <v>42341.132895981093</v>
      </c>
      <c r="R1493" s="5">
        <f t="shared" si="144"/>
        <v>42401.324822695038</v>
      </c>
      <c r="S1493">
        <f t="shared" si="146"/>
        <v>60</v>
      </c>
      <c r="T1493">
        <f t="shared" si="147"/>
        <v>2015</v>
      </c>
    </row>
    <row r="1494" spans="1:20" ht="42.75" hidden="1" x14ac:dyDescent="0.4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>
        <v>2</v>
      </c>
      <c r="L1494" t="b">
        <v>0</v>
      </c>
      <c r="M1494" t="s">
        <v>8278</v>
      </c>
      <c r="N1494" t="s">
        <v>8280</v>
      </c>
      <c r="O1494" s="6">
        <f t="shared" si="142"/>
        <v>1</v>
      </c>
      <c r="P1494">
        <f t="shared" si="143"/>
        <v>15</v>
      </c>
      <c r="Q1494" s="5">
        <f t="shared" si="145"/>
        <v>41004.456808510637</v>
      </c>
      <c r="R1494" s="5">
        <f t="shared" si="144"/>
        <v>41035.095106382978</v>
      </c>
      <c r="S1494">
        <f t="shared" si="146"/>
        <v>31</v>
      </c>
      <c r="T1494">
        <f t="shared" si="147"/>
        <v>2012</v>
      </c>
    </row>
    <row r="1495" spans="1:20" ht="28.5" hidden="1" x14ac:dyDescent="0.4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>
        <v>0</v>
      </c>
      <c r="L1495" t="b">
        <v>0</v>
      </c>
      <c r="M1495" t="s">
        <v>8278</v>
      </c>
      <c r="N1495" t="s">
        <v>8280</v>
      </c>
      <c r="O1495" s="6">
        <f t="shared" si="142"/>
        <v>0</v>
      </c>
      <c r="P1495">
        <f t="shared" si="143"/>
        <v>0</v>
      </c>
      <c r="Q1495" s="5">
        <f t="shared" si="145"/>
        <v>41748.948877068557</v>
      </c>
      <c r="R1495" s="5">
        <f t="shared" si="144"/>
        <v>41779.587174940898</v>
      </c>
      <c r="S1495">
        <f t="shared" si="146"/>
        <v>31</v>
      </c>
      <c r="T1495">
        <f t="shared" si="147"/>
        <v>2014</v>
      </c>
    </row>
    <row r="1496" spans="1:20" ht="42.75" hidden="1" x14ac:dyDescent="0.4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>
        <v>11</v>
      </c>
      <c r="L1496" t="b">
        <v>0</v>
      </c>
      <c r="M1496" t="s">
        <v>8278</v>
      </c>
      <c r="N1496" t="s">
        <v>8280</v>
      </c>
      <c r="O1496" s="6">
        <f t="shared" si="142"/>
        <v>9</v>
      </c>
      <c r="P1496">
        <f t="shared" si="143"/>
        <v>40.450000000000003</v>
      </c>
      <c r="Q1496" s="5">
        <f t="shared" si="145"/>
        <v>42418.759018912533</v>
      </c>
      <c r="R1496" s="5">
        <f t="shared" si="144"/>
        <v>42449.324822695038</v>
      </c>
      <c r="S1496">
        <f t="shared" si="146"/>
        <v>31</v>
      </c>
      <c r="T1496">
        <f t="shared" si="147"/>
        <v>2016</v>
      </c>
    </row>
    <row r="1497" spans="1:20" ht="28.5" hidden="1" x14ac:dyDescent="0.4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>
        <v>0</v>
      </c>
      <c r="L1497" t="b">
        <v>0</v>
      </c>
      <c r="M1497" t="s">
        <v>8278</v>
      </c>
      <c r="N1497" t="s">
        <v>8280</v>
      </c>
      <c r="O1497" s="6">
        <f t="shared" si="142"/>
        <v>0</v>
      </c>
      <c r="P1497">
        <f t="shared" si="143"/>
        <v>0</v>
      </c>
      <c r="Q1497" s="5">
        <f t="shared" si="145"/>
        <v>41075.849066193856</v>
      </c>
      <c r="R1497" s="5">
        <f t="shared" si="144"/>
        <v>41106.487364066197</v>
      </c>
      <c r="S1497">
        <f t="shared" si="146"/>
        <v>31</v>
      </c>
      <c r="T1497">
        <f t="shared" si="147"/>
        <v>2012</v>
      </c>
    </row>
    <row r="1498" spans="1:20" ht="42.75" hidden="1" x14ac:dyDescent="0.4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>
        <v>0</v>
      </c>
      <c r="L1498" t="b">
        <v>0</v>
      </c>
      <c r="M1498" t="s">
        <v>8278</v>
      </c>
      <c r="N1498" t="s">
        <v>8280</v>
      </c>
      <c r="O1498" s="6">
        <f t="shared" si="142"/>
        <v>0</v>
      </c>
      <c r="P1498">
        <f t="shared" si="143"/>
        <v>0</v>
      </c>
      <c r="Q1498" s="5">
        <f t="shared" si="145"/>
        <v>42184.634267139481</v>
      </c>
      <c r="R1498" s="5">
        <f t="shared" si="144"/>
        <v>42245.910862884164</v>
      </c>
      <c r="S1498">
        <f t="shared" si="146"/>
        <v>61</v>
      </c>
      <c r="T1498">
        <f t="shared" si="147"/>
        <v>2015</v>
      </c>
    </row>
    <row r="1499" spans="1:20" ht="42.75" hidden="1" x14ac:dyDescent="0.4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>
        <v>1</v>
      </c>
      <c r="L1499" t="b">
        <v>0</v>
      </c>
      <c r="M1499" t="s">
        <v>8278</v>
      </c>
      <c r="N1499" t="s">
        <v>8280</v>
      </c>
      <c r="O1499" s="6">
        <f t="shared" si="142"/>
        <v>0</v>
      </c>
      <c r="P1499">
        <f t="shared" si="143"/>
        <v>1</v>
      </c>
      <c r="Q1499" s="5">
        <f t="shared" si="145"/>
        <v>41782.422245862886</v>
      </c>
      <c r="R1499" s="5">
        <f t="shared" si="144"/>
        <v>41825.498581560285</v>
      </c>
      <c r="S1499">
        <f t="shared" si="146"/>
        <v>43</v>
      </c>
      <c r="T1499">
        <f t="shared" si="147"/>
        <v>2014</v>
      </c>
    </row>
    <row r="1500" spans="1:20" ht="42.75" hidden="1" x14ac:dyDescent="0.4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>
        <v>3</v>
      </c>
      <c r="L1500" t="b">
        <v>0</v>
      </c>
      <c r="M1500" t="s">
        <v>8278</v>
      </c>
      <c r="N1500" t="s">
        <v>8280</v>
      </c>
      <c r="O1500" s="6">
        <f t="shared" si="142"/>
        <v>2</v>
      </c>
      <c r="P1500">
        <f t="shared" si="143"/>
        <v>19</v>
      </c>
      <c r="Q1500" s="5">
        <f t="shared" si="145"/>
        <v>42187.195957446806</v>
      </c>
      <c r="R1500" s="5">
        <f t="shared" si="144"/>
        <v>42233.153404255318</v>
      </c>
      <c r="S1500">
        <f t="shared" si="146"/>
        <v>46</v>
      </c>
      <c r="T1500">
        <f t="shared" si="147"/>
        <v>2015</v>
      </c>
    </row>
    <row r="1501" spans="1:20" ht="42.75" hidden="1" x14ac:dyDescent="0.4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>
        <v>1</v>
      </c>
      <c r="L1501" t="b">
        <v>0</v>
      </c>
      <c r="M1501" t="s">
        <v>8278</v>
      </c>
      <c r="N1501" t="s">
        <v>8280</v>
      </c>
      <c r="O1501" s="6">
        <f t="shared" si="142"/>
        <v>0</v>
      </c>
      <c r="P1501">
        <f t="shared" si="143"/>
        <v>5</v>
      </c>
      <c r="Q1501" s="5">
        <f t="shared" si="145"/>
        <v>42887.815992907803</v>
      </c>
      <c r="R1501" s="5">
        <f t="shared" si="144"/>
        <v>42949.092588652478</v>
      </c>
      <c r="S1501">
        <f t="shared" si="146"/>
        <v>61</v>
      </c>
      <c r="T1501">
        <f t="shared" si="147"/>
        <v>2017</v>
      </c>
    </row>
    <row r="1502" spans="1:20" ht="42.75" hidden="1" x14ac:dyDescent="0.4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>
        <v>15</v>
      </c>
      <c r="L1502" t="b">
        <v>0</v>
      </c>
      <c r="M1502" t="s">
        <v>8278</v>
      </c>
      <c r="N1502" t="s">
        <v>8280</v>
      </c>
      <c r="O1502" s="6">
        <f t="shared" si="142"/>
        <v>25</v>
      </c>
      <c r="P1502">
        <f t="shared" si="143"/>
        <v>46.73</v>
      </c>
      <c r="Q1502" s="5">
        <f t="shared" si="145"/>
        <v>41702.008947990544</v>
      </c>
      <c r="R1502" s="5">
        <f t="shared" si="144"/>
        <v>41732.647245862885</v>
      </c>
      <c r="S1502">
        <f t="shared" si="146"/>
        <v>31</v>
      </c>
      <c r="T1502">
        <f t="shared" si="147"/>
        <v>2014</v>
      </c>
    </row>
    <row r="1503" spans="1:20" ht="28.5" hidden="1" x14ac:dyDescent="0.4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>
        <v>885</v>
      </c>
      <c r="L1503" t="b">
        <v>1</v>
      </c>
      <c r="M1503" t="s">
        <v>8294</v>
      </c>
      <c r="N1503" t="s">
        <v>8295</v>
      </c>
      <c r="O1503" s="6">
        <f t="shared" si="142"/>
        <v>166</v>
      </c>
      <c r="P1503">
        <f t="shared" si="143"/>
        <v>97.73</v>
      </c>
      <c r="Q1503" s="5">
        <f t="shared" si="145"/>
        <v>42516.659846335693</v>
      </c>
      <c r="R1503" s="5">
        <f t="shared" si="144"/>
        <v>42547.298144208035</v>
      </c>
      <c r="S1503">
        <f t="shared" si="146"/>
        <v>31</v>
      </c>
      <c r="T1503">
        <f t="shared" si="147"/>
        <v>2016</v>
      </c>
    </row>
    <row r="1504" spans="1:20" ht="42.75" hidden="1" x14ac:dyDescent="0.4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>
        <v>329</v>
      </c>
      <c r="L1504" t="b">
        <v>1</v>
      </c>
      <c r="M1504" t="s">
        <v>8294</v>
      </c>
      <c r="N1504" t="s">
        <v>8295</v>
      </c>
      <c r="O1504" s="6">
        <f t="shared" si="142"/>
        <v>101</v>
      </c>
      <c r="P1504">
        <f t="shared" si="143"/>
        <v>67.84</v>
      </c>
      <c r="Q1504" s="5">
        <f t="shared" si="145"/>
        <v>42785.213711583929</v>
      </c>
      <c r="R1504" s="5">
        <f t="shared" si="144"/>
        <v>42814.191489361707</v>
      </c>
      <c r="S1504">
        <f t="shared" si="146"/>
        <v>29</v>
      </c>
      <c r="T1504">
        <f t="shared" si="147"/>
        <v>2017</v>
      </c>
    </row>
    <row r="1505" spans="1:20" ht="42.75" hidden="1" x14ac:dyDescent="0.4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>
        <v>71</v>
      </c>
      <c r="L1505" t="b">
        <v>1</v>
      </c>
      <c r="M1505" t="s">
        <v>8294</v>
      </c>
      <c r="N1505" t="s">
        <v>8295</v>
      </c>
      <c r="O1505" s="6">
        <f t="shared" si="142"/>
        <v>108</v>
      </c>
      <c r="P1505">
        <f t="shared" si="143"/>
        <v>56.98</v>
      </c>
      <c r="Q1505" s="5">
        <f t="shared" si="145"/>
        <v>42968.843983451537</v>
      </c>
      <c r="R1505" s="5">
        <f t="shared" si="144"/>
        <v>43030.120579196213</v>
      </c>
      <c r="S1505">
        <f t="shared" si="146"/>
        <v>61</v>
      </c>
      <c r="T1505">
        <f t="shared" si="147"/>
        <v>2017</v>
      </c>
    </row>
    <row r="1506" spans="1:20" ht="28.5" hidden="1" x14ac:dyDescent="0.4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>
        <v>269</v>
      </c>
      <c r="L1506" t="b">
        <v>1</v>
      </c>
      <c r="M1506" t="s">
        <v>8294</v>
      </c>
      <c r="N1506" t="s">
        <v>8295</v>
      </c>
      <c r="O1506" s="6">
        <f t="shared" si="142"/>
        <v>278</v>
      </c>
      <c r="P1506">
        <f t="shared" si="143"/>
        <v>67.16</v>
      </c>
      <c r="Q1506" s="5">
        <f t="shared" si="145"/>
        <v>42117.416359338065</v>
      </c>
      <c r="R1506" s="5">
        <f t="shared" si="144"/>
        <v>42145.70425531915</v>
      </c>
      <c r="S1506">
        <f t="shared" si="146"/>
        <v>29</v>
      </c>
      <c r="T1506">
        <f t="shared" si="147"/>
        <v>2015</v>
      </c>
    </row>
    <row r="1507" spans="1:20" ht="57" hidden="1" x14ac:dyDescent="0.4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>
        <v>345</v>
      </c>
      <c r="L1507" t="b">
        <v>1</v>
      </c>
      <c r="M1507" t="s">
        <v>8294</v>
      </c>
      <c r="N1507" t="s">
        <v>8295</v>
      </c>
      <c r="O1507" s="6">
        <f t="shared" si="142"/>
        <v>104</v>
      </c>
      <c r="P1507">
        <f t="shared" si="143"/>
        <v>48.04</v>
      </c>
      <c r="Q1507" s="5">
        <f t="shared" si="145"/>
        <v>42772.85700945626</v>
      </c>
      <c r="R1507" s="5">
        <f t="shared" si="144"/>
        <v>42811.043262411345</v>
      </c>
      <c r="S1507">
        <f t="shared" si="146"/>
        <v>38</v>
      </c>
      <c r="T1507">
        <f t="shared" si="147"/>
        <v>2017</v>
      </c>
    </row>
    <row r="1508" spans="1:20" ht="42.75" hidden="1" x14ac:dyDescent="0.4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>
        <v>43</v>
      </c>
      <c r="L1508" t="b">
        <v>1</v>
      </c>
      <c r="M1508" t="s">
        <v>8294</v>
      </c>
      <c r="N1508" t="s">
        <v>8295</v>
      </c>
      <c r="O1508" s="6">
        <f t="shared" si="142"/>
        <v>111</v>
      </c>
      <c r="P1508">
        <f t="shared" si="143"/>
        <v>38.86</v>
      </c>
      <c r="Q1508" s="5">
        <f t="shared" si="145"/>
        <v>42160.440945626477</v>
      </c>
      <c r="R1508" s="5">
        <f t="shared" si="144"/>
        <v>42191.079243498818</v>
      </c>
      <c r="S1508">
        <f t="shared" si="146"/>
        <v>31</v>
      </c>
      <c r="T1508">
        <f t="shared" si="147"/>
        <v>2015</v>
      </c>
    </row>
    <row r="1509" spans="1:20" ht="42.75" hidden="1" x14ac:dyDescent="0.4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>
        <v>33</v>
      </c>
      <c r="L1509" t="b">
        <v>1</v>
      </c>
      <c r="M1509" t="s">
        <v>8294</v>
      </c>
      <c r="N1509" t="s">
        <v>8295</v>
      </c>
      <c r="O1509" s="6">
        <f t="shared" si="142"/>
        <v>215</v>
      </c>
      <c r="P1509">
        <f t="shared" si="143"/>
        <v>78.180000000000007</v>
      </c>
      <c r="Q1509" s="5">
        <f t="shared" si="145"/>
        <v>40566.90672576832</v>
      </c>
      <c r="R1509" s="5">
        <f t="shared" si="144"/>
        <v>40627.049645390071</v>
      </c>
      <c r="S1509">
        <f t="shared" si="146"/>
        <v>60</v>
      </c>
      <c r="T1509">
        <f t="shared" si="147"/>
        <v>2011</v>
      </c>
    </row>
    <row r="1510" spans="1:20" ht="42.75" hidden="1" x14ac:dyDescent="0.4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>
        <v>211</v>
      </c>
      <c r="L1510" t="b">
        <v>1</v>
      </c>
      <c r="M1510" t="s">
        <v>8294</v>
      </c>
      <c r="N1510" t="s">
        <v>8295</v>
      </c>
      <c r="O1510" s="6">
        <f t="shared" si="142"/>
        <v>111</v>
      </c>
      <c r="P1510">
        <f t="shared" si="143"/>
        <v>97.11</v>
      </c>
      <c r="Q1510" s="5">
        <f t="shared" si="145"/>
        <v>42131.669988179667</v>
      </c>
      <c r="R1510" s="5">
        <f t="shared" si="144"/>
        <v>42163.329562647756</v>
      </c>
      <c r="S1510">
        <f t="shared" si="146"/>
        <v>32</v>
      </c>
      <c r="T1510">
        <f t="shared" si="147"/>
        <v>2015</v>
      </c>
    </row>
    <row r="1511" spans="1:20" ht="42.75" hidden="1" x14ac:dyDescent="0.4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>
        <v>196</v>
      </c>
      <c r="L1511" t="b">
        <v>1</v>
      </c>
      <c r="M1511" t="s">
        <v>8294</v>
      </c>
      <c r="N1511" t="s">
        <v>8295</v>
      </c>
      <c r="O1511" s="6">
        <f t="shared" si="142"/>
        <v>124</v>
      </c>
      <c r="P1511">
        <f t="shared" si="143"/>
        <v>110.39</v>
      </c>
      <c r="Q1511" s="5">
        <f t="shared" si="145"/>
        <v>43117.119208037824</v>
      </c>
      <c r="R1511" s="5">
        <f t="shared" si="144"/>
        <v>43147.169503546102</v>
      </c>
      <c r="S1511">
        <f t="shared" si="146"/>
        <v>30</v>
      </c>
      <c r="T1511">
        <f t="shared" si="147"/>
        <v>2018</v>
      </c>
    </row>
    <row r="1512" spans="1:20" ht="42.75" hidden="1" x14ac:dyDescent="0.4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>
        <v>405</v>
      </c>
      <c r="L1512" t="b">
        <v>1</v>
      </c>
      <c r="M1512" t="s">
        <v>8294</v>
      </c>
      <c r="N1512" t="s">
        <v>8295</v>
      </c>
      <c r="O1512" s="6">
        <f t="shared" si="142"/>
        <v>101</v>
      </c>
      <c r="P1512">
        <f t="shared" si="143"/>
        <v>39.92</v>
      </c>
      <c r="Q1512" s="5">
        <f t="shared" si="145"/>
        <v>42154.925271867614</v>
      </c>
      <c r="R1512" s="5">
        <f t="shared" si="144"/>
        <v>42185.563569739956</v>
      </c>
      <c r="S1512">
        <f t="shared" si="146"/>
        <v>31</v>
      </c>
      <c r="T1512">
        <f t="shared" si="147"/>
        <v>2015</v>
      </c>
    </row>
    <row r="1513" spans="1:20" ht="42.75" hidden="1" x14ac:dyDescent="0.4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>
        <v>206</v>
      </c>
      <c r="L1513" t="b">
        <v>1</v>
      </c>
      <c r="M1513" t="s">
        <v>8294</v>
      </c>
      <c r="N1513" t="s">
        <v>8295</v>
      </c>
      <c r="O1513" s="6">
        <f t="shared" si="142"/>
        <v>112</v>
      </c>
      <c r="P1513">
        <f t="shared" si="143"/>
        <v>75.98</v>
      </c>
      <c r="Q1513" s="5">
        <f t="shared" si="145"/>
        <v>42652.489408983456</v>
      </c>
      <c r="R1513" s="5">
        <f t="shared" si="144"/>
        <v>42683.170260047278</v>
      </c>
      <c r="S1513">
        <f t="shared" si="146"/>
        <v>31</v>
      </c>
      <c r="T1513">
        <f t="shared" si="147"/>
        <v>2016</v>
      </c>
    </row>
    <row r="1514" spans="1:20" ht="42.75" hidden="1" x14ac:dyDescent="0.4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>
        <v>335</v>
      </c>
      <c r="L1514" t="b">
        <v>1</v>
      </c>
      <c r="M1514" t="s">
        <v>8294</v>
      </c>
      <c r="N1514" t="s">
        <v>8295</v>
      </c>
      <c r="O1514" s="6">
        <f t="shared" si="142"/>
        <v>559</v>
      </c>
      <c r="P1514">
        <f t="shared" si="143"/>
        <v>58.38</v>
      </c>
      <c r="Q1514" s="5">
        <f t="shared" si="145"/>
        <v>43107.06074468085</v>
      </c>
      <c r="R1514" s="5">
        <f t="shared" si="144"/>
        <v>43137.699042553191</v>
      </c>
      <c r="S1514">
        <f t="shared" si="146"/>
        <v>31</v>
      </c>
      <c r="T1514">
        <f t="shared" si="147"/>
        <v>2018</v>
      </c>
    </row>
    <row r="1515" spans="1:20" ht="42.75" hidden="1" x14ac:dyDescent="0.4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>
        <v>215</v>
      </c>
      <c r="L1515" t="b">
        <v>1</v>
      </c>
      <c r="M1515" t="s">
        <v>8294</v>
      </c>
      <c r="N1515" t="s">
        <v>8295</v>
      </c>
      <c r="O1515" s="6">
        <f t="shared" si="142"/>
        <v>150</v>
      </c>
      <c r="P1515">
        <f t="shared" si="143"/>
        <v>55.82</v>
      </c>
      <c r="Q1515" s="5">
        <f t="shared" si="145"/>
        <v>42152.118983451539</v>
      </c>
      <c r="R1515" s="5">
        <f t="shared" si="144"/>
        <v>42182.75728132388</v>
      </c>
      <c r="S1515">
        <f t="shared" si="146"/>
        <v>31</v>
      </c>
      <c r="T1515">
        <f t="shared" si="147"/>
        <v>2015</v>
      </c>
    </row>
    <row r="1516" spans="1:20" ht="42.75" hidden="1" x14ac:dyDescent="0.4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>
        <v>176</v>
      </c>
      <c r="L1516" t="b">
        <v>1</v>
      </c>
      <c r="M1516" t="s">
        <v>8294</v>
      </c>
      <c r="N1516" t="s">
        <v>8295</v>
      </c>
      <c r="O1516" s="6">
        <f t="shared" si="142"/>
        <v>106</v>
      </c>
      <c r="P1516">
        <f t="shared" si="143"/>
        <v>151.24</v>
      </c>
      <c r="Q1516" s="5">
        <f t="shared" si="145"/>
        <v>42589.184869976358</v>
      </c>
      <c r="R1516" s="5">
        <f t="shared" si="144"/>
        <v>42630.035933806146</v>
      </c>
      <c r="S1516">
        <f t="shared" si="146"/>
        <v>41</v>
      </c>
      <c r="T1516">
        <f t="shared" si="147"/>
        <v>2016</v>
      </c>
    </row>
    <row r="1517" spans="1:20" ht="42.75" hidden="1" x14ac:dyDescent="0.4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>
        <v>555</v>
      </c>
      <c r="L1517" t="b">
        <v>1</v>
      </c>
      <c r="M1517" t="s">
        <v>8294</v>
      </c>
      <c r="N1517" t="s">
        <v>8295</v>
      </c>
      <c r="O1517" s="6">
        <f t="shared" si="142"/>
        <v>157</v>
      </c>
      <c r="P1517">
        <f t="shared" si="143"/>
        <v>849.67</v>
      </c>
      <c r="Q1517" s="5">
        <f t="shared" si="145"/>
        <v>42773.684361702122</v>
      </c>
      <c r="R1517" s="5">
        <f t="shared" si="144"/>
        <v>42804.280106382983</v>
      </c>
      <c r="S1517">
        <f t="shared" si="146"/>
        <v>31</v>
      </c>
      <c r="T1517">
        <f t="shared" si="147"/>
        <v>2017</v>
      </c>
    </row>
    <row r="1518" spans="1:20" ht="42.75" hidden="1" x14ac:dyDescent="0.4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>
        <v>116</v>
      </c>
      <c r="L1518" t="b">
        <v>1</v>
      </c>
      <c r="M1518" t="s">
        <v>8294</v>
      </c>
      <c r="N1518" t="s">
        <v>8295</v>
      </c>
      <c r="O1518" s="6">
        <f t="shared" si="142"/>
        <v>109</v>
      </c>
      <c r="P1518">
        <f t="shared" si="143"/>
        <v>159.24</v>
      </c>
      <c r="Q1518" s="5">
        <f t="shared" si="145"/>
        <v>42982.242222222223</v>
      </c>
      <c r="R1518" s="5">
        <f t="shared" si="144"/>
        <v>43013</v>
      </c>
      <c r="S1518">
        <f t="shared" si="146"/>
        <v>31</v>
      </c>
      <c r="T1518">
        <f t="shared" si="147"/>
        <v>2017</v>
      </c>
    </row>
    <row r="1519" spans="1:20" ht="42.75" hidden="1" x14ac:dyDescent="0.4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>
        <v>615</v>
      </c>
      <c r="L1519" t="b">
        <v>1</v>
      </c>
      <c r="M1519" t="s">
        <v>8294</v>
      </c>
      <c r="N1519" t="s">
        <v>8295</v>
      </c>
      <c r="O1519" s="6">
        <f t="shared" si="142"/>
        <v>162</v>
      </c>
      <c r="P1519">
        <f t="shared" si="143"/>
        <v>39.51</v>
      </c>
      <c r="Q1519" s="5">
        <f t="shared" si="145"/>
        <v>42297.068002364067</v>
      </c>
      <c r="R1519" s="5">
        <f t="shared" si="144"/>
        <v>42328.404255319154</v>
      </c>
      <c r="S1519">
        <f t="shared" si="146"/>
        <v>32</v>
      </c>
      <c r="T1519">
        <f t="shared" si="147"/>
        <v>2015</v>
      </c>
    </row>
    <row r="1520" spans="1:20" ht="28.5" hidden="1" x14ac:dyDescent="0.4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>
        <v>236</v>
      </c>
      <c r="L1520" t="b">
        <v>1</v>
      </c>
      <c r="M1520" t="s">
        <v>8294</v>
      </c>
      <c r="N1520" t="s">
        <v>8295</v>
      </c>
      <c r="O1520" s="6">
        <f t="shared" si="142"/>
        <v>205</v>
      </c>
      <c r="P1520">
        <f t="shared" si="143"/>
        <v>130.53</v>
      </c>
      <c r="Q1520" s="5">
        <f t="shared" si="145"/>
        <v>42105.326855791965</v>
      </c>
      <c r="R1520" s="5">
        <f t="shared" si="144"/>
        <v>42135.965153664307</v>
      </c>
      <c r="S1520">
        <f t="shared" si="146"/>
        <v>31</v>
      </c>
      <c r="T1520">
        <f t="shared" si="147"/>
        <v>2015</v>
      </c>
    </row>
    <row r="1521" spans="1:20" ht="42.75" hidden="1" x14ac:dyDescent="0.4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>
        <v>145</v>
      </c>
      <c r="L1521" t="b">
        <v>1</v>
      </c>
      <c r="M1521" t="s">
        <v>8294</v>
      </c>
      <c r="N1521" t="s">
        <v>8295</v>
      </c>
      <c r="O1521" s="6">
        <f t="shared" si="142"/>
        <v>103</v>
      </c>
      <c r="P1521">
        <f t="shared" si="143"/>
        <v>64.16</v>
      </c>
      <c r="Q1521" s="5">
        <f t="shared" si="145"/>
        <v>42127.714929078014</v>
      </c>
      <c r="R1521" s="5">
        <f t="shared" si="144"/>
        <v>42156.488652482265</v>
      </c>
      <c r="S1521">
        <f t="shared" si="146"/>
        <v>29</v>
      </c>
      <c r="T1521">
        <f t="shared" si="147"/>
        <v>2015</v>
      </c>
    </row>
    <row r="1522" spans="1:20" ht="28.5" hidden="1" x14ac:dyDescent="0.4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>
        <v>167</v>
      </c>
      <c r="L1522" t="b">
        <v>1</v>
      </c>
      <c r="M1522" t="s">
        <v>8294</v>
      </c>
      <c r="N1522" t="s">
        <v>8295</v>
      </c>
      <c r="O1522" s="6">
        <f t="shared" si="142"/>
        <v>103</v>
      </c>
      <c r="P1522">
        <f t="shared" si="143"/>
        <v>111.53</v>
      </c>
      <c r="Q1522" s="5">
        <f t="shared" si="145"/>
        <v>42304.514338061461</v>
      </c>
      <c r="R1522" s="5">
        <f t="shared" si="144"/>
        <v>42341.595744680846</v>
      </c>
      <c r="S1522">
        <f t="shared" si="146"/>
        <v>37</v>
      </c>
      <c r="T1522">
        <f t="shared" si="147"/>
        <v>2015</v>
      </c>
    </row>
    <row r="1523" spans="1:20" ht="42.75" hidden="1" x14ac:dyDescent="0.4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>
        <v>235</v>
      </c>
      <c r="L1523" t="b">
        <v>1</v>
      </c>
      <c r="M1523" t="s">
        <v>8294</v>
      </c>
      <c r="N1523" t="s">
        <v>8295</v>
      </c>
      <c r="O1523" s="6">
        <f t="shared" si="142"/>
        <v>107</v>
      </c>
      <c r="P1523">
        <f t="shared" si="143"/>
        <v>170.45</v>
      </c>
      <c r="Q1523" s="5">
        <f t="shared" si="145"/>
        <v>42853.256394799057</v>
      </c>
      <c r="R1523" s="5">
        <f t="shared" si="144"/>
        <v>42889.001075650114</v>
      </c>
      <c r="S1523">
        <f t="shared" si="146"/>
        <v>36</v>
      </c>
      <c r="T1523">
        <f t="shared" si="147"/>
        <v>2017</v>
      </c>
    </row>
    <row r="1524" spans="1:20" ht="57" hidden="1" x14ac:dyDescent="0.4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>
        <v>452</v>
      </c>
      <c r="L1524" t="b">
        <v>1</v>
      </c>
      <c r="M1524" t="s">
        <v>8294</v>
      </c>
      <c r="N1524" t="s">
        <v>8295</v>
      </c>
      <c r="O1524" s="6">
        <f t="shared" si="142"/>
        <v>139</v>
      </c>
      <c r="P1524">
        <f t="shared" si="143"/>
        <v>133.74</v>
      </c>
      <c r="Q1524" s="5">
        <f t="shared" si="145"/>
        <v>42247.294787234045</v>
      </c>
      <c r="R1524" s="5">
        <f t="shared" si="144"/>
        <v>42277.933085106386</v>
      </c>
      <c r="S1524">
        <f t="shared" si="146"/>
        <v>31</v>
      </c>
      <c r="T1524">
        <f t="shared" si="147"/>
        <v>2015</v>
      </c>
    </row>
    <row r="1525" spans="1:20" ht="42.75" hidden="1" x14ac:dyDescent="0.4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>
        <v>241</v>
      </c>
      <c r="L1525" t="b">
        <v>1</v>
      </c>
      <c r="M1525" t="s">
        <v>8294</v>
      </c>
      <c r="N1525" t="s">
        <v>8295</v>
      </c>
      <c r="O1525" s="6">
        <f t="shared" si="142"/>
        <v>125</v>
      </c>
      <c r="P1525">
        <f t="shared" si="143"/>
        <v>95.83</v>
      </c>
      <c r="Q1525" s="5">
        <f t="shared" si="145"/>
        <v>42313.597115839242</v>
      </c>
      <c r="R1525" s="5">
        <f t="shared" si="144"/>
        <v>42345.51063829787</v>
      </c>
      <c r="S1525">
        <f t="shared" si="146"/>
        <v>32</v>
      </c>
      <c r="T1525">
        <f t="shared" si="147"/>
        <v>2015</v>
      </c>
    </row>
    <row r="1526" spans="1:20" ht="42.75" hidden="1" x14ac:dyDescent="0.4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>
        <v>28</v>
      </c>
      <c r="L1526" t="b">
        <v>1</v>
      </c>
      <c r="M1526" t="s">
        <v>8294</v>
      </c>
      <c r="N1526" t="s">
        <v>8295</v>
      </c>
      <c r="O1526" s="6">
        <f t="shared" si="142"/>
        <v>207</v>
      </c>
      <c r="P1526">
        <f t="shared" si="143"/>
        <v>221.79</v>
      </c>
      <c r="Q1526" s="5">
        <f t="shared" si="145"/>
        <v>43122.192553191489</v>
      </c>
      <c r="R1526" s="5">
        <f t="shared" si="144"/>
        <v>43152.830851063831</v>
      </c>
      <c r="S1526">
        <f t="shared" si="146"/>
        <v>31</v>
      </c>
      <c r="T1526">
        <f t="shared" si="147"/>
        <v>2018</v>
      </c>
    </row>
    <row r="1527" spans="1:20" ht="42.75" hidden="1" x14ac:dyDescent="0.4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>
        <v>140</v>
      </c>
      <c r="L1527" t="b">
        <v>1</v>
      </c>
      <c r="M1527" t="s">
        <v>8294</v>
      </c>
      <c r="N1527" t="s">
        <v>8295</v>
      </c>
      <c r="O1527" s="6">
        <f t="shared" si="142"/>
        <v>174</v>
      </c>
      <c r="P1527">
        <f t="shared" si="143"/>
        <v>32.32</v>
      </c>
      <c r="Q1527" s="5">
        <f t="shared" si="145"/>
        <v>42932.441347517728</v>
      </c>
      <c r="R1527" s="5">
        <f t="shared" si="144"/>
        <v>42963.079645390069</v>
      </c>
      <c r="S1527">
        <f t="shared" si="146"/>
        <v>31</v>
      </c>
      <c r="T1527">
        <f t="shared" si="147"/>
        <v>2017</v>
      </c>
    </row>
    <row r="1528" spans="1:20" ht="42.75" hidden="1" x14ac:dyDescent="0.4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>
        <v>280</v>
      </c>
      <c r="L1528" t="b">
        <v>1</v>
      </c>
      <c r="M1528" t="s">
        <v>8294</v>
      </c>
      <c r="N1528" t="s">
        <v>8295</v>
      </c>
      <c r="O1528" s="6">
        <f t="shared" si="142"/>
        <v>120</v>
      </c>
      <c r="P1528">
        <f t="shared" si="143"/>
        <v>98.84</v>
      </c>
      <c r="Q1528" s="5">
        <f t="shared" si="145"/>
        <v>42696.090390070924</v>
      </c>
      <c r="R1528" s="5">
        <f t="shared" si="144"/>
        <v>42746.132943262412</v>
      </c>
      <c r="S1528">
        <f t="shared" si="146"/>
        <v>50</v>
      </c>
      <c r="T1528">
        <f t="shared" si="147"/>
        <v>2016</v>
      </c>
    </row>
    <row r="1529" spans="1:20" ht="42.75" hidden="1" x14ac:dyDescent="0.4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>
        <v>70</v>
      </c>
      <c r="L1529" t="b">
        <v>1</v>
      </c>
      <c r="M1529" t="s">
        <v>8294</v>
      </c>
      <c r="N1529" t="s">
        <v>8295</v>
      </c>
      <c r="O1529" s="6">
        <f t="shared" si="142"/>
        <v>110</v>
      </c>
      <c r="P1529">
        <f t="shared" si="143"/>
        <v>55.22</v>
      </c>
      <c r="Q1529" s="5">
        <f t="shared" si="145"/>
        <v>43146.804799054371</v>
      </c>
      <c r="R1529" s="5">
        <f t="shared" si="144"/>
        <v>43175.357990543736</v>
      </c>
      <c r="S1529">
        <f t="shared" si="146"/>
        <v>29</v>
      </c>
      <c r="T1529">
        <f t="shared" si="147"/>
        <v>2018</v>
      </c>
    </row>
    <row r="1530" spans="1:20" ht="28.5" hidden="1" x14ac:dyDescent="0.4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>
        <v>160</v>
      </c>
      <c r="L1530" t="b">
        <v>1</v>
      </c>
      <c r="M1530" t="s">
        <v>8294</v>
      </c>
      <c r="N1530" t="s">
        <v>8295</v>
      </c>
      <c r="O1530" s="6">
        <f t="shared" si="142"/>
        <v>282</v>
      </c>
      <c r="P1530">
        <f t="shared" si="143"/>
        <v>52.79</v>
      </c>
      <c r="Q1530" s="5">
        <f t="shared" si="145"/>
        <v>43102.003806146575</v>
      </c>
      <c r="R1530" s="5">
        <f t="shared" si="144"/>
        <v>43132.914893617024</v>
      </c>
      <c r="S1530">
        <f t="shared" si="146"/>
        <v>31</v>
      </c>
      <c r="T1530">
        <f t="shared" si="147"/>
        <v>2018</v>
      </c>
    </row>
    <row r="1531" spans="1:20" ht="28.5" hidden="1" x14ac:dyDescent="0.4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>
        <v>141</v>
      </c>
      <c r="L1531" t="b">
        <v>1</v>
      </c>
      <c r="M1531" t="s">
        <v>8294</v>
      </c>
      <c r="N1531" t="s">
        <v>8295</v>
      </c>
      <c r="O1531" s="6">
        <f t="shared" si="142"/>
        <v>101</v>
      </c>
      <c r="P1531">
        <f t="shared" si="143"/>
        <v>135.66999999999999</v>
      </c>
      <c r="Q1531" s="5">
        <f t="shared" si="145"/>
        <v>42403.34420803783</v>
      </c>
      <c r="R1531" s="5">
        <f t="shared" si="144"/>
        <v>42433.939952718676</v>
      </c>
      <c r="S1531">
        <f t="shared" si="146"/>
        <v>31</v>
      </c>
      <c r="T1531">
        <f t="shared" si="147"/>
        <v>2016</v>
      </c>
    </row>
    <row r="1532" spans="1:20" ht="42.75" hidden="1" x14ac:dyDescent="0.4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>
        <v>874</v>
      </c>
      <c r="L1532" t="b">
        <v>1</v>
      </c>
      <c r="M1532" t="s">
        <v>8294</v>
      </c>
      <c r="N1532" t="s">
        <v>8295</v>
      </c>
      <c r="O1532" s="6">
        <f t="shared" si="142"/>
        <v>135</v>
      </c>
      <c r="P1532">
        <f t="shared" si="143"/>
        <v>53.99</v>
      </c>
      <c r="Q1532" s="5">
        <f t="shared" si="145"/>
        <v>42631.230437352249</v>
      </c>
      <c r="R1532" s="5">
        <f t="shared" si="144"/>
        <v>42656.76235224586</v>
      </c>
      <c r="S1532">
        <f t="shared" si="146"/>
        <v>26</v>
      </c>
      <c r="T1532">
        <f t="shared" si="147"/>
        <v>2016</v>
      </c>
    </row>
    <row r="1533" spans="1:20" ht="42.75" hidden="1" x14ac:dyDescent="0.4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>
        <v>73</v>
      </c>
      <c r="L1533" t="b">
        <v>1</v>
      </c>
      <c r="M1533" t="s">
        <v>8294</v>
      </c>
      <c r="N1533" t="s">
        <v>8295</v>
      </c>
      <c r="O1533" s="6">
        <f t="shared" si="142"/>
        <v>176</v>
      </c>
      <c r="P1533">
        <f t="shared" si="143"/>
        <v>56.64</v>
      </c>
      <c r="Q1533" s="5">
        <f t="shared" si="145"/>
        <v>42290.159881796688</v>
      </c>
      <c r="R1533" s="5">
        <f t="shared" si="144"/>
        <v>42323.170212765959</v>
      </c>
      <c r="S1533">
        <f t="shared" si="146"/>
        <v>33</v>
      </c>
      <c r="T1533">
        <f t="shared" si="147"/>
        <v>2015</v>
      </c>
    </row>
    <row r="1534" spans="1:20" ht="42.75" hidden="1" x14ac:dyDescent="0.4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>
        <v>294</v>
      </c>
      <c r="L1534" t="b">
        <v>1</v>
      </c>
      <c r="M1534" t="s">
        <v>8294</v>
      </c>
      <c r="N1534" t="s">
        <v>8295</v>
      </c>
      <c r="O1534" s="6">
        <f t="shared" si="142"/>
        <v>484</v>
      </c>
      <c r="P1534">
        <f t="shared" si="143"/>
        <v>82.32</v>
      </c>
      <c r="Q1534" s="5">
        <f t="shared" si="145"/>
        <v>42749.400295508276</v>
      </c>
      <c r="R1534" s="5">
        <f t="shared" si="144"/>
        <v>42774.063829787236</v>
      </c>
      <c r="S1534">
        <f t="shared" si="146"/>
        <v>25</v>
      </c>
      <c r="T1534">
        <f t="shared" si="147"/>
        <v>2017</v>
      </c>
    </row>
    <row r="1535" spans="1:20" ht="42.75" hidden="1" x14ac:dyDescent="0.4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>
        <v>740</v>
      </c>
      <c r="L1535" t="b">
        <v>1</v>
      </c>
      <c r="M1535" t="s">
        <v>8294</v>
      </c>
      <c r="N1535" t="s">
        <v>8295</v>
      </c>
      <c r="O1535" s="6">
        <f t="shared" si="142"/>
        <v>145</v>
      </c>
      <c r="P1535">
        <f t="shared" si="143"/>
        <v>88.26</v>
      </c>
      <c r="Q1535" s="5">
        <f t="shared" si="145"/>
        <v>42802.023368794326</v>
      </c>
      <c r="R1535" s="5">
        <f t="shared" si="144"/>
        <v>42852.233333333337</v>
      </c>
      <c r="S1535">
        <f t="shared" si="146"/>
        <v>50</v>
      </c>
      <c r="T1535">
        <f t="shared" si="147"/>
        <v>2017</v>
      </c>
    </row>
    <row r="1536" spans="1:20" ht="42.75" hidden="1" x14ac:dyDescent="0.4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>
        <v>369</v>
      </c>
      <c r="L1536" t="b">
        <v>1</v>
      </c>
      <c r="M1536" t="s">
        <v>8294</v>
      </c>
      <c r="N1536" t="s">
        <v>8295</v>
      </c>
      <c r="O1536" s="6">
        <f t="shared" si="142"/>
        <v>418</v>
      </c>
      <c r="P1536">
        <f t="shared" si="143"/>
        <v>84.91</v>
      </c>
      <c r="Q1536" s="5">
        <f t="shared" si="145"/>
        <v>42575.986548463356</v>
      </c>
      <c r="R1536" s="5">
        <f t="shared" si="144"/>
        <v>42606.624846335697</v>
      </c>
      <c r="S1536">
        <f t="shared" si="146"/>
        <v>31</v>
      </c>
      <c r="T1536">
        <f t="shared" si="147"/>
        <v>2016</v>
      </c>
    </row>
    <row r="1537" spans="1:20" ht="42.75" hidden="1" x14ac:dyDescent="0.4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>
        <v>110</v>
      </c>
      <c r="L1537" t="b">
        <v>1</v>
      </c>
      <c r="M1537" t="s">
        <v>8294</v>
      </c>
      <c r="N1537" t="s">
        <v>8295</v>
      </c>
      <c r="O1537" s="6">
        <f t="shared" si="142"/>
        <v>132</v>
      </c>
      <c r="P1537">
        <f t="shared" si="143"/>
        <v>48.15</v>
      </c>
      <c r="Q1537" s="5">
        <f t="shared" si="145"/>
        <v>42844.740319148936</v>
      </c>
      <c r="R1537" s="5">
        <f t="shared" si="144"/>
        <v>42874.446808510635</v>
      </c>
      <c r="S1537">
        <f t="shared" si="146"/>
        <v>30</v>
      </c>
      <c r="T1537">
        <f t="shared" si="147"/>
        <v>2017</v>
      </c>
    </row>
    <row r="1538" spans="1:20" ht="42.75" hidden="1" x14ac:dyDescent="0.4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>
        <v>455</v>
      </c>
      <c r="L1538" t="b">
        <v>1</v>
      </c>
      <c r="M1538" t="s">
        <v>8294</v>
      </c>
      <c r="N1538" t="s">
        <v>8295</v>
      </c>
      <c r="O1538" s="6">
        <f t="shared" ref="O1538:O1601" si="148">ROUND(E1538/D1538*100,0)</f>
        <v>250</v>
      </c>
      <c r="P1538">
        <f t="shared" ref="P1538:P1601" si="149">IFERROR(ROUND(E1538/K1538,2),0)</f>
        <v>66.02</v>
      </c>
      <c r="Q1538" s="5">
        <f t="shared" si="145"/>
        <v>42567.94692671395</v>
      </c>
      <c r="R1538" s="5">
        <f t="shared" ref="R1538:R1601" si="150">(I1538/84600)+DATE(1970,1,1)</f>
        <v>42598.585224586292</v>
      </c>
      <c r="S1538">
        <f t="shared" si="146"/>
        <v>31</v>
      </c>
      <c r="T1538">
        <f t="shared" si="147"/>
        <v>2016</v>
      </c>
    </row>
    <row r="1539" spans="1:20" ht="42.75" hidden="1" x14ac:dyDescent="0.4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>
        <v>224</v>
      </c>
      <c r="L1539" t="b">
        <v>1</v>
      </c>
      <c r="M1539" t="s">
        <v>8294</v>
      </c>
      <c r="N1539" t="s">
        <v>8295</v>
      </c>
      <c r="O1539" s="6">
        <f t="shared" si="148"/>
        <v>180</v>
      </c>
      <c r="P1539">
        <f t="shared" si="149"/>
        <v>96.38</v>
      </c>
      <c r="Q1539" s="5">
        <f t="shared" ref="Q1539:Q1602" si="151">(J1539/84600)+DATE(1970,1,1)</f>
        <v>42913.662257683216</v>
      </c>
      <c r="R1539" s="5">
        <f t="shared" si="150"/>
        <v>42950.872340425529</v>
      </c>
      <c r="S1539">
        <f t="shared" ref="S1539:S1602" si="152">ROUND((I1539-J1539)/86400,0)+1</f>
        <v>37</v>
      </c>
      <c r="T1539">
        <f t="shared" ref="T1539:T1602" si="153">YEAR((Q1539))</f>
        <v>2017</v>
      </c>
    </row>
    <row r="1540" spans="1:20" ht="42.75" hidden="1" x14ac:dyDescent="0.4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>
        <v>46</v>
      </c>
      <c r="L1540" t="b">
        <v>1</v>
      </c>
      <c r="M1540" t="s">
        <v>8294</v>
      </c>
      <c r="N1540" t="s">
        <v>8295</v>
      </c>
      <c r="O1540" s="6">
        <f t="shared" si="148"/>
        <v>103</v>
      </c>
      <c r="P1540">
        <f t="shared" si="149"/>
        <v>156.16999999999999</v>
      </c>
      <c r="Q1540" s="5">
        <f t="shared" si="151"/>
        <v>42330.990189125296</v>
      </c>
      <c r="R1540" s="5">
        <f t="shared" si="150"/>
        <v>42376.947635933808</v>
      </c>
      <c r="S1540">
        <f t="shared" si="152"/>
        <v>46</v>
      </c>
      <c r="T1540">
        <f t="shared" si="153"/>
        <v>2015</v>
      </c>
    </row>
    <row r="1541" spans="1:20" ht="42.75" hidden="1" x14ac:dyDescent="0.4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>
        <v>284</v>
      </c>
      <c r="L1541" t="b">
        <v>1</v>
      </c>
      <c r="M1541" t="s">
        <v>8294</v>
      </c>
      <c r="N1541" t="s">
        <v>8295</v>
      </c>
      <c r="O1541" s="6">
        <f t="shared" si="148"/>
        <v>136</v>
      </c>
      <c r="P1541">
        <f t="shared" si="149"/>
        <v>95.76</v>
      </c>
      <c r="Q1541" s="5">
        <f t="shared" si="151"/>
        <v>43070.5345035461</v>
      </c>
      <c r="R1541" s="5">
        <f t="shared" si="150"/>
        <v>43104.236631205669</v>
      </c>
      <c r="S1541">
        <f t="shared" si="152"/>
        <v>34</v>
      </c>
      <c r="T1541">
        <f t="shared" si="153"/>
        <v>2017</v>
      </c>
    </row>
    <row r="1542" spans="1:20" ht="42.75" hidden="1" x14ac:dyDescent="0.4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>
        <v>98</v>
      </c>
      <c r="L1542" t="b">
        <v>1</v>
      </c>
      <c r="M1542" t="s">
        <v>8294</v>
      </c>
      <c r="N1542" t="s">
        <v>8295</v>
      </c>
      <c r="O1542" s="6">
        <f t="shared" si="148"/>
        <v>118</v>
      </c>
      <c r="P1542">
        <f t="shared" si="149"/>
        <v>180.41</v>
      </c>
      <c r="Q1542" s="5">
        <f t="shared" si="151"/>
        <v>42287.305153664303</v>
      </c>
      <c r="R1542" s="5">
        <f t="shared" si="150"/>
        <v>42317.98936170213</v>
      </c>
      <c r="S1542">
        <f t="shared" si="152"/>
        <v>31</v>
      </c>
      <c r="T1542">
        <f t="shared" si="153"/>
        <v>2015</v>
      </c>
    </row>
    <row r="1543" spans="1:20" ht="42.75" hidden="1" x14ac:dyDescent="0.4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>
        <v>2</v>
      </c>
      <c r="L1543" t="b">
        <v>0</v>
      </c>
      <c r="M1543" t="s">
        <v>8294</v>
      </c>
      <c r="N1543" t="s">
        <v>8299</v>
      </c>
      <c r="O1543" s="6">
        <f t="shared" si="148"/>
        <v>0</v>
      </c>
      <c r="P1543">
        <f t="shared" si="149"/>
        <v>3</v>
      </c>
      <c r="Q1543" s="5">
        <f t="shared" si="151"/>
        <v>42323.769952718678</v>
      </c>
      <c r="R1543" s="5">
        <f t="shared" si="150"/>
        <v>42354.408250591019</v>
      </c>
      <c r="S1543">
        <f t="shared" si="152"/>
        <v>31</v>
      </c>
      <c r="T1543">
        <f t="shared" si="153"/>
        <v>2015</v>
      </c>
    </row>
    <row r="1544" spans="1:20" ht="42.75" hidden="1" x14ac:dyDescent="0.4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>
        <v>1</v>
      </c>
      <c r="L1544" t="b">
        <v>0</v>
      </c>
      <c r="M1544" t="s">
        <v>8294</v>
      </c>
      <c r="N1544" t="s">
        <v>8299</v>
      </c>
      <c r="O1544" s="6">
        <f t="shared" si="148"/>
        <v>4</v>
      </c>
      <c r="P1544">
        <f t="shared" si="149"/>
        <v>20</v>
      </c>
      <c r="Q1544" s="5">
        <f t="shared" si="151"/>
        <v>42524.2304964539</v>
      </c>
      <c r="R1544" s="5">
        <f t="shared" si="150"/>
        <v>42539.549645390071</v>
      </c>
      <c r="S1544">
        <f t="shared" si="152"/>
        <v>16</v>
      </c>
      <c r="T1544">
        <f t="shared" si="153"/>
        <v>2016</v>
      </c>
    </row>
    <row r="1545" spans="1:20" ht="42.75" hidden="1" x14ac:dyDescent="0.4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>
        <v>1</v>
      </c>
      <c r="L1545" t="b">
        <v>0</v>
      </c>
      <c r="M1545" t="s">
        <v>8294</v>
      </c>
      <c r="N1545" t="s">
        <v>8299</v>
      </c>
      <c r="O1545" s="6">
        <f t="shared" si="148"/>
        <v>0</v>
      </c>
      <c r="P1545">
        <f t="shared" si="149"/>
        <v>10</v>
      </c>
      <c r="Q1545" s="5">
        <f t="shared" si="151"/>
        <v>42283.733262411348</v>
      </c>
      <c r="R1545" s="5">
        <f t="shared" si="150"/>
        <v>42314.414113475177</v>
      </c>
      <c r="S1545">
        <f t="shared" si="152"/>
        <v>31</v>
      </c>
      <c r="T1545">
        <f t="shared" si="153"/>
        <v>2015</v>
      </c>
    </row>
    <row r="1546" spans="1:20" ht="42.75" hidden="1" x14ac:dyDescent="0.4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>
        <v>0</v>
      </c>
      <c r="L1546" t="b">
        <v>0</v>
      </c>
      <c r="M1546" t="s">
        <v>8294</v>
      </c>
      <c r="N1546" t="s">
        <v>8299</v>
      </c>
      <c r="O1546" s="6">
        <f t="shared" si="148"/>
        <v>0</v>
      </c>
      <c r="P1546">
        <f t="shared" si="149"/>
        <v>0</v>
      </c>
      <c r="Q1546" s="5">
        <f t="shared" si="151"/>
        <v>42403.775697399527</v>
      </c>
      <c r="R1546" s="5">
        <f t="shared" si="150"/>
        <v>42446.629787234044</v>
      </c>
      <c r="S1546">
        <f t="shared" si="152"/>
        <v>43</v>
      </c>
      <c r="T1546">
        <f t="shared" si="153"/>
        <v>2016</v>
      </c>
    </row>
    <row r="1547" spans="1:20" ht="42.75" hidden="1" x14ac:dyDescent="0.4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>
        <v>1</v>
      </c>
      <c r="L1547" t="b">
        <v>0</v>
      </c>
      <c r="M1547" t="s">
        <v>8294</v>
      </c>
      <c r="N1547" t="s">
        <v>8299</v>
      </c>
      <c r="O1547" s="6">
        <f t="shared" si="148"/>
        <v>0</v>
      </c>
      <c r="P1547">
        <f t="shared" si="149"/>
        <v>1</v>
      </c>
      <c r="Q1547" s="5">
        <f t="shared" si="151"/>
        <v>42382.158794326242</v>
      </c>
      <c r="R1547" s="5">
        <f t="shared" si="150"/>
        <v>42416.883687943264</v>
      </c>
      <c r="S1547">
        <f t="shared" si="152"/>
        <v>35</v>
      </c>
      <c r="T1547">
        <f t="shared" si="153"/>
        <v>2016</v>
      </c>
    </row>
    <row r="1548" spans="1:20" ht="42.75" hidden="1" x14ac:dyDescent="0.4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>
        <v>11</v>
      </c>
      <c r="L1548" t="b">
        <v>0</v>
      </c>
      <c r="M1548" t="s">
        <v>8294</v>
      </c>
      <c r="N1548" t="s">
        <v>8299</v>
      </c>
      <c r="O1548" s="6">
        <f t="shared" si="148"/>
        <v>29</v>
      </c>
      <c r="P1548">
        <f t="shared" si="149"/>
        <v>26.27</v>
      </c>
      <c r="Q1548" s="5">
        <f t="shared" si="151"/>
        <v>42185.387695035461</v>
      </c>
      <c r="R1548" s="5">
        <f t="shared" si="150"/>
        <v>42246.664290780143</v>
      </c>
      <c r="S1548">
        <f t="shared" si="152"/>
        <v>61</v>
      </c>
      <c r="T1548">
        <f t="shared" si="153"/>
        <v>2015</v>
      </c>
    </row>
    <row r="1549" spans="1:20" ht="42.75" hidden="1" x14ac:dyDescent="0.4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>
        <v>0</v>
      </c>
      <c r="L1549" t="b">
        <v>0</v>
      </c>
      <c r="M1549" t="s">
        <v>8294</v>
      </c>
      <c r="N1549" t="s">
        <v>8299</v>
      </c>
      <c r="O1549" s="6">
        <f t="shared" si="148"/>
        <v>0</v>
      </c>
      <c r="P1549">
        <f t="shared" si="149"/>
        <v>0</v>
      </c>
      <c r="Q1549" s="5">
        <f t="shared" si="151"/>
        <v>43148.67</v>
      </c>
      <c r="R1549" s="5">
        <f t="shared" si="150"/>
        <v>43155.81893617021</v>
      </c>
      <c r="S1549">
        <f t="shared" si="152"/>
        <v>8</v>
      </c>
      <c r="T1549">
        <f t="shared" si="153"/>
        <v>2018</v>
      </c>
    </row>
    <row r="1550" spans="1:20" ht="28.5" hidden="1" x14ac:dyDescent="0.4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>
        <v>1</v>
      </c>
      <c r="L1550" t="b">
        <v>0</v>
      </c>
      <c r="M1550" t="s">
        <v>8294</v>
      </c>
      <c r="N1550" t="s">
        <v>8299</v>
      </c>
      <c r="O1550" s="6">
        <f t="shared" si="148"/>
        <v>9</v>
      </c>
      <c r="P1550">
        <f t="shared" si="149"/>
        <v>60</v>
      </c>
      <c r="Q1550" s="5">
        <f t="shared" si="151"/>
        <v>42642.581796690312</v>
      </c>
      <c r="R1550" s="5">
        <f t="shared" si="150"/>
        <v>42673.262647754134</v>
      </c>
      <c r="S1550">
        <f t="shared" si="152"/>
        <v>31</v>
      </c>
      <c r="T1550">
        <f t="shared" si="153"/>
        <v>2016</v>
      </c>
    </row>
    <row r="1551" spans="1:20" ht="42.75" hidden="1" x14ac:dyDescent="0.4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>
        <v>6</v>
      </c>
      <c r="L1551" t="b">
        <v>0</v>
      </c>
      <c r="M1551" t="s">
        <v>8294</v>
      </c>
      <c r="N1551" t="s">
        <v>8299</v>
      </c>
      <c r="O1551" s="6">
        <f t="shared" si="148"/>
        <v>34</v>
      </c>
      <c r="P1551">
        <f t="shared" si="149"/>
        <v>28.33</v>
      </c>
      <c r="Q1551" s="5">
        <f t="shared" si="151"/>
        <v>42636.713463356973</v>
      </c>
      <c r="R1551" s="5">
        <f t="shared" si="150"/>
        <v>42667.394314420802</v>
      </c>
      <c r="S1551">
        <f t="shared" si="152"/>
        <v>31</v>
      </c>
      <c r="T1551">
        <f t="shared" si="153"/>
        <v>2016</v>
      </c>
    </row>
    <row r="1552" spans="1:20" ht="42.75" hidden="1" x14ac:dyDescent="0.4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>
        <v>7</v>
      </c>
      <c r="L1552" t="b">
        <v>0</v>
      </c>
      <c r="M1552" t="s">
        <v>8294</v>
      </c>
      <c r="N1552" t="s">
        <v>8299</v>
      </c>
      <c r="O1552" s="6">
        <f t="shared" si="148"/>
        <v>13</v>
      </c>
      <c r="P1552">
        <f t="shared" si="149"/>
        <v>14.43</v>
      </c>
      <c r="Q1552" s="5">
        <f t="shared" si="151"/>
        <v>42832.097328605203</v>
      </c>
      <c r="R1552" s="5">
        <f t="shared" si="150"/>
        <v>42862.735626477544</v>
      </c>
      <c r="S1552">
        <f t="shared" si="152"/>
        <v>31</v>
      </c>
      <c r="T1552">
        <f t="shared" si="153"/>
        <v>2017</v>
      </c>
    </row>
    <row r="1553" spans="1:20" ht="42.75" hidden="1" x14ac:dyDescent="0.4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>
        <v>0</v>
      </c>
      <c r="L1553" t="b">
        <v>0</v>
      </c>
      <c r="M1553" t="s">
        <v>8294</v>
      </c>
      <c r="N1553" t="s">
        <v>8299</v>
      </c>
      <c r="O1553" s="6">
        <f t="shared" si="148"/>
        <v>0</v>
      </c>
      <c r="P1553">
        <f t="shared" si="149"/>
        <v>0</v>
      </c>
      <c r="Q1553" s="5">
        <f t="shared" si="151"/>
        <v>42474.012281323878</v>
      </c>
      <c r="R1553" s="5">
        <f t="shared" si="150"/>
        <v>42504.650579196219</v>
      </c>
      <c r="S1553">
        <f t="shared" si="152"/>
        <v>31</v>
      </c>
      <c r="T1553">
        <f t="shared" si="153"/>
        <v>2016</v>
      </c>
    </row>
    <row r="1554" spans="1:20" ht="42.75" hidden="1" x14ac:dyDescent="0.4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>
        <v>16</v>
      </c>
      <c r="L1554" t="b">
        <v>0</v>
      </c>
      <c r="M1554" t="s">
        <v>8294</v>
      </c>
      <c r="N1554" t="s">
        <v>8299</v>
      </c>
      <c r="O1554" s="6">
        <f t="shared" si="148"/>
        <v>49</v>
      </c>
      <c r="P1554">
        <f t="shared" si="149"/>
        <v>132.19</v>
      </c>
      <c r="Q1554" s="5">
        <f t="shared" si="151"/>
        <v>42240.001276595744</v>
      </c>
      <c r="R1554" s="5">
        <f t="shared" si="150"/>
        <v>42260.914184397159</v>
      </c>
      <c r="S1554">
        <f t="shared" si="152"/>
        <v>21</v>
      </c>
      <c r="T1554">
        <f t="shared" si="153"/>
        <v>2015</v>
      </c>
    </row>
    <row r="1555" spans="1:20" ht="42.75" hidden="1" x14ac:dyDescent="0.4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>
        <v>0</v>
      </c>
      <c r="L1555" t="b">
        <v>0</v>
      </c>
      <c r="M1555" t="s">
        <v>8294</v>
      </c>
      <c r="N1555" t="s">
        <v>8299</v>
      </c>
      <c r="O1555" s="6">
        <f t="shared" si="148"/>
        <v>0</v>
      </c>
      <c r="P1555">
        <f t="shared" si="149"/>
        <v>0</v>
      </c>
      <c r="Q1555" s="5">
        <f t="shared" si="151"/>
        <v>42573.544290780141</v>
      </c>
      <c r="R1555" s="5">
        <f t="shared" si="150"/>
        <v>42604.182588652482</v>
      </c>
      <c r="S1555">
        <f t="shared" si="152"/>
        <v>31</v>
      </c>
      <c r="T1555">
        <f t="shared" si="153"/>
        <v>2016</v>
      </c>
    </row>
    <row r="1556" spans="1:20" ht="57" hidden="1" x14ac:dyDescent="0.4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>
        <v>0</v>
      </c>
      <c r="L1556" t="b">
        <v>0</v>
      </c>
      <c r="M1556" t="s">
        <v>8294</v>
      </c>
      <c r="N1556" t="s">
        <v>8299</v>
      </c>
      <c r="O1556" s="6">
        <f t="shared" si="148"/>
        <v>0</v>
      </c>
      <c r="P1556">
        <f t="shared" si="149"/>
        <v>0</v>
      </c>
      <c r="Q1556" s="5">
        <f t="shared" si="151"/>
        <v>42541.853309692669</v>
      </c>
      <c r="R1556" s="5">
        <f t="shared" si="150"/>
        <v>42572.491607565011</v>
      </c>
      <c r="S1556">
        <f t="shared" si="152"/>
        <v>31</v>
      </c>
      <c r="T1556">
        <f t="shared" si="153"/>
        <v>2016</v>
      </c>
    </row>
    <row r="1557" spans="1:20" ht="42.75" hidden="1" x14ac:dyDescent="0.4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>
        <v>0</v>
      </c>
      <c r="L1557" t="b">
        <v>0</v>
      </c>
      <c r="M1557" t="s">
        <v>8294</v>
      </c>
      <c r="N1557" t="s">
        <v>8299</v>
      </c>
      <c r="O1557" s="6">
        <f t="shared" si="148"/>
        <v>0</v>
      </c>
      <c r="P1557">
        <f t="shared" si="149"/>
        <v>0</v>
      </c>
      <c r="Q1557" s="5">
        <f t="shared" si="151"/>
        <v>42596.350260047286</v>
      </c>
      <c r="R1557" s="5">
        <f t="shared" si="150"/>
        <v>42619.936170212764</v>
      </c>
      <c r="S1557">
        <f t="shared" si="152"/>
        <v>24</v>
      </c>
      <c r="T1557">
        <f t="shared" si="153"/>
        <v>2016</v>
      </c>
    </row>
    <row r="1558" spans="1:20" ht="42.75" hidden="1" x14ac:dyDescent="0.4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>
        <v>12</v>
      </c>
      <c r="L1558" t="b">
        <v>0</v>
      </c>
      <c r="M1558" t="s">
        <v>8294</v>
      </c>
      <c r="N1558" t="s">
        <v>8299</v>
      </c>
      <c r="O1558" s="6">
        <f t="shared" si="148"/>
        <v>45</v>
      </c>
      <c r="P1558">
        <f t="shared" si="149"/>
        <v>56.42</v>
      </c>
      <c r="Q1558" s="5">
        <f t="shared" si="151"/>
        <v>42885.922269503542</v>
      </c>
      <c r="R1558" s="5">
        <f t="shared" si="150"/>
        <v>42916.560567375884</v>
      </c>
      <c r="S1558">
        <f t="shared" si="152"/>
        <v>31</v>
      </c>
      <c r="T1558">
        <f t="shared" si="153"/>
        <v>2017</v>
      </c>
    </row>
    <row r="1559" spans="1:20" ht="42.75" hidden="1" x14ac:dyDescent="0.4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>
        <v>1</v>
      </c>
      <c r="L1559" t="b">
        <v>0</v>
      </c>
      <c r="M1559" t="s">
        <v>8294</v>
      </c>
      <c r="N1559" t="s">
        <v>8299</v>
      </c>
      <c r="O1559" s="6">
        <f t="shared" si="148"/>
        <v>4</v>
      </c>
      <c r="P1559">
        <f t="shared" si="149"/>
        <v>100</v>
      </c>
      <c r="Q1559" s="5">
        <f t="shared" si="151"/>
        <v>42218.518120567373</v>
      </c>
      <c r="R1559" s="5">
        <f t="shared" si="150"/>
        <v>42250.177695035462</v>
      </c>
      <c r="S1559">
        <f t="shared" si="152"/>
        <v>32</v>
      </c>
      <c r="T1559">
        <f t="shared" si="153"/>
        <v>2015</v>
      </c>
    </row>
    <row r="1560" spans="1:20" ht="42.75" hidden="1" x14ac:dyDescent="0.4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>
        <v>3</v>
      </c>
      <c r="L1560" t="b">
        <v>0</v>
      </c>
      <c r="M1560" t="s">
        <v>8294</v>
      </c>
      <c r="N1560" t="s">
        <v>8299</v>
      </c>
      <c r="O1560" s="6">
        <f t="shared" si="148"/>
        <v>5</v>
      </c>
      <c r="P1560">
        <f t="shared" si="149"/>
        <v>11.67</v>
      </c>
      <c r="Q1560" s="5">
        <f t="shared" si="151"/>
        <v>42538.938049645389</v>
      </c>
      <c r="R1560" s="5">
        <f t="shared" si="150"/>
        <v>42599.306382978728</v>
      </c>
      <c r="S1560">
        <f t="shared" si="152"/>
        <v>60</v>
      </c>
      <c r="T1560">
        <f t="shared" si="153"/>
        <v>2016</v>
      </c>
    </row>
    <row r="1561" spans="1:20" ht="28.5" hidden="1" x14ac:dyDescent="0.4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>
        <v>1</v>
      </c>
      <c r="L1561" t="b">
        <v>0</v>
      </c>
      <c r="M1561" t="s">
        <v>8294</v>
      </c>
      <c r="N1561" t="s">
        <v>8299</v>
      </c>
      <c r="O1561" s="6">
        <f t="shared" si="148"/>
        <v>0</v>
      </c>
      <c r="P1561">
        <f t="shared" si="149"/>
        <v>50</v>
      </c>
      <c r="Q1561" s="5">
        <f t="shared" si="151"/>
        <v>42459.947978723401</v>
      </c>
      <c r="R1561" s="5">
        <f t="shared" si="150"/>
        <v>42475.267127659579</v>
      </c>
      <c r="S1561">
        <f t="shared" si="152"/>
        <v>16</v>
      </c>
      <c r="T1561">
        <f t="shared" si="153"/>
        <v>2016</v>
      </c>
    </row>
    <row r="1562" spans="1:20" ht="42.75" hidden="1" x14ac:dyDescent="0.4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>
        <v>4</v>
      </c>
      <c r="L1562" t="b">
        <v>0</v>
      </c>
      <c r="M1562" t="s">
        <v>8294</v>
      </c>
      <c r="N1562" t="s">
        <v>8299</v>
      </c>
      <c r="O1562" s="6">
        <f t="shared" si="148"/>
        <v>4</v>
      </c>
      <c r="P1562">
        <f t="shared" si="149"/>
        <v>23.5</v>
      </c>
      <c r="Q1562" s="5">
        <f t="shared" si="151"/>
        <v>42284.255236406621</v>
      </c>
      <c r="R1562" s="5">
        <f t="shared" si="150"/>
        <v>42304.723321513004</v>
      </c>
      <c r="S1562">
        <f t="shared" si="152"/>
        <v>21</v>
      </c>
      <c r="T1562">
        <f t="shared" si="153"/>
        <v>2015</v>
      </c>
    </row>
    <row r="1563" spans="1:20" ht="42.75" hidden="1" x14ac:dyDescent="0.4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>
        <v>1</v>
      </c>
      <c r="L1563" t="b">
        <v>0</v>
      </c>
      <c r="M1563" t="s">
        <v>8278</v>
      </c>
      <c r="N1563" t="s">
        <v>8300</v>
      </c>
      <c r="O1563" s="6">
        <f t="shared" si="148"/>
        <v>1</v>
      </c>
      <c r="P1563">
        <f t="shared" si="149"/>
        <v>67</v>
      </c>
      <c r="Q1563" s="5">
        <f t="shared" si="151"/>
        <v>41895.170248226947</v>
      </c>
      <c r="R1563" s="5">
        <f t="shared" si="150"/>
        <v>41925.851099290783</v>
      </c>
      <c r="S1563">
        <f t="shared" si="152"/>
        <v>31</v>
      </c>
      <c r="T1563">
        <f t="shared" si="153"/>
        <v>2014</v>
      </c>
    </row>
    <row r="1564" spans="1:20" ht="42.75" hidden="1" x14ac:dyDescent="0.4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>
        <v>0</v>
      </c>
      <c r="L1564" t="b">
        <v>0</v>
      </c>
      <c r="M1564" t="s">
        <v>8278</v>
      </c>
      <c r="N1564" t="s">
        <v>8300</v>
      </c>
      <c r="O1564" s="6">
        <f t="shared" si="148"/>
        <v>0</v>
      </c>
      <c r="P1564">
        <f t="shared" si="149"/>
        <v>0</v>
      </c>
      <c r="Q1564" s="5">
        <f t="shared" si="151"/>
        <v>40388.301607565008</v>
      </c>
      <c r="R1564" s="5">
        <f t="shared" si="150"/>
        <v>40459.248226950353</v>
      </c>
      <c r="S1564">
        <f t="shared" si="152"/>
        <v>70</v>
      </c>
      <c r="T1564">
        <f t="shared" si="153"/>
        <v>2010</v>
      </c>
    </row>
    <row r="1565" spans="1:20" ht="42.75" hidden="1" x14ac:dyDescent="0.4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>
        <v>2</v>
      </c>
      <c r="L1565" t="b">
        <v>0</v>
      </c>
      <c r="M1565" t="s">
        <v>8278</v>
      </c>
      <c r="N1565" t="s">
        <v>8300</v>
      </c>
      <c r="O1565" s="6">
        <f t="shared" si="148"/>
        <v>1</v>
      </c>
      <c r="P1565">
        <f t="shared" si="149"/>
        <v>42.5</v>
      </c>
      <c r="Q1565" s="5">
        <f t="shared" si="151"/>
        <v>41994.949775413712</v>
      </c>
      <c r="R1565" s="5">
        <f t="shared" si="150"/>
        <v>42056.183817966899</v>
      </c>
      <c r="S1565">
        <f t="shared" si="152"/>
        <v>61</v>
      </c>
      <c r="T1565">
        <f t="shared" si="153"/>
        <v>2014</v>
      </c>
    </row>
    <row r="1566" spans="1:20" ht="42.75" hidden="1" x14ac:dyDescent="0.4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>
        <v>1</v>
      </c>
      <c r="L1566" t="b">
        <v>0</v>
      </c>
      <c r="M1566" t="s">
        <v>8278</v>
      </c>
      <c r="N1566" t="s">
        <v>8300</v>
      </c>
      <c r="O1566" s="6">
        <f t="shared" si="148"/>
        <v>0</v>
      </c>
      <c r="P1566">
        <f t="shared" si="149"/>
        <v>10</v>
      </c>
      <c r="Q1566" s="5">
        <f t="shared" si="151"/>
        <v>42473.545023640661</v>
      </c>
      <c r="R1566" s="5">
        <f t="shared" si="150"/>
        <v>42505.684397163117</v>
      </c>
      <c r="S1566">
        <f t="shared" si="152"/>
        <v>32</v>
      </c>
      <c r="T1566">
        <f t="shared" si="153"/>
        <v>2016</v>
      </c>
    </row>
    <row r="1567" spans="1:20" ht="42.75" hidden="1" x14ac:dyDescent="0.4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>
        <v>1</v>
      </c>
      <c r="L1567" t="b">
        <v>0</v>
      </c>
      <c r="M1567" t="s">
        <v>8278</v>
      </c>
      <c r="N1567" t="s">
        <v>8300</v>
      </c>
      <c r="O1567" s="6">
        <f t="shared" si="148"/>
        <v>3</v>
      </c>
      <c r="P1567">
        <f t="shared" si="149"/>
        <v>100</v>
      </c>
      <c r="Q1567" s="5">
        <f t="shared" si="151"/>
        <v>40994.085827423172</v>
      </c>
      <c r="R1567" s="5">
        <f t="shared" si="150"/>
        <v>41024.724125295506</v>
      </c>
      <c r="S1567">
        <f t="shared" si="152"/>
        <v>31</v>
      </c>
      <c r="T1567">
        <f t="shared" si="153"/>
        <v>2012</v>
      </c>
    </row>
    <row r="1568" spans="1:20" ht="42.75" hidden="1" x14ac:dyDescent="0.4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>
        <v>59</v>
      </c>
      <c r="L1568" t="b">
        <v>0</v>
      </c>
      <c r="M1568" t="s">
        <v>8278</v>
      </c>
      <c r="N1568" t="s">
        <v>8300</v>
      </c>
      <c r="O1568" s="6">
        <f t="shared" si="148"/>
        <v>21</v>
      </c>
      <c r="P1568">
        <f t="shared" si="149"/>
        <v>108.05</v>
      </c>
      <c r="Q1568" s="5">
        <f t="shared" si="151"/>
        <v>42911.212813238773</v>
      </c>
      <c r="R1568" s="5">
        <f t="shared" si="150"/>
        <v>42940.829787234041</v>
      </c>
      <c r="S1568">
        <f t="shared" si="152"/>
        <v>30</v>
      </c>
      <c r="T1568">
        <f t="shared" si="153"/>
        <v>2017</v>
      </c>
    </row>
    <row r="1569" spans="1:20" ht="42.75" hidden="1" x14ac:dyDescent="0.4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>
        <v>13</v>
      </c>
      <c r="L1569" t="b">
        <v>0</v>
      </c>
      <c r="M1569" t="s">
        <v>8278</v>
      </c>
      <c r="N1569" t="s">
        <v>8300</v>
      </c>
      <c r="O1569" s="6">
        <f t="shared" si="148"/>
        <v>4</v>
      </c>
      <c r="P1569">
        <f t="shared" si="149"/>
        <v>26.92</v>
      </c>
      <c r="Q1569" s="5">
        <f t="shared" si="151"/>
        <v>42014.552541371158</v>
      </c>
      <c r="R1569" s="5">
        <f t="shared" si="150"/>
        <v>42029.936170212764</v>
      </c>
      <c r="S1569">
        <f t="shared" si="152"/>
        <v>16</v>
      </c>
      <c r="T1569">
        <f t="shared" si="153"/>
        <v>2015</v>
      </c>
    </row>
    <row r="1570" spans="1:20" ht="42.75" hidden="1" x14ac:dyDescent="0.4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>
        <v>22</v>
      </c>
      <c r="L1570" t="b">
        <v>0</v>
      </c>
      <c r="M1570" t="s">
        <v>8278</v>
      </c>
      <c r="N1570" t="s">
        <v>8300</v>
      </c>
      <c r="O1570" s="6">
        <f t="shared" si="148"/>
        <v>14</v>
      </c>
      <c r="P1570">
        <f t="shared" si="149"/>
        <v>155</v>
      </c>
      <c r="Q1570" s="5">
        <f t="shared" si="151"/>
        <v>42310.850886524822</v>
      </c>
      <c r="R1570" s="5">
        <f t="shared" si="150"/>
        <v>42346.595567375887</v>
      </c>
      <c r="S1570">
        <f t="shared" si="152"/>
        <v>36</v>
      </c>
      <c r="T1570">
        <f t="shared" si="153"/>
        <v>2015</v>
      </c>
    </row>
    <row r="1571" spans="1:20" hidden="1" x14ac:dyDescent="0.4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>
        <v>0</v>
      </c>
      <c r="L1571" t="b">
        <v>0</v>
      </c>
      <c r="M1571" t="s">
        <v>8278</v>
      </c>
      <c r="N1571" t="s">
        <v>8300</v>
      </c>
      <c r="O1571" s="6">
        <f t="shared" si="148"/>
        <v>0</v>
      </c>
      <c r="P1571">
        <f t="shared" si="149"/>
        <v>0</v>
      </c>
      <c r="Q1571" s="5">
        <f t="shared" si="151"/>
        <v>41726.289763593377</v>
      </c>
      <c r="R1571" s="5">
        <f t="shared" si="150"/>
        <v>41756.928061465718</v>
      </c>
      <c r="S1571">
        <f t="shared" si="152"/>
        <v>31</v>
      </c>
      <c r="T1571">
        <f t="shared" si="153"/>
        <v>2014</v>
      </c>
    </row>
    <row r="1572" spans="1:20" ht="28.5" hidden="1" x14ac:dyDescent="0.4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>
        <v>52</v>
      </c>
      <c r="L1572" t="b">
        <v>0</v>
      </c>
      <c r="M1572" t="s">
        <v>8278</v>
      </c>
      <c r="N1572" t="s">
        <v>8300</v>
      </c>
      <c r="O1572" s="6">
        <f t="shared" si="148"/>
        <v>41</v>
      </c>
      <c r="P1572">
        <f t="shared" si="149"/>
        <v>47.77</v>
      </c>
      <c r="Q1572" s="5">
        <f t="shared" si="151"/>
        <v>42797.745650118202</v>
      </c>
      <c r="R1572" s="5">
        <f t="shared" si="150"/>
        <v>42828.341394799056</v>
      </c>
      <c r="S1572">
        <f t="shared" si="152"/>
        <v>31</v>
      </c>
      <c r="T1572">
        <f t="shared" si="153"/>
        <v>2017</v>
      </c>
    </row>
    <row r="1573" spans="1:20" ht="42.75" hidden="1" x14ac:dyDescent="0.4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>
        <v>4</v>
      </c>
      <c r="L1573" t="b">
        <v>0</v>
      </c>
      <c r="M1573" t="s">
        <v>8278</v>
      </c>
      <c r="N1573" t="s">
        <v>8300</v>
      </c>
      <c r="O1573" s="6">
        <f t="shared" si="148"/>
        <v>1</v>
      </c>
      <c r="P1573">
        <f t="shared" si="149"/>
        <v>20</v>
      </c>
      <c r="Q1573" s="5">
        <f t="shared" si="151"/>
        <v>42497.445425531914</v>
      </c>
      <c r="R1573" s="5">
        <f t="shared" si="150"/>
        <v>42528.083723404256</v>
      </c>
      <c r="S1573">
        <f t="shared" si="152"/>
        <v>31</v>
      </c>
      <c r="T1573">
        <f t="shared" si="153"/>
        <v>2016</v>
      </c>
    </row>
    <row r="1574" spans="1:20" ht="42.75" hidden="1" x14ac:dyDescent="0.4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>
        <v>3</v>
      </c>
      <c r="L1574" t="b">
        <v>0</v>
      </c>
      <c r="M1574" t="s">
        <v>8278</v>
      </c>
      <c r="N1574" t="s">
        <v>8300</v>
      </c>
      <c r="O1574" s="6">
        <f t="shared" si="148"/>
        <v>5</v>
      </c>
      <c r="P1574">
        <f t="shared" si="149"/>
        <v>41.67</v>
      </c>
      <c r="Q1574" s="5">
        <f t="shared" si="151"/>
        <v>42762.225283687942</v>
      </c>
      <c r="R1574" s="5">
        <f t="shared" si="150"/>
        <v>42787.72269503546</v>
      </c>
      <c r="S1574">
        <f t="shared" si="152"/>
        <v>26</v>
      </c>
      <c r="T1574">
        <f t="shared" si="153"/>
        <v>2017</v>
      </c>
    </row>
    <row r="1575" spans="1:20" ht="42.75" hidden="1" x14ac:dyDescent="0.4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>
        <v>3</v>
      </c>
      <c r="L1575" t="b">
        <v>0</v>
      </c>
      <c r="M1575" t="s">
        <v>8278</v>
      </c>
      <c r="N1575" t="s">
        <v>8300</v>
      </c>
      <c r="O1575" s="6">
        <f t="shared" si="148"/>
        <v>2</v>
      </c>
      <c r="P1575">
        <f t="shared" si="149"/>
        <v>74.33</v>
      </c>
      <c r="Q1575" s="5">
        <f t="shared" si="151"/>
        <v>43152.319172576834</v>
      </c>
      <c r="R1575" s="5">
        <f t="shared" si="150"/>
        <v>43193.339716312053</v>
      </c>
      <c r="S1575">
        <f t="shared" si="152"/>
        <v>41</v>
      </c>
      <c r="T1575">
        <f t="shared" si="153"/>
        <v>2018</v>
      </c>
    </row>
    <row r="1576" spans="1:20" ht="42.75" hidden="1" x14ac:dyDescent="0.4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>
        <v>6</v>
      </c>
      <c r="L1576" t="b">
        <v>0</v>
      </c>
      <c r="M1576" t="s">
        <v>8278</v>
      </c>
      <c r="N1576" t="s">
        <v>8300</v>
      </c>
      <c r="O1576" s="6">
        <f t="shared" si="148"/>
        <v>5</v>
      </c>
      <c r="P1576">
        <f t="shared" si="149"/>
        <v>84.33</v>
      </c>
      <c r="Q1576" s="5">
        <f t="shared" si="151"/>
        <v>42367.904598108747</v>
      </c>
      <c r="R1576" s="5">
        <f t="shared" si="150"/>
        <v>42403.649278959812</v>
      </c>
      <c r="S1576">
        <f t="shared" si="152"/>
        <v>36</v>
      </c>
      <c r="T1576">
        <f t="shared" si="153"/>
        <v>2015</v>
      </c>
    </row>
    <row r="1577" spans="1:20" ht="42.75" hidden="1" x14ac:dyDescent="0.4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>
        <v>35</v>
      </c>
      <c r="L1577" t="b">
        <v>0</v>
      </c>
      <c r="M1577" t="s">
        <v>8278</v>
      </c>
      <c r="N1577" t="s">
        <v>8300</v>
      </c>
      <c r="O1577" s="6">
        <f t="shared" si="148"/>
        <v>23</v>
      </c>
      <c r="P1577">
        <f t="shared" si="149"/>
        <v>65.459999999999994</v>
      </c>
      <c r="Q1577" s="5">
        <f t="shared" si="151"/>
        <v>42144.854562647757</v>
      </c>
      <c r="R1577" s="5">
        <f t="shared" si="150"/>
        <v>42175.492860520098</v>
      </c>
      <c r="S1577">
        <f t="shared" si="152"/>
        <v>31</v>
      </c>
      <c r="T1577">
        <f t="shared" si="153"/>
        <v>2015</v>
      </c>
    </row>
    <row r="1578" spans="1:20" ht="28.5" hidden="1" x14ac:dyDescent="0.4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>
        <v>10</v>
      </c>
      <c r="L1578" t="b">
        <v>0</v>
      </c>
      <c r="M1578" t="s">
        <v>8278</v>
      </c>
      <c r="N1578" t="s">
        <v>8300</v>
      </c>
      <c r="O1578" s="6">
        <f t="shared" si="148"/>
        <v>13</v>
      </c>
      <c r="P1578">
        <f t="shared" si="149"/>
        <v>65</v>
      </c>
      <c r="Q1578" s="5">
        <f t="shared" si="151"/>
        <v>42493.47243498818</v>
      </c>
      <c r="R1578" s="5">
        <f t="shared" si="150"/>
        <v>42539.429881796692</v>
      </c>
      <c r="S1578">
        <f t="shared" si="152"/>
        <v>46</v>
      </c>
      <c r="T1578">
        <f t="shared" si="153"/>
        <v>2016</v>
      </c>
    </row>
    <row r="1579" spans="1:20" ht="42.75" hidden="1" x14ac:dyDescent="0.4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>
        <v>2</v>
      </c>
      <c r="L1579" t="b">
        <v>0</v>
      </c>
      <c r="M1579" t="s">
        <v>8278</v>
      </c>
      <c r="N1579" t="s">
        <v>8300</v>
      </c>
      <c r="O1579" s="6">
        <f t="shared" si="148"/>
        <v>1</v>
      </c>
      <c r="P1579">
        <f t="shared" si="149"/>
        <v>27.5</v>
      </c>
      <c r="Q1579" s="5">
        <f t="shared" si="151"/>
        <v>41384.333900709222</v>
      </c>
      <c r="R1579" s="5">
        <f t="shared" si="150"/>
        <v>41445.610496453897</v>
      </c>
      <c r="S1579">
        <f t="shared" si="152"/>
        <v>61</v>
      </c>
      <c r="T1579">
        <f t="shared" si="153"/>
        <v>2013</v>
      </c>
    </row>
    <row r="1580" spans="1:20" ht="57" hidden="1" x14ac:dyDescent="0.4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>
        <v>4</v>
      </c>
      <c r="L1580" t="b">
        <v>0</v>
      </c>
      <c r="M1580" t="s">
        <v>8278</v>
      </c>
      <c r="N1580" t="s">
        <v>8300</v>
      </c>
      <c r="O1580" s="6">
        <f t="shared" si="148"/>
        <v>11</v>
      </c>
      <c r="P1580">
        <f t="shared" si="149"/>
        <v>51.25</v>
      </c>
      <c r="Q1580" s="5">
        <f t="shared" si="151"/>
        <v>40714.599184397164</v>
      </c>
      <c r="R1580" s="5">
        <f t="shared" si="150"/>
        <v>40739.127659574471</v>
      </c>
      <c r="S1580">
        <f t="shared" si="152"/>
        <v>25</v>
      </c>
      <c r="T1580">
        <f t="shared" si="153"/>
        <v>2011</v>
      </c>
    </row>
    <row r="1581" spans="1:20" ht="28.5" hidden="1" x14ac:dyDescent="0.4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>
        <v>2</v>
      </c>
      <c r="L1581" t="b">
        <v>0</v>
      </c>
      <c r="M1581" t="s">
        <v>8278</v>
      </c>
      <c r="N1581" t="s">
        <v>8300</v>
      </c>
      <c r="O1581" s="6">
        <f t="shared" si="148"/>
        <v>1</v>
      </c>
      <c r="P1581">
        <f t="shared" si="149"/>
        <v>14</v>
      </c>
      <c r="Q1581" s="5">
        <f t="shared" si="151"/>
        <v>41820.570815602841</v>
      </c>
      <c r="R1581" s="5">
        <f t="shared" si="150"/>
        <v>41854.272943262411</v>
      </c>
      <c r="S1581">
        <f t="shared" si="152"/>
        <v>34</v>
      </c>
      <c r="T1581">
        <f t="shared" si="153"/>
        <v>2014</v>
      </c>
    </row>
    <row r="1582" spans="1:20" ht="42.75" hidden="1" x14ac:dyDescent="0.4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>
        <v>0</v>
      </c>
      <c r="L1582" t="b">
        <v>0</v>
      </c>
      <c r="M1582" t="s">
        <v>8278</v>
      </c>
      <c r="N1582" t="s">
        <v>8300</v>
      </c>
      <c r="O1582" s="6">
        <f t="shared" si="148"/>
        <v>0</v>
      </c>
      <c r="P1582">
        <f t="shared" si="149"/>
        <v>0</v>
      </c>
      <c r="Q1582" s="5">
        <f t="shared" si="151"/>
        <v>41318.157517730499</v>
      </c>
      <c r="R1582" s="5">
        <f t="shared" si="150"/>
        <v>41379.434113475174</v>
      </c>
      <c r="S1582">
        <f t="shared" si="152"/>
        <v>61</v>
      </c>
      <c r="T1582">
        <f t="shared" si="153"/>
        <v>2013</v>
      </c>
    </row>
    <row r="1583" spans="1:20" ht="42.75" hidden="1" x14ac:dyDescent="0.4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>
        <v>1</v>
      </c>
      <c r="L1583" t="b">
        <v>0</v>
      </c>
      <c r="M1583" t="s">
        <v>8294</v>
      </c>
      <c r="N1583" t="s">
        <v>8301</v>
      </c>
      <c r="O1583" s="6">
        <f t="shared" si="148"/>
        <v>1</v>
      </c>
      <c r="P1583">
        <f t="shared" si="149"/>
        <v>5</v>
      </c>
      <c r="Q1583" s="5">
        <f t="shared" si="151"/>
        <v>42681.969148936172</v>
      </c>
      <c r="R1583" s="5">
        <f t="shared" si="150"/>
        <v>42714.65</v>
      </c>
      <c r="S1583">
        <f t="shared" si="152"/>
        <v>33</v>
      </c>
      <c r="T1583">
        <f t="shared" si="153"/>
        <v>2016</v>
      </c>
    </row>
    <row r="1584" spans="1:20" ht="28.5" hidden="1" x14ac:dyDescent="0.4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>
        <v>3</v>
      </c>
      <c r="L1584" t="b">
        <v>0</v>
      </c>
      <c r="M1584" t="s">
        <v>8294</v>
      </c>
      <c r="N1584" t="s">
        <v>8301</v>
      </c>
      <c r="O1584" s="6">
        <f t="shared" si="148"/>
        <v>9</v>
      </c>
      <c r="P1584">
        <f t="shared" si="149"/>
        <v>31</v>
      </c>
      <c r="Q1584" s="5">
        <f t="shared" si="151"/>
        <v>42601.636560283689</v>
      </c>
      <c r="R1584" s="5">
        <f t="shared" si="150"/>
        <v>42659.950354609929</v>
      </c>
      <c r="S1584">
        <f t="shared" si="152"/>
        <v>58</v>
      </c>
      <c r="T1584">
        <f t="shared" si="153"/>
        <v>2016</v>
      </c>
    </row>
    <row r="1585" spans="1:20" ht="42.75" hidden="1" x14ac:dyDescent="0.4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>
        <v>1</v>
      </c>
      <c r="L1585" t="b">
        <v>0</v>
      </c>
      <c r="M1585" t="s">
        <v>8294</v>
      </c>
      <c r="N1585" t="s">
        <v>8301</v>
      </c>
      <c r="O1585" s="6">
        <f t="shared" si="148"/>
        <v>0</v>
      </c>
      <c r="P1585">
        <f t="shared" si="149"/>
        <v>15</v>
      </c>
      <c r="Q1585" s="5">
        <f t="shared" si="151"/>
        <v>42224.902966903072</v>
      </c>
      <c r="R1585" s="5">
        <f t="shared" si="150"/>
        <v>42255.541264775413</v>
      </c>
      <c r="S1585">
        <f t="shared" si="152"/>
        <v>31</v>
      </c>
      <c r="T1585">
        <f t="shared" si="153"/>
        <v>2015</v>
      </c>
    </row>
    <row r="1586" spans="1:20" ht="42.75" hidden="1" x14ac:dyDescent="0.4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>
        <v>0</v>
      </c>
      <c r="L1586" t="b">
        <v>0</v>
      </c>
      <c r="M1586" t="s">
        <v>8294</v>
      </c>
      <c r="N1586" t="s">
        <v>8301</v>
      </c>
      <c r="O1586" s="6">
        <f t="shared" si="148"/>
        <v>0</v>
      </c>
      <c r="P1586">
        <f t="shared" si="149"/>
        <v>0</v>
      </c>
      <c r="Q1586" s="5">
        <f t="shared" si="151"/>
        <v>42124.556749408985</v>
      </c>
      <c r="R1586" s="5">
        <f t="shared" si="150"/>
        <v>42134.769515366432</v>
      </c>
      <c r="S1586">
        <f t="shared" si="152"/>
        <v>11</v>
      </c>
      <c r="T1586">
        <f t="shared" si="153"/>
        <v>2015</v>
      </c>
    </row>
    <row r="1587" spans="1:20" ht="42.75" hidden="1" x14ac:dyDescent="0.4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>
        <v>12</v>
      </c>
      <c r="L1587" t="b">
        <v>0</v>
      </c>
      <c r="M1587" t="s">
        <v>8294</v>
      </c>
      <c r="N1587" t="s">
        <v>8301</v>
      </c>
      <c r="O1587" s="6">
        <f t="shared" si="148"/>
        <v>79</v>
      </c>
      <c r="P1587">
        <f t="shared" si="149"/>
        <v>131.66999999999999</v>
      </c>
      <c r="Q1587" s="5">
        <f t="shared" si="151"/>
        <v>43072.55281323877</v>
      </c>
      <c r="R1587" s="5">
        <f t="shared" si="150"/>
        <v>43094.574468085106</v>
      </c>
      <c r="S1587">
        <f t="shared" si="152"/>
        <v>23</v>
      </c>
      <c r="T1587">
        <f t="shared" si="153"/>
        <v>2017</v>
      </c>
    </row>
    <row r="1588" spans="1:20" ht="28.5" hidden="1" x14ac:dyDescent="0.4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>
        <v>0</v>
      </c>
      <c r="L1588" t="b">
        <v>0</v>
      </c>
      <c r="M1588" t="s">
        <v>8294</v>
      </c>
      <c r="N1588" t="s">
        <v>8301</v>
      </c>
      <c r="O1588" s="6">
        <f t="shared" si="148"/>
        <v>0</v>
      </c>
      <c r="P1588">
        <f t="shared" si="149"/>
        <v>0</v>
      </c>
      <c r="Q1588" s="5">
        <f t="shared" si="151"/>
        <v>42420.170472813239</v>
      </c>
      <c r="R1588" s="5">
        <f t="shared" si="150"/>
        <v>42450.766217494092</v>
      </c>
      <c r="S1588">
        <f t="shared" si="152"/>
        <v>31</v>
      </c>
      <c r="T1588">
        <f t="shared" si="153"/>
        <v>2016</v>
      </c>
    </row>
    <row r="1589" spans="1:20" ht="42.75" hidden="1" x14ac:dyDescent="0.4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>
        <v>1</v>
      </c>
      <c r="L1589" t="b">
        <v>0</v>
      </c>
      <c r="M1589" t="s">
        <v>8294</v>
      </c>
      <c r="N1589" t="s">
        <v>8301</v>
      </c>
      <c r="O1589" s="6">
        <f t="shared" si="148"/>
        <v>0</v>
      </c>
      <c r="P1589">
        <f t="shared" si="149"/>
        <v>1</v>
      </c>
      <c r="Q1589" s="5">
        <f t="shared" si="151"/>
        <v>42305.630791962176</v>
      </c>
      <c r="R1589" s="5">
        <f t="shared" si="150"/>
        <v>42336.269089834517</v>
      </c>
      <c r="S1589">
        <f t="shared" si="152"/>
        <v>31</v>
      </c>
      <c r="T1589">
        <f t="shared" si="153"/>
        <v>2015</v>
      </c>
    </row>
    <row r="1590" spans="1:20" ht="28.5" hidden="1" x14ac:dyDescent="0.4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>
        <v>0</v>
      </c>
      <c r="L1590" t="b">
        <v>0</v>
      </c>
      <c r="M1590" t="s">
        <v>8294</v>
      </c>
      <c r="N1590" t="s">
        <v>8301</v>
      </c>
      <c r="O1590" s="6">
        <f t="shared" si="148"/>
        <v>0</v>
      </c>
      <c r="P1590">
        <f t="shared" si="149"/>
        <v>0</v>
      </c>
      <c r="Q1590" s="5">
        <f t="shared" si="151"/>
        <v>42354.95743498818</v>
      </c>
      <c r="R1590" s="5">
        <f t="shared" si="150"/>
        <v>42386.2</v>
      </c>
      <c r="S1590">
        <f t="shared" si="152"/>
        <v>32</v>
      </c>
      <c r="T1590">
        <f t="shared" si="153"/>
        <v>2015</v>
      </c>
    </row>
    <row r="1591" spans="1:20" ht="42.75" hidden="1" x14ac:dyDescent="0.4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>
        <v>0</v>
      </c>
      <c r="L1591" t="b">
        <v>0</v>
      </c>
      <c r="M1591" t="s">
        <v>8294</v>
      </c>
      <c r="N1591" t="s">
        <v>8301</v>
      </c>
      <c r="O1591" s="6">
        <f t="shared" si="148"/>
        <v>0</v>
      </c>
      <c r="P1591">
        <f t="shared" si="149"/>
        <v>0</v>
      </c>
      <c r="Q1591" s="5">
        <f t="shared" si="151"/>
        <v>42612.048297872345</v>
      </c>
      <c r="R1591" s="5">
        <f t="shared" si="150"/>
        <v>42642.686595744686</v>
      </c>
      <c r="S1591">
        <f t="shared" si="152"/>
        <v>31</v>
      </c>
      <c r="T1591">
        <f t="shared" si="153"/>
        <v>2016</v>
      </c>
    </row>
    <row r="1592" spans="1:20" hidden="1" x14ac:dyDescent="0.4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>
        <v>2</v>
      </c>
      <c r="L1592" t="b">
        <v>0</v>
      </c>
      <c r="M1592" t="s">
        <v>8294</v>
      </c>
      <c r="N1592" t="s">
        <v>8301</v>
      </c>
      <c r="O1592" s="6">
        <f t="shared" si="148"/>
        <v>2</v>
      </c>
      <c r="P1592">
        <f t="shared" si="149"/>
        <v>510</v>
      </c>
      <c r="Q1592" s="5">
        <f t="shared" si="151"/>
        <v>42595.577588652479</v>
      </c>
      <c r="R1592" s="5">
        <f t="shared" si="150"/>
        <v>42626.21588652482</v>
      </c>
      <c r="S1592">
        <f t="shared" si="152"/>
        <v>31</v>
      </c>
      <c r="T1592">
        <f t="shared" si="153"/>
        <v>2016</v>
      </c>
    </row>
    <row r="1593" spans="1:20" ht="42.75" hidden="1" x14ac:dyDescent="0.4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>
        <v>92</v>
      </c>
      <c r="L1593" t="b">
        <v>0</v>
      </c>
      <c r="M1593" t="s">
        <v>8294</v>
      </c>
      <c r="N1593" t="s">
        <v>8301</v>
      </c>
      <c r="O1593" s="6">
        <f t="shared" si="148"/>
        <v>29</v>
      </c>
      <c r="P1593">
        <f t="shared" si="149"/>
        <v>44.48</v>
      </c>
      <c r="Q1593" s="5">
        <f t="shared" si="151"/>
        <v>42792.550130023636</v>
      </c>
      <c r="R1593" s="5">
        <f t="shared" si="150"/>
        <v>42823.145874704496</v>
      </c>
      <c r="S1593">
        <f t="shared" si="152"/>
        <v>31</v>
      </c>
      <c r="T1593">
        <f t="shared" si="153"/>
        <v>2017</v>
      </c>
    </row>
    <row r="1594" spans="1:20" ht="28.5" hidden="1" x14ac:dyDescent="0.4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>
        <v>0</v>
      </c>
      <c r="L1594" t="b">
        <v>0</v>
      </c>
      <c r="M1594" t="s">
        <v>8294</v>
      </c>
      <c r="N1594" t="s">
        <v>8301</v>
      </c>
      <c r="O1594" s="6">
        <f t="shared" si="148"/>
        <v>0</v>
      </c>
      <c r="P1594">
        <f t="shared" si="149"/>
        <v>0</v>
      </c>
      <c r="Q1594" s="5">
        <f t="shared" si="151"/>
        <v>42396.648758865253</v>
      </c>
      <c r="R1594" s="5">
        <f t="shared" si="150"/>
        <v>42442.563652482269</v>
      </c>
      <c r="S1594">
        <f t="shared" si="152"/>
        <v>46</v>
      </c>
      <c r="T1594">
        <f t="shared" si="153"/>
        <v>2016</v>
      </c>
    </row>
    <row r="1595" spans="1:20" ht="28.5" hidden="1" x14ac:dyDescent="0.4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>
        <v>3</v>
      </c>
      <c r="L1595" t="b">
        <v>0</v>
      </c>
      <c r="M1595" t="s">
        <v>8294</v>
      </c>
      <c r="N1595" t="s">
        <v>8301</v>
      </c>
      <c r="O1595" s="6">
        <f t="shared" si="148"/>
        <v>0</v>
      </c>
      <c r="P1595">
        <f t="shared" si="149"/>
        <v>1</v>
      </c>
      <c r="Q1595" s="5">
        <f t="shared" si="151"/>
        <v>42384.161406619387</v>
      </c>
      <c r="R1595" s="5">
        <f t="shared" si="150"/>
        <v>42414.799704491728</v>
      </c>
      <c r="S1595">
        <f t="shared" si="152"/>
        <v>31</v>
      </c>
      <c r="T1595">
        <f t="shared" si="153"/>
        <v>2016</v>
      </c>
    </row>
    <row r="1596" spans="1:20" ht="28.5" hidden="1" x14ac:dyDescent="0.4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>
        <v>10</v>
      </c>
      <c r="L1596" t="b">
        <v>0</v>
      </c>
      <c r="M1596" t="s">
        <v>8294</v>
      </c>
      <c r="N1596" t="s">
        <v>8301</v>
      </c>
      <c r="O1596" s="6">
        <f t="shared" si="148"/>
        <v>21</v>
      </c>
      <c r="P1596">
        <f t="shared" si="149"/>
        <v>20.5</v>
      </c>
      <c r="Q1596" s="5">
        <f t="shared" si="151"/>
        <v>42804.791749408985</v>
      </c>
      <c r="R1596" s="5">
        <f t="shared" si="150"/>
        <v>42866.03617021277</v>
      </c>
      <c r="S1596">
        <f t="shared" si="152"/>
        <v>61</v>
      </c>
      <c r="T1596">
        <f t="shared" si="153"/>
        <v>2017</v>
      </c>
    </row>
    <row r="1597" spans="1:20" ht="42.75" hidden="1" x14ac:dyDescent="0.4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>
        <v>7</v>
      </c>
      <c r="L1597" t="b">
        <v>0</v>
      </c>
      <c r="M1597" t="s">
        <v>8294</v>
      </c>
      <c r="N1597" t="s">
        <v>8301</v>
      </c>
      <c r="O1597" s="6">
        <f t="shared" si="148"/>
        <v>0</v>
      </c>
      <c r="P1597">
        <f t="shared" si="149"/>
        <v>40</v>
      </c>
      <c r="Q1597" s="5">
        <f t="shared" si="151"/>
        <v>42124.966052009455</v>
      </c>
      <c r="R1597" s="5">
        <f t="shared" si="150"/>
        <v>42154.370921985814</v>
      </c>
      <c r="S1597">
        <f t="shared" si="152"/>
        <v>30</v>
      </c>
      <c r="T1597">
        <f t="shared" si="153"/>
        <v>2015</v>
      </c>
    </row>
    <row r="1598" spans="1:20" ht="42.75" hidden="1" x14ac:dyDescent="0.4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>
        <v>3</v>
      </c>
      <c r="L1598" t="b">
        <v>0</v>
      </c>
      <c r="M1598" t="s">
        <v>8294</v>
      </c>
      <c r="N1598" t="s">
        <v>8301</v>
      </c>
      <c r="O1598" s="6">
        <f t="shared" si="148"/>
        <v>2</v>
      </c>
      <c r="P1598">
        <f t="shared" si="149"/>
        <v>25</v>
      </c>
      <c r="Q1598" s="5">
        <f t="shared" si="151"/>
        <v>42289.779775413714</v>
      </c>
      <c r="R1598" s="5">
        <f t="shared" si="150"/>
        <v>42335.779775413714</v>
      </c>
      <c r="S1598">
        <f t="shared" si="152"/>
        <v>46</v>
      </c>
      <c r="T1598">
        <f t="shared" si="153"/>
        <v>2015</v>
      </c>
    </row>
    <row r="1599" spans="1:20" ht="42.75" hidden="1" x14ac:dyDescent="0.4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>
        <v>0</v>
      </c>
      <c r="L1599" t="b">
        <v>0</v>
      </c>
      <c r="M1599" t="s">
        <v>8294</v>
      </c>
      <c r="N1599" t="s">
        <v>8301</v>
      </c>
      <c r="O1599" s="6">
        <f t="shared" si="148"/>
        <v>0</v>
      </c>
      <c r="P1599">
        <f t="shared" si="149"/>
        <v>0</v>
      </c>
      <c r="Q1599" s="5">
        <f t="shared" si="151"/>
        <v>42965.787198581558</v>
      </c>
      <c r="R1599" s="5">
        <f t="shared" si="150"/>
        <v>42996.4254964539</v>
      </c>
      <c r="S1599">
        <f t="shared" si="152"/>
        <v>31</v>
      </c>
      <c r="T1599">
        <f t="shared" si="153"/>
        <v>2017</v>
      </c>
    </row>
    <row r="1600" spans="1:20" ht="57" hidden="1" x14ac:dyDescent="0.4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>
        <v>1</v>
      </c>
      <c r="L1600" t="b">
        <v>0</v>
      </c>
      <c r="M1600" t="s">
        <v>8294</v>
      </c>
      <c r="N1600" t="s">
        <v>8301</v>
      </c>
      <c r="O1600" s="6">
        <f t="shared" si="148"/>
        <v>0</v>
      </c>
      <c r="P1600">
        <f t="shared" si="149"/>
        <v>1</v>
      </c>
      <c r="Q1600" s="5">
        <f t="shared" si="151"/>
        <v>42504.490047281324</v>
      </c>
      <c r="R1600" s="5">
        <f t="shared" si="150"/>
        <v>42565.766643026</v>
      </c>
      <c r="S1600">
        <f t="shared" si="152"/>
        <v>61</v>
      </c>
      <c r="T1600">
        <f t="shared" si="153"/>
        <v>2016</v>
      </c>
    </row>
    <row r="1601" spans="1:20" ht="42.75" hidden="1" x14ac:dyDescent="0.4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>
        <v>0</v>
      </c>
      <c r="L1601" t="b">
        <v>0</v>
      </c>
      <c r="M1601" t="s">
        <v>8294</v>
      </c>
      <c r="N1601" t="s">
        <v>8301</v>
      </c>
      <c r="O1601" s="6">
        <f t="shared" si="148"/>
        <v>0</v>
      </c>
      <c r="P1601">
        <f t="shared" si="149"/>
        <v>0</v>
      </c>
      <c r="Q1601" s="5">
        <f t="shared" si="151"/>
        <v>42797.46543735225</v>
      </c>
      <c r="R1601" s="5">
        <f t="shared" si="150"/>
        <v>42828.061182033096</v>
      </c>
      <c r="S1601">
        <f t="shared" si="152"/>
        <v>31</v>
      </c>
      <c r="T1601">
        <f t="shared" si="153"/>
        <v>2017</v>
      </c>
    </row>
    <row r="1602" spans="1:20" ht="42.75" hidden="1" x14ac:dyDescent="0.4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>
        <v>9</v>
      </c>
      <c r="L1602" t="b">
        <v>0</v>
      </c>
      <c r="M1602" t="s">
        <v>8294</v>
      </c>
      <c r="N1602" t="s">
        <v>8301</v>
      </c>
      <c r="O1602" s="6">
        <f t="shared" ref="O1602:O1665" si="154">ROUND(E1602/D1602*100,0)</f>
        <v>7</v>
      </c>
      <c r="P1602">
        <f t="shared" ref="P1602:P1665" si="155">IFERROR(ROUND(E1602/K1602,2),0)</f>
        <v>40.78</v>
      </c>
      <c r="Q1602" s="5">
        <f t="shared" si="151"/>
        <v>42136.207470449168</v>
      </c>
      <c r="R1602" s="5">
        <f t="shared" ref="R1602:R1665" si="156">(I1602/84600)+DATE(1970,1,1)</f>
        <v>42181.305673758863</v>
      </c>
      <c r="S1602">
        <f t="shared" si="152"/>
        <v>45</v>
      </c>
      <c r="T1602">
        <f t="shared" si="153"/>
        <v>2015</v>
      </c>
    </row>
    <row r="1603" spans="1:20" ht="42.75" hidden="1" x14ac:dyDescent="0.4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>
        <v>56</v>
      </c>
      <c r="L1603" t="b">
        <v>1</v>
      </c>
      <c r="M1603" t="s">
        <v>8281</v>
      </c>
      <c r="N1603" t="s">
        <v>8282</v>
      </c>
      <c r="O1603" s="6">
        <f t="shared" si="154"/>
        <v>108</v>
      </c>
      <c r="P1603">
        <f t="shared" si="155"/>
        <v>48.33</v>
      </c>
      <c r="Q1603" s="5">
        <f t="shared" ref="Q1603:Q1666" si="157">(J1603/84600)+DATE(1970,1,1)</f>
        <v>40958.711973995276</v>
      </c>
      <c r="R1603" s="5">
        <f t="shared" si="156"/>
        <v>40989.35027186761</v>
      </c>
      <c r="S1603">
        <f t="shared" ref="S1603:S1666" si="158">ROUND((I1603-J1603)/86400,0)+1</f>
        <v>31</v>
      </c>
      <c r="T1603">
        <f t="shared" ref="T1603:T1666" si="159">YEAR((Q1603))</f>
        <v>2012</v>
      </c>
    </row>
    <row r="1604" spans="1:20" ht="42.75" hidden="1" x14ac:dyDescent="0.4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>
        <v>32</v>
      </c>
      <c r="L1604" t="b">
        <v>1</v>
      </c>
      <c r="M1604" t="s">
        <v>8281</v>
      </c>
      <c r="N1604" t="s">
        <v>8282</v>
      </c>
      <c r="O1604" s="6">
        <f t="shared" si="154"/>
        <v>100</v>
      </c>
      <c r="P1604">
        <f t="shared" si="155"/>
        <v>46.95</v>
      </c>
      <c r="Q1604" s="5">
        <f t="shared" si="157"/>
        <v>41112.112494089837</v>
      </c>
      <c r="R1604" s="5">
        <f t="shared" si="156"/>
        <v>41155.680851063829</v>
      </c>
      <c r="S1604">
        <f t="shared" si="158"/>
        <v>44</v>
      </c>
      <c r="T1604">
        <f t="shared" si="159"/>
        <v>2012</v>
      </c>
    </row>
    <row r="1605" spans="1:20" ht="28.5" hidden="1" x14ac:dyDescent="0.4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>
        <v>30</v>
      </c>
      <c r="L1605" t="b">
        <v>1</v>
      </c>
      <c r="M1605" t="s">
        <v>8281</v>
      </c>
      <c r="N1605" t="s">
        <v>8282</v>
      </c>
      <c r="O1605" s="6">
        <f t="shared" si="154"/>
        <v>100</v>
      </c>
      <c r="P1605">
        <f t="shared" si="155"/>
        <v>66.69</v>
      </c>
      <c r="Q1605" s="5">
        <f t="shared" si="157"/>
        <v>41201.854125295504</v>
      </c>
      <c r="R1605" s="5">
        <f t="shared" si="156"/>
        <v>41263.130721040186</v>
      </c>
      <c r="S1605">
        <f t="shared" si="158"/>
        <v>61</v>
      </c>
      <c r="T1605">
        <f t="shared" si="159"/>
        <v>2012</v>
      </c>
    </row>
    <row r="1606" spans="1:20" ht="42.75" hidden="1" x14ac:dyDescent="0.4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>
        <v>70</v>
      </c>
      <c r="L1606" t="b">
        <v>1</v>
      </c>
      <c r="M1606" t="s">
        <v>8281</v>
      </c>
      <c r="N1606" t="s">
        <v>8282</v>
      </c>
      <c r="O1606" s="6">
        <f t="shared" si="154"/>
        <v>122</v>
      </c>
      <c r="P1606">
        <f t="shared" si="155"/>
        <v>48.84</v>
      </c>
      <c r="Q1606" s="5">
        <f t="shared" si="157"/>
        <v>41273.012234042551</v>
      </c>
      <c r="R1606" s="5">
        <f t="shared" si="156"/>
        <v>41313.820744680852</v>
      </c>
      <c r="S1606">
        <f t="shared" si="158"/>
        <v>41</v>
      </c>
      <c r="T1606">
        <f t="shared" si="159"/>
        <v>2012</v>
      </c>
    </row>
    <row r="1607" spans="1:20" ht="42.75" hidden="1" x14ac:dyDescent="0.4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>
        <v>44</v>
      </c>
      <c r="L1607" t="b">
        <v>1</v>
      </c>
      <c r="M1607" t="s">
        <v>8281</v>
      </c>
      <c r="N1607" t="s">
        <v>8282</v>
      </c>
      <c r="O1607" s="6">
        <f t="shared" si="154"/>
        <v>101</v>
      </c>
      <c r="P1607">
        <f t="shared" si="155"/>
        <v>137.31</v>
      </c>
      <c r="Q1607" s="5">
        <f t="shared" si="157"/>
        <v>41069.949326241134</v>
      </c>
      <c r="R1607" s="5">
        <f t="shared" si="156"/>
        <v>41079.425531914894</v>
      </c>
      <c r="S1607">
        <f t="shared" si="158"/>
        <v>10</v>
      </c>
      <c r="T1607">
        <f t="shared" si="159"/>
        <v>2012</v>
      </c>
    </row>
    <row r="1608" spans="1:20" ht="42.75" hidden="1" x14ac:dyDescent="0.4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>
        <v>92</v>
      </c>
      <c r="L1608" t="b">
        <v>1</v>
      </c>
      <c r="M1608" t="s">
        <v>8281</v>
      </c>
      <c r="N1608" t="s">
        <v>8282</v>
      </c>
      <c r="O1608" s="6">
        <f t="shared" si="154"/>
        <v>101</v>
      </c>
      <c r="P1608">
        <f t="shared" si="155"/>
        <v>87.83</v>
      </c>
      <c r="Q1608" s="5">
        <f t="shared" si="157"/>
        <v>40854.560732860518</v>
      </c>
      <c r="R1608" s="5">
        <f t="shared" si="156"/>
        <v>40946.433073286054</v>
      </c>
      <c r="S1608">
        <f t="shared" si="158"/>
        <v>91</v>
      </c>
      <c r="T1608">
        <f t="shared" si="159"/>
        <v>2011</v>
      </c>
    </row>
    <row r="1609" spans="1:20" ht="42.75" hidden="1" x14ac:dyDescent="0.4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>
        <v>205</v>
      </c>
      <c r="L1609" t="b">
        <v>1</v>
      </c>
      <c r="M1609" t="s">
        <v>8281</v>
      </c>
      <c r="N1609" t="s">
        <v>8282</v>
      </c>
      <c r="O1609" s="6">
        <f t="shared" si="154"/>
        <v>145</v>
      </c>
      <c r="P1609">
        <f t="shared" si="155"/>
        <v>70.790000000000006</v>
      </c>
      <c r="Q1609" s="5">
        <f t="shared" si="157"/>
        <v>41383.27247044917</v>
      </c>
      <c r="R1609" s="5">
        <f t="shared" si="156"/>
        <v>41404.719278959812</v>
      </c>
      <c r="S1609">
        <f t="shared" si="158"/>
        <v>22</v>
      </c>
      <c r="T1609">
        <f t="shared" si="159"/>
        <v>2013</v>
      </c>
    </row>
    <row r="1610" spans="1:20" ht="28.5" hidden="1" x14ac:dyDescent="0.4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>
        <v>23</v>
      </c>
      <c r="L1610" t="b">
        <v>1</v>
      </c>
      <c r="M1610" t="s">
        <v>8281</v>
      </c>
      <c r="N1610" t="s">
        <v>8282</v>
      </c>
      <c r="O1610" s="6">
        <f t="shared" si="154"/>
        <v>101</v>
      </c>
      <c r="P1610">
        <f t="shared" si="155"/>
        <v>52.83</v>
      </c>
      <c r="Q1610" s="5">
        <f t="shared" si="157"/>
        <v>41949.082576832152</v>
      </c>
      <c r="R1610" s="5">
        <f t="shared" si="156"/>
        <v>41982.167375886522</v>
      </c>
      <c r="S1610">
        <f t="shared" si="158"/>
        <v>33</v>
      </c>
      <c r="T1610">
        <f t="shared" si="159"/>
        <v>2014</v>
      </c>
    </row>
    <row r="1611" spans="1:20" ht="42.75" hidden="1" x14ac:dyDescent="0.4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>
        <v>4</v>
      </c>
      <c r="L1611" t="b">
        <v>1</v>
      </c>
      <c r="M1611" t="s">
        <v>8281</v>
      </c>
      <c r="N1611" t="s">
        <v>8282</v>
      </c>
      <c r="O1611" s="6">
        <f t="shared" si="154"/>
        <v>118</v>
      </c>
      <c r="P1611">
        <f t="shared" si="155"/>
        <v>443.75</v>
      </c>
      <c r="Q1611" s="5">
        <f t="shared" si="157"/>
        <v>41119.980011820327</v>
      </c>
      <c r="R1611" s="5">
        <f t="shared" si="156"/>
        <v>41174.446808510635</v>
      </c>
      <c r="S1611">
        <f t="shared" si="158"/>
        <v>54</v>
      </c>
      <c r="T1611">
        <f t="shared" si="159"/>
        <v>2012</v>
      </c>
    </row>
    <row r="1612" spans="1:20" ht="28.5" hidden="1" x14ac:dyDescent="0.4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>
        <v>112</v>
      </c>
      <c r="L1612" t="b">
        <v>1</v>
      </c>
      <c r="M1612" t="s">
        <v>8281</v>
      </c>
      <c r="N1612" t="s">
        <v>8282</v>
      </c>
      <c r="O1612" s="6">
        <f t="shared" si="154"/>
        <v>272</v>
      </c>
      <c r="P1612">
        <f t="shared" si="155"/>
        <v>48.54</v>
      </c>
      <c r="Q1612" s="5">
        <f t="shared" si="157"/>
        <v>41562.114775413713</v>
      </c>
      <c r="R1612" s="5">
        <f t="shared" si="156"/>
        <v>41592.753073286054</v>
      </c>
      <c r="S1612">
        <f t="shared" si="158"/>
        <v>31</v>
      </c>
      <c r="T1612">
        <f t="shared" si="159"/>
        <v>2013</v>
      </c>
    </row>
    <row r="1613" spans="1:20" hidden="1" x14ac:dyDescent="0.4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>
        <v>27</v>
      </c>
      <c r="L1613" t="b">
        <v>1</v>
      </c>
      <c r="M1613" t="s">
        <v>8281</v>
      </c>
      <c r="N1613" t="s">
        <v>8282</v>
      </c>
      <c r="O1613" s="6">
        <f t="shared" si="154"/>
        <v>125</v>
      </c>
      <c r="P1613">
        <f t="shared" si="155"/>
        <v>37.07</v>
      </c>
      <c r="Q1613" s="5">
        <f t="shared" si="157"/>
        <v>41746.021654846336</v>
      </c>
      <c r="R1613" s="5">
        <f t="shared" si="156"/>
        <v>41767.46846335697</v>
      </c>
      <c r="S1613">
        <f t="shared" si="158"/>
        <v>22</v>
      </c>
      <c r="T1613">
        <f t="shared" si="159"/>
        <v>2014</v>
      </c>
    </row>
    <row r="1614" spans="1:20" ht="28.5" hidden="1" x14ac:dyDescent="0.4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>
        <v>11</v>
      </c>
      <c r="L1614" t="b">
        <v>1</v>
      </c>
      <c r="M1614" t="s">
        <v>8281</v>
      </c>
      <c r="N1614" t="s">
        <v>8282</v>
      </c>
      <c r="O1614" s="6">
        <f t="shared" si="154"/>
        <v>110</v>
      </c>
      <c r="P1614">
        <f t="shared" si="155"/>
        <v>50</v>
      </c>
      <c r="Q1614" s="5">
        <f t="shared" si="157"/>
        <v>41580.446619385344</v>
      </c>
      <c r="R1614" s="5">
        <f t="shared" si="156"/>
        <v>41611.084917257685</v>
      </c>
      <c r="S1614">
        <f t="shared" si="158"/>
        <v>31</v>
      </c>
      <c r="T1614">
        <f t="shared" si="159"/>
        <v>2013</v>
      </c>
    </row>
    <row r="1615" spans="1:20" ht="42.75" hidden="1" x14ac:dyDescent="0.4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>
        <v>26</v>
      </c>
      <c r="L1615" t="b">
        <v>1</v>
      </c>
      <c r="M1615" t="s">
        <v>8281</v>
      </c>
      <c r="N1615" t="s">
        <v>8282</v>
      </c>
      <c r="O1615" s="6">
        <f t="shared" si="154"/>
        <v>102</v>
      </c>
      <c r="P1615">
        <f t="shared" si="155"/>
        <v>39.04</v>
      </c>
      <c r="Q1615" s="5">
        <f t="shared" si="157"/>
        <v>41412.13477541371</v>
      </c>
      <c r="R1615" s="5">
        <f t="shared" si="156"/>
        <v>41442.773073286051</v>
      </c>
      <c r="S1615">
        <f t="shared" si="158"/>
        <v>31</v>
      </c>
      <c r="T1615">
        <f t="shared" si="159"/>
        <v>2013</v>
      </c>
    </row>
    <row r="1616" spans="1:20" ht="42.75" hidden="1" x14ac:dyDescent="0.4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>
        <v>77</v>
      </c>
      <c r="L1616" t="b">
        <v>1</v>
      </c>
      <c r="M1616" t="s">
        <v>8281</v>
      </c>
      <c r="N1616" t="s">
        <v>8282</v>
      </c>
      <c r="O1616" s="6">
        <f t="shared" si="154"/>
        <v>103</v>
      </c>
      <c r="P1616">
        <f t="shared" si="155"/>
        <v>66.69</v>
      </c>
      <c r="Q1616" s="5">
        <f t="shared" si="157"/>
        <v>42140.21476359338</v>
      </c>
      <c r="R1616" s="5">
        <f t="shared" si="156"/>
        <v>42201.212765957447</v>
      </c>
      <c r="S1616">
        <f t="shared" si="158"/>
        <v>61</v>
      </c>
      <c r="T1616">
        <f t="shared" si="159"/>
        <v>2015</v>
      </c>
    </row>
    <row r="1617" spans="1:20" ht="42.75" hidden="1" x14ac:dyDescent="0.4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>
        <v>136</v>
      </c>
      <c r="L1617" t="b">
        <v>1</v>
      </c>
      <c r="M1617" t="s">
        <v>8281</v>
      </c>
      <c r="N1617" t="s">
        <v>8282</v>
      </c>
      <c r="O1617" s="6">
        <f t="shared" si="154"/>
        <v>114</v>
      </c>
      <c r="P1617">
        <f t="shared" si="155"/>
        <v>67.13</v>
      </c>
      <c r="Q1617" s="5">
        <f t="shared" si="157"/>
        <v>41170.073238770681</v>
      </c>
      <c r="R1617" s="5">
        <f t="shared" si="156"/>
        <v>41216.073238770681</v>
      </c>
      <c r="S1617">
        <f t="shared" si="158"/>
        <v>46</v>
      </c>
      <c r="T1617">
        <f t="shared" si="159"/>
        <v>2012</v>
      </c>
    </row>
    <row r="1618" spans="1:20" ht="42.75" hidden="1" x14ac:dyDescent="0.4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>
        <v>157</v>
      </c>
      <c r="L1618" t="b">
        <v>1</v>
      </c>
      <c r="M1618" t="s">
        <v>8281</v>
      </c>
      <c r="N1618" t="s">
        <v>8282</v>
      </c>
      <c r="O1618" s="6">
        <f t="shared" si="154"/>
        <v>104</v>
      </c>
      <c r="P1618">
        <f t="shared" si="155"/>
        <v>66.37</v>
      </c>
      <c r="Q1618" s="5">
        <f t="shared" si="157"/>
        <v>41527.17755319149</v>
      </c>
      <c r="R1618" s="5">
        <f t="shared" si="156"/>
        <v>41569.255319148935</v>
      </c>
      <c r="S1618">
        <f t="shared" si="158"/>
        <v>42</v>
      </c>
      <c r="T1618">
        <f t="shared" si="159"/>
        <v>2013</v>
      </c>
    </row>
    <row r="1619" spans="1:20" ht="28.5" hidden="1" x14ac:dyDescent="0.4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>
        <v>158</v>
      </c>
      <c r="L1619" t="b">
        <v>1</v>
      </c>
      <c r="M1619" t="s">
        <v>8281</v>
      </c>
      <c r="N1619" t="s">
        <v>8282</v>
      </c>
      <c r="O1619" s="6">
        <f t="shared" si="154"/>
        <v>146</v>
      </c>
      <c r="P1619">
        <f t="shared" si="155"/>
        <v>64.62</v>
      </c>
      <c r="Q1619" s="5">
        <f t="shared" si="157"/>
        <v>41886.614515366433</v>
      </c>
      <c r="R1619" s="5">
        <f t="shared" si="156"/>
        <v>41920.446808510635</v>
      </c>
      <c r="S1619">
        <f t="shared" si="158"/>
        <v>34</v>
      </c>
      <c r="T1619">
        <f t="shared" si="159"/>
        <v>2014</v>
      </c>
    </row>
    <row r="1620" spans="1:20" ht="28.5" hidden="1" x14ac:dyDescent="0.4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>
        <v>27</v>
      </c>
      <c r="L1620" t="b">
        <v>1</v>
      </c>
      <c r="M1620" t="s">
        <v>8281</v>
      </c>
      <c r="N1620" t="s">
        <v>8282</v>
      </c>
      <c r="O1620" s="6">
        <f t="shared" si="154"/>
        <v>105</v>
      </c>
      <c r="P1620">
        <f t="shared" si="155"/>
        <v>58.37</v>
      </c>
      <c r="Q1620" s="5">
        <f t="shared" si="157"/>
        <v>41636.391666666663</v>
      </c>
      <c r="R1620" s="5">
        <f t="shared" si="156"/>
        <v>41677.242730496451</v>
      </c>
      <c r="S1620">
        <f t="shared" si="158"/>
        <v>41</v>
      </c>
      <c r="T1620">
        <f t="shared" si="159"/>
        <v>2013</v>
      </c>
    </row>
    <row r="1621" spans="1:20" ht="42.75" hidden="1" x14ac:dyDescent="0.4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>
        <v>23</v>
      </c>
      <c r="L1621" t="b">
        <v>1</v>
      </c>
      <c r="M1621" t="s">
        <v>8281</v>
      </c>
      <c r="N1621" t="s">
        <v>8282</v>
      </c>
      <c r="O1621" s="6">
        <f t="shared" si="154"/>
        <v>133</v>
      </c>
      <c r="P1621">
        <f t="shared" si="155"/>
        <v>86.96</v>
      </c>
      <c r="Q1621" s="5">
        <f t="shared" si="157"/>
        <v>42223.147588652486</v>
      </c>
      <c r="R1621" s="5">
        <f t="shared" si="156"/>
        <v>42244.59439716312</v>
      </c>
      <c r="S1621">
        <f t="shared" si="158"/>
        <v>22</v>
      </c>
      <c r="T1621">
        <f t="shared" si="159"/>
        <v>2015</v>
      </c>
    </row>
    <row r="1622" spans="1:20" ht="28.5" hidden="1" x14ac:dyDescent="0.4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>
        <v>17</v>
      </c>
      <c r="L1622" t="b">
        <v>1</v>
      </c>
      <c r="M1622" t="s">
        <v>8281</v>
      </c>
      <c r="N1622" t="s">
        <v>8282</v>
      </c>
      <c r="O1622" s="6">
        <f t="shared" si="154"/>
        <v>113</v>
      </c>
      <c r="P1622">
        <f t="shared" si="155"/>
        <v>66.47</v>
      </c>
      <c r="Q1622" s="5">
        <f t="shared" si="157"/>
        <v>41656.495744680855</v>
      </c>
      <c r="R1622" s="5">
        <f t="shared" si="156"/>
        <v>41663.644680851066</v>
      </c>
      <c r="S1622">
        <f t="shared" si="158"/>
        <v>8</v>
      </c>
      <c r="T1622">
        <f t="shared" si="159"/>
        <v>2014</v>
      </c>
    </row>
    <row r="1623" spans="1:20" ht="42.75" hidden="1" x14ac:dyDescent="0.4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>
        <v>37</v>
      </c>
      <c r="L1623" t="b">
        <v>1</v>
      </c>
      <c r="M1623" t="s">
        <v>8281</v>
      </c>
      <c r="N1623" t="s">
        <v>8282</v>
      </c>
      <c r="O1623" s="6">
        <f t="shared" si="154"/>
        <v>121</v>
      </c>
      <c r="P1623">
        <f t="shared" si="155"/>
        <v>163.78</v>
      </c>
      <c r="Q1623" s="5">
        <f t="shared" si="157"/>
        <v>41332.002541371156</v>
      </c>
      <c r="R1623" s="5">
        <f t="shared" si="156"/>
        <v>41386.701418439712</v>
      </c>
      <c r="S1623">
        <f t="shared" si="158"/>
        <v>55</v>
      </c>
      <c r="T1623">
        <f t="shared" si="159"/>
        <v>2013</v>
      </c>
    </row>
    <row r="1624" spans="1:20" ht="42.75" hidden="1" x14ac:dyDescent="0.4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>
        <v>65</v>
      </c>
      <c r="L1624" t="b">
        <v>1</v>
      </c>
      <c r="M1624" t="s">
        <v>8281</v>
      </c>
      <c r="N1624" t="s">
        <v>8282</v>
      </c>
      <c r="O1624" s="6">
        <f t="shared" si="154"/>
        <v>102</v>
      </c>
      <c r="P1624">
        <f t="shared" si="155"/>
        <v>107.98</v>
      </c>
      <c r="Q1624" s="5">
        <f t="shared" si="157"/>
        <v>42298.83302600473</v>
      </c>
      <c r="R1624" s="5">
        <f t="shared" si="156"/>
        <v>42339.72269503546</v>
      </c>
      <c r="S1624">
        <f t="shared" si="158"/>
        <v>41</v>
      </c>
      <c r="T1624">
        <f t="shared" si="159"/>
        <v>2015</v>
      </c>
    </row>
    <row r="1625" spans="1:20" ht="42.75" hidden="1" x14ac:dyDescent="0.4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>
        <v>18</v>
      </c>
      <c r="L1625" t="b">
        <v>1</v>
      </c>
      <c r="M1625" t="s">
        <v>8281</v>
      </c>
      <c r="N1625" t="s">
        <v>8282</v>
      </c>
      <c r="O1625" s="6">
        <f t="shared" si="154"/>
        <v>101</v>
      </c>
      <c r="P1625">
        <f t="shared" si="155"/>
        <v>42.11</v>
      </c>
      <c r="Q1625" s="5">
        <f t="shared" si="157"/>
        <v>41791.66062647754</v>
      </c>
      <c r="R1625" s="5">
        <f t="shared" si="156"/>
        <v>41852.937222222223</v>
      </c>
      <c r="S1625">
        <f t="shared" si="158"/>
        <v>61</v>
      </c>
      <c r="T1625">
        <f t="shared" si="159"/>
        <v>2014</v>
      </c>
    </row>
    <row r="1626" spans="1:20" ht="28.5" hidden="1" x14ac:dyDescent="0.4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>
        <v>25</v>
      </c>
      <c r="L1626" t="b">
        <v>1</v>
      </c>
      <c r="M1626" t="s">
        <v>8281</v>
      </c>
      <c r="N1626" t="s">
        <v>8282</v>
      </c>
      <c r="O1626" s="6">
        <f t="shared" si="154"/>
        <v>118</v>
      </c>
      <c r="P1626">
        <f t="shared" si="155"/>
        <v>47.2</v>
      </c>
      <c r="Q1626" s="5">
        <f t="shared" si="157"/>
        <v>41576.864479905438</v>
      </c>
      <c r="R1626" s="5">
        <f t="shared" si="156"/>
        <v>41617.715543735227</v>
      </c>
      <c r="S1626">
        <f t="shared" si="158"/>
        <v>41</v>
      </c>
      <c r="T1626">
        <f t="shared" si="159"/>
        <v>2013</v>
      </c>
    </row>
    <row r="1627" spans="1:20" ht="42.75" hidden="1" x14ac:dyDescent="0.4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>
        <v>104</v>
      </c>
      <c r="L1627" t="b">
        <v>1</v>
      </c>
      <c r="M1627" t="s">
        <v>8281</v>
      </c>
      <c r="N1627" t="s">
        <v>8282</v>
      </c>
      <c r="O1627" s="6">
        <f t="shared" si="154"/>
        <v>155</v>
      </c>
      <c r="P1627">
        <f t="shared" si="155"/>
        <v>112.02</v>
      </c>
      <c r="Q1627" s="5">
        <f t="shared" si="157"/>
        <v>41466.906063829789</v>
      </c>
      <c r="R1627" s="5">
        <f t="shared" si="156"/>
        <v>41495.501808510642</v>
      </c>
      <c r="S1627">
        <f t="shared" si="158"/>
        <v>29</v>
      </c>
      <c r="T1627">
        <f t="shared" si="159"/>
        <v>2013</v>
      </c>
    </row>
    <row r="1628" spans="1:20" ht="42.75" hidden="1" x14ac:dyDescent="0.4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>
        <v>108</v>
      </c>
      <c r="L1628" t="b">
        <v>1</v>
      </c>
      <c r="M1628" t="s">
        <v>8281</v>
      </c>
      <c r="N1628" t="s">
        <v>8282</v>
      </c>
      <c r="O1628" s="6">
        <f t="shared" si="154"/>
        <v>101</v>
      </c>
      <c r="P1628">
        <f t="shared" si="155"/>
        <v>74.95</v>
      </c>
      <c r="Q1628" s="5">
        <f t="shared" si="157"/>
        <v>41920.504338061466</v>
      </c>
      <c r="R1628" s="5">
        <f t="shared" si="156"/>
        <v>41951.185189125295</v>
      </c>
      <c r="S1628">
        <f t="shared" si="158"/>
        <v>31</v>
      </c>
      <c r="T1628">
        <f t="shared" si="159"/>
        <v>2014</v>
      </c>
    </row>
    <row r="1629" spans="1:20" ht="42.75" hidden="1" x14ac:dyDescent="0.4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>
        <v>38</v>
      </c>
      <c r="L1629" t="b">
        <v>1</v>
      </c>
      <c r="M1629" t="s">
        <v>8281</v>
      </c>
      <c r="N1629" t="s">
        <v>8282</v>
      </c>
      <c r="O1629" s="6">
        <f t="shared" si="154"/>
        <v>117</v>
      </c>
      <c r="P1629">
        <f t="shared" si="155"/>
        <v>61.58</v>
      </c>
      <c r="Q1629" s="5">
        <f t="shared" si="157"/>
        <v>41538.402943262408</v>
      </c>
      <c r="R1629" s="5">
        <f t="shared" si="156"/>
        <v>41572.616312056736</v>
      </c>
      <c r="S1629">
        <f t="shared" si="158"/>
        <v>35</v>
      </c>
      <c r="T1629">
        <f t="shared" si="159"/>
        <v>2013</v>
      </c>
    </row>
    <row r="1630" spans="1:20" ht="28.5" hidden="1" x14ac:dyDescent="0.4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>
        <v>88</v>
      </c>
      <c r="L1630" t="b">
        <v>1</v>
      </c>
      <c r="M1630" t="s">
        <v>8281</v>
      </c>
      <c r="N1630" t="s">
        <v>8282</v>
      </c>
      <c r="O1630" s="6">
        <f t="shared" si="154"/>
        <v>101</v>
      </c>
      <c r="P1630">
        <f t="shared" si="155"/>
        <v>45.88</v>
      </c>
      <c r="Q1630" s="5">
        <f t="shared" si="157"/>
        <v>42119.539976359338</v>
      </c>
      <c r="R1630" s="5">
        <f t="shared" si="156"/>
        <v>42153.242104018907</v>
      </c>
      <c r="S1630">
        <f t="shared" si="158"/>
        <v>34</v>
      </c>
      <c r="T1630">
        <f t="shared" si="159"/>
        <v>2015</v>
      </c>
    </row>
    <row r="1631" spans="1:20" ht="28.5" hidden="1" x14ac:dyDescent="0.4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>
        <v>82</v>
      </c>
      <c r="L1631" t="b">
        <v>1</v>
      </c>
      <c r="M1631" t="s">
        <v>8281</v>
      </c>
      <c r="N1631" t="s">
        <v>8282</v>
      </c>
      <c r="O1631" s="6">
        <f t="shared" si="154"/>
        <v>104</v>
      </c>
      <c r="P1631">
        <f t="shared" si="155"/>
        <v>75.849999999999994</v>
      </c>
      <c r="Q1631" s="5">
        <f t="shared" si="157"/>
        <v>41987.928286052011</v>
      </c>
      <c r="R1631" s="5">
        <f t="shared" si="156"/>
        <v>42033.885732860523</v>
      </c>
      <c r="S1631">
        <f t="shared" si="158"/>
        <v>46</v>
      </c>
      <c r="T1631">
        <f t="shared" si="159"/>
        <v>2014</v>
      </c>
    </row>
    <row r="1632" spans="1:20" ht="42.75" hidden="1" x14ac:dyDescent="0.4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>
        <v>126</v>
      </c>
      <c r="L1632" t="b">
        <v>1</v>
      </c>
      <c r="M1632" t="s">
        <v>8281</v>
      </c>
      <c r="N1632" t="s">
        <v>8282</v>
      </c>
      <c r="O1632" s="6">
        <f t="shared" si="154"/>
        <v>265</v>
      </c>
      <c r="P1632">
        <f t="shared" si="155"/>
        <v>84.21</v>
      </c>
      <c r="Q1632" s="5">
        <f t="shared" si="157"/>
        <v>41266.876773049647</v>
      </c>
      <c r="R1632" s="5">
        <f t="shared" si="156"/>
        <v>41297.978014184395</v>
      </c>
      <c r="S1632">
        <f t="shared" si="158"/>
        <v>31</v>
      </c>
      <c r="T1632">
        <f t="shared" si="159"/>
        <v>2012</v>
      </c>
    </row>
    <row r="1633" spans="1:20" ht="42.75" hidden="1" x14ac:dyDescent="0.4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>
        <v>133</v>
      </c>
      <c r="L1633" t="b">
        <v>1</v>
      </c>
      <c r="M1633" t="s">
        <v>8281</v>
      </c>
      <c r="N1633" t="s">
        <v>8282</v>
      </c>
      <c r="O1633" s="6">
        <f t="shared" si="154"/>
        <v>156</v>
      </c>
      <c r="P1633">
        <f t="shared" si="155"/>
        <v>117.23</v>
      </c>
      <c r="Q1633" s="5">
        <f t="shared" si="157"/>
        <v>41496.686300236404</v>
      </c>
      <c r="R1633" s="5">
        <f t="shared" si="156"/>
        <v>41527.324598108746</v>
      </c>
      <c r="S1633">
        <f t="shared" si="158"/>
        <v>31</v>
      </c>
      <c r="T1633">
        <f t="shared" si="159"/>
        <v>2013</v>
      </c>
    </row>
    <row r="1634" spans="1:20" ht="42.75" hidden="1" x14ac:dyDescent="0.4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>
        <v>47</v>
      </c>
      <c r="L1634" t="b">
        <v>1</v>
      </c>
      <c r="M1634" t="s">
        <v>8281</v>
      </c>
      <c r="N1634" t="s">
        <v>8282</v>
      </c>
      <c r="O1634" s="6">
        <f t="shared" si="154"/>
        <v>102</v>
      </c>
      <c r="P1634">
        <f t="shared" si="155"/>
        <v>86.49</v>
      </c>
      <c r="Q1634" s="5">
        <f t="shared" si="157"/>
        <v>41073.348156028369</v>
      </c>
      <c r="R1634" s="5">
        <f t="shared" si="156"/>
        <v>41134.624751773052</v>
      </c>
      <c r="S1634">
        <f t="shared" si="158"/>
        <v>61</v>
      </c>
      <c r="T1634">
        <f t="shared" si="159"/>
        <v>2012</v>
      </c>
    </row>
    <row r="1635" spans="1:20" ht="42.75" hidden="1" x14ac:dyDescent="0.4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>
        <v>58</v>
      </c>
      <c r="L1635" t="b">
        <v>1</v>
      </c>
      <c r="M1635" t="s">
        <v>8281</v>
      </c>
      <c r="N1635" t="s">
        <v>8282</v>
      </c>
      <c r="O1635" s="6">
        <f t="shared" si="154"/>
        <v>100</v>
      </c>
      <c r="P1635">
        <f t="shared" si="155"/>
        <v>172.41</v>
      </c>
      <c r="Q1635" s="5">
        <f t="shared" si="157"/>
        <v>41223.008936170212</v>
      </c>
      <c r="R1635" s="5">
        <f t="shared" si="156"/>
        <v>41250.914893617024</v>
      </c>
      <c r="S1635">
        <f t="shared" si="158"/>
        <v>28</v>
      </c>
      <c r="T1635">
        <f t="shared" si="159"/>
        <v>2012</v>
      </c>
    </row>
    <row r="1636" spans="1:20" ht="28.5" hidden="1" x14ac:dyDescent="0.4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>
        <v>32</v>
      </c>
      <c r="L1636" t="b">
        <v>1</v>
      </c>
      <c r="M1636" t="s">
        <v>8281</v>
      </c>
      <c r="N1636" t="s">
        <v>8282</v>
      </c>
      <c r="O1636" s="6">
        <f t="shared" si="154"/>
        <v>101</v>
      </c>
      <c r="P1636">
        <f t="shared" si="155"/>
        <v>62.81</v>
      </c>
      <c r="Q1636" s="5">
        <f t="shared" si="157"/>
        <v>40979.236418439716</v>
      </c>
      <c r="R1636" s="5">
        <f t="shared" si="156"/>
        <v>41018.105673758866</v>
      </c>
      <c r="S1636">
        <f t="shared" si="158"/>
        <v>39</v>
      </c>
      <c r="T1636">
        <f t="shared" si="159"/>
        <v>2012</v>
      </c>
    </row>
    <row r="1637" spans="1:20" ht="42.75" hidden="1" x14ac:dyDescent="0.4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>
        <v>37</v>
      </c>
      <c r="L1637" t="b">
        <v>1</v>
      </c>
      <c r="M1637" t="s">
        <v>8281</v>
      </c>
      <c r="N1637" t="s">
        <v>8282</v>
      </c>
      <c r="O1637" s="6">
        <f t="shared" si="154"/>
        <v>125</v>
      </c>
      <c r="P1637">
        <f t="shared" si="155"/>
        <v>67.73</v>
      </c>
      <c r="Q1637" s="5">
        <f t="shared" si="157"/>
        <v>42863.163841607566</v>
      </c>
      <c r="R1637" s="5">
        <f t="shared" si="156"/>
        <v>42924.440437352241</v>
      </c>
      <c r="S1637">
        <f t="shared" si="158"/>
        <v>61</v>
      </c>
      <c r="T1637">
        <f t="shared" si="159"/>
        <v>2017</v>
      </c>
    </row>
    <row r="1638" spans="1:20" ht="42.75" hidden="1" x14ac:dyDescent="0.4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>
        <v>87</v>
      </c>
      <c r="L1638" t="b">
        <v>1</v>
      </c>
      <c r="M1638" t="s">
        <v>8281</v>
      </c>
      <c r="N1638" t="s">
        <v>8282</v>
      </c>
      <c r="O1638" s="6">
        <f t="shared" si="154"/>
        <v>104</v>
      </c>
      <c r="P1638">
        <f t="shared" si="155"/>
        <v>53.56</v>
      </c>
      <c r="Q1638" s="5">
        <f t="shared" si="157"/>
        <v>40984.237446808511</v>
      </c>
      <c r="R1638" s="5">
        <f t="shared" si="156"/>
        <v>41028.234042553187</v>
      </c>
      <c r="S1638">
        <f t="shared" si="158"/>
        <v>44</v>
      </c>
      <c r="T1638">
        <f t="shared" si="159"/>
        <v>2012</v>
      </c>
    </row>
    <row r="1639" spans="1:20" ht="42.75" hidden="1" x14ac:dyDescent="0.4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>
        <v>15</v>
      </c>
      <c r="L1639" t="b">
        <v>1</v>
      </c>
      <c r="M1639" t="s">
        <v>8281</v>
      </c>
      <c r="N1639" t="s">
        <v>8282</v>
      </c>
      <c r="O1639" s="6">
        <f t="shared" si="154"/>
        <v>104</v>
      </c>
      <c r="P1639">
        <f t="shared" si="155"/>
        <v>34.6</v>
      </c>
      <c r="Q1639" s="5">
        <f t="shared" si="157"/>
        <v>40432.405910165486</v>
      </c>
      <c r="R1639" s="5">
        <f t="shared" si="156"/>
        <v>40489.836170212766</v>
      </c>
      <c r="S1639">
        <f t="shared" si="158"/>
        <v>57</v>
      </c>
      <c r="T1639">
        <f t="shared" si="159"/>
        <v>2010</v>
      </c>
    </row>
    <row r="1640" spans="1:20" ht="28.5" hidden="1" x14ac:dyDescent="0.4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>
        <v>27</v>
      </c>
      <c r="L1640" t="b">
        <v>1</v>
      </c>
      <c r="M1640" t="s">
        <v>8281</v>
      </c>
      <c r="N1640" t="s">
        <v>8282</v>
      </c>
      <c r="O1640" s="6">
        <f t="shared" si="154"/>
        <v>105</v>
      </c>
      <c r="P1640">
        <f t="shared" si="155"/>
        <v>38.89</v>
      </c>
      <c r="Q1640" s="5">
        <f t="shared" si="157"/>
        <v>41623.148557919623</v>
      </c>
      <c r="R1640" s="5">
        <f t="shared" si="156"/>
        <v>41669.315602836883</v>
      </c>
      <c r="S1640">
        <f t="shared" si="158"/>
        <v>46</v>
      </c>
      <c r="T1640">
        <f t="shared" si="159"/>
        <v>2013</v>
      </c>
    </row>
    <row r="1641" spans="1:20" ht="42.75" hidden="1" x14ac:dyDescent="0.4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>
        <v>19</v>
      </c>
      <c r="L1641" t="b">
        <v>1</v>
      </c>
      <c r="M1641" t="s">
        <v>8281</v>
      </c>
      <c r="N1641" t="s">
        <v>8282</v>
      </c>
      <c r="O1641" s="6">
        <f t="shared" si="154"/>
        <v>100</v>
      </c>
      <c r="P1641">
        <f t="shared" si="155"/>
        <v>94.74</v>
      </c>
      <c r="Q1641" s="5">
        <f t="shared" si="157"/>
        <v>41268.730082742317</v>
      </c>
      <c r="R1641" s="5">
        <f t="shared" si="156"/>
        <v>41299.368380614658</v>
      </c>
      <c r="S1641">
        <f t="shared" si="158"/>
        <v>31</v>
      </c>
      <c r="T1641">
        <f t="shared" si="159"/>
        <v>2012</v>
      </c>
    </row>
    <row r="1642" spans="1:20" ht="42.75" hidden="1" x14ac:dyDescent="0.4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>
        <v>17</v>
      </c>
      <c r="L1642" t="b">
        <v>1</v>
      </c>
      <c r="M1642" t="s">
        <v>8281</v>
      </c>
      <c r="N1642" t="s">
        <v>8282</v>
      </c>
      <c r="O1642" s="6">
        <f t="shared" si="154"/>
        <v>170</v>
      </c>
      <c r="P1642">
        <f t="shared" si="155"/>
        <v>39.97</v>
      </c>
      <c r="Q1642" s="5">
        <f t="shared" si="157"/>
        <v>40694.342257683216</v>
      </c>
      <c r="R1642" s="5">
        <f t="shared" si="156"/>
        <v>40708.488652482265</v>
      </c>
      <c r="S1642">
        <f t="shared" si="158"/>
        <v>15</v>
      </c>
      <c r="T1642">
        <f t="shared" si="159"/>
        <v>2011</v>
      </c>
    </row>
    <row r="1643" spans="1:20" ht="28.5" hidden="1" x14ac:dyDescent="0.4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>
        <v>26</v>
      </c>
      <c r="L1643" t="b">
        <v>1</v>
      </c>
      <c r="M1643" t="s">
        <v>8281</v>
      </c>
      <c r="N1643" t="s">
        <v>8302</v>
      </c>
      <c r="O1643" s="6">
        <f t="shared" si="154"/>
        <v>101</v>
      </c>
      <c r="P1643">
        <f t="shared" si="155"/>
        <v>97.5</v>
      </c>
      <c r="Q1643" s="5">
        <f t="shared" si="157"/>
        <v>42311.396501182033</v>
      </c>
      <c r="R1643" s="5">
        <f t="shared" si="156"/>
        <v>42342.034799054374</v>
      </c>
      <c r="S1643">
        <f t="shared" si="158"/>
        <v>31</v>
      </c>
      <c r="T1643">
        <f t="shared" si="159"/>
        <v>2015</v>
      </c>
    </row>
    <row r="1644" spans="1:20" ht="42.75" hidden="1" x14ac:dyDescent="0.4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>
        <v>28</v>
      </c>
      <c r="L1644" t="b">
        <v>1</v>
      </c>
      <c r="M1644" t="s">
        <v>8281</v>
      </c>
      <c r="N1644" t="s">
        <v>8302</v>
      </c>
      <c r="O1644" s="6">
        <f t="shared" si="154"/>
        <v>100</v>
      </c>
      <c r="P1644">
        <f t="shared" si="155"/>
        <v>42.86</v>
      </c>
      <c r="Q1644" s="5">
        <f t="shared" si="157"/>
        <v>41009.705992907802</v>
      </c>
      <c r="R1644" s="5">
        <f t="shared" si="156"/>
        <v>41030.131524822697</v>
      </c>
      <c r="S1644">
        <f t="shared" si="158"/>
        <v>21</v>
      </c>
      <c r="T1644">
        <f t="shared" si="159"/>
        <v>2012</v>
      </c>
    </row>
    <row r="1645" spans="1:20" ht="28.5" hidden="1" x14ac:dyDescent="0.4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>
        <v>37</v>
      </c>
      <c r="L1645" t="b">
        <v>1</v>
      </c>
      <c r="M1645" t="s">
        <v>8281</v>
      </c>
      <c r="N1645" t="s">
        <v>8302</v>
      </c>
      <c r="O1645" s="6">
        <f t="shared" si="154"/>
        <v>125</v>
      </c>
      <c r="P1645">
        <f t="shared" si="155"/>
        <v>168.51</v>
      </c>
      <c r="Q1645" s="5">
        <f t="shared" si="157"/>
        <v>41478.267281323875</v>
      </c>
      <c r="R1645" s="5">
        <f t="shared" si="156"/>
        <v>41508.905579196216</v>
      </c>
      <c r="S1645">
        <f t="shared" si="158"/>
        <v>31</v>
      </c>
      <c r="T1645">
        <f t="shared" si="159"/>
        <v>2013</v>
      </c>
    </row>
    <row r="1646" spans="1:20" ht="42.75" hidden="1" x14ac:dyDescent="0.4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>
        <v>128</v>
      </c>
      <c r="L1646" t="b">
        <v>1</v>
      </c>
      <c r="M1646" t="s">
        <v>8281</v>
      </c>
      <c r="N1646" t="s">
        <v>8302</v>
      </c>
      <c r="O1646" s="6">
        <f t="shared" si="154"/>
        <v>110</v>
      </c>
      <c r="P1646">
        <f t="shared" si="155"/>
        <v>85.55</v>
      </c>
      <c r="Q1646" s="5">
        <f t="shared" si="157"/>
        <v>41507.103546099293</v>
      </c>
      <c r="R1646" s="5">
        <f t="shared" si="156"/>
        <v>41568.422695035464</v>
      </c>
      <c r="S1646">
        <f t="shared" si="158"/>
        <v>61</v>
      </c>
      <c r="T1646">
        <f t="shared" si="159"/>
        <v>2013</v>
      </c>
    </row>
    <row r="1647" spans="1:20" ht="42.75" hidden="1" x14ac:dyDescent="0.4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>
        <v>10</v>
      </c>
      <c r="L1647" t="b">
        <v>1</v>
      </c>
      <c r="M1647" t="s">
        <v>8281</v>
      </c>
      <c r="N1647" t="s">
        <v>8302</v>
      </c>
      <c r="O1647" s="6">
        <f t="shared" si="154"/>
        <v>111</v>
      </c>
      <c r="P1647">
        <f t="shared" si="155"/>
        <v>554</v>
      </c>
      <c r="Q1647" s="5">
        <f t="shared" si="157"/>
        <v>41861.034751773048</v>
      </c>
      <c r="R1647" s="5">
        <f t="shared" si="156"/>
        <v>41875.332624113478</v>
      </c>
      <c r="S1647">
        <f t="shared" si="158"/>
        <v>15</v>
      </c>
      <c r="T1647">
        <f t="shared" si="159"/>
        <v>2014</v>
      </c>
    </row>
    <row r="1648" spans="1:20" ht="42.75" hidden="1" x14ac:dyDescent="0.4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>
        <v>83</v>
      </c>
      <c r="L1648" t="b">
        <v>1</v>
      </c>
      <c r="M1648" t="s">
        <v>8281</v>
      </c>
      <c r="N1648" t="s">
        <v>8302</v>
      </c>
      <c r="O1648" s="6">
        <f t="shared" si="154"/>
        <v>110</v>
      </c>
      <c r="P1648">
        <f t="shared" si="155"/>
        <v>26.55</v>
      </c>
      <c r="Q1648" s="5">
        <f t="shared" si="157"/>
        <v>42179.502399527191</v>
      </c>
      <c r="R1648" s="5">
        <f t="shared" si="156"/>
        <v>42212.49716312057</v>
      </c>
      <c r="S1648">
        <f t="shared" si="158"/>
        <v>33</v>
      </c>
      <c r="T1648">
        <f t="shared" si="159"/>
        <v>2015</v>
      </c>
    </row>
    <row r="1649" spans="1:20" ht="42.75" hidden="1" x14ac:dyDescent="0.4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>
        <v>46</v>
      </c>
      <c r="L1649" t="b">
        <v>1</v>
      </c>
      <c r="M1649" t="s">
        <v>8281</v>
      </c>
      <c r="N1649" t="s">
        <v>8302</v>
      </c>
      <c r="O1649" s="6">
        <f t="shared" si="154"/>
        <v>105</v>
      </c>
      <c r="P1649">
        <f t="shared" si="155"/>
        <v>113.83</v>
      </c>
      <c r="Q1649" s="5">
        <f t="shared" si="157"/>
        <v>41368.567104018912</v>
      </c>
      <c r="R1649" s="5">
        <f t="shared" si="156"/>
        <v>41399.205401891253</v>
      </c>
      <c r="S1649">
        <f t="shared" si="158"/>
        <v>31</v>
      </c>
      <c r="T1649">
        <f t="shared" si="159"/>
        <v>2013</v>
      </c>
    </row>
    <row r="1650" spans="1:20" ht="42.75" hidden="1" x14ac:dyDescent="0.4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>
        <v>90</v>
      </c>
      <c r="L1650" t="b">
        <v>1</v>
      </c>
      <c r="M1650" t="s">
        <v>8281</v>
      </c>
      <c r="N1650" t="s">
        <v>8302</v>
      </c>
      <c r="O1650" s="6">
        <f t="shared" si="154"/>
        <v>125</v>
      </c>
      <c r="P1650">
        <f t="shared" si="155"/>
        <v>32.01</v>
      </c>
      <c r="Q1650" s="5">
        <f t="shared" si="157"/>
        <v>40912.35794326241</v>
      </c>
      <c r="R1650" s="5">
        <f t="shared" si="156"/>
        <v>40942.953687943264</v>
      </c>
      <c r="S1650">
        <f t="shared" si="158"/>
        <v>31</v>
      </c>
      <c r="T1650">
        <f t="shared" si="159"/>
        <v>2012</v>
      </c>
    </row>
    <row r="1651" spans="1:20" ht="42.75" hidden="1" x14ac:dyDescent="0.4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>
        <v>81</v>
      </c>
      <c r="L1651" t="b">
        <v>1</v>
      </c>
      <c r="M1651" t="s">
        <v>8281</v>
      </c>
      <c r="N1651" t="s">
        <v>8302</v>
      </c>
      <c r="O1651" s="6">
        <f t="shared" si="154"/>
        <v>101</v>
      </c>
      <c r="P1651">
        <f t="shared" si="155"/>
        <v>47.19</v>
      </c>
      <c r="Q1651" s="5">
        <f t="shared" si="157"/>
        <v>42081.699231678489</v>
      </c>
      <c r="R1651" s="5">
        <f t="shared" si="156"/>
        <v>42127.656678486994</v>
      </c>
      <c r="S1651">
        <f t="shared" si="158"/>
        <v>46</v>
      </c>
      <c r="T1651">
        <f t="shared" si="159"/>
        <v>2015</v>
      </c>
    </row>
    <row r="1652" spans="1:20" ht="28.5" hidden="1" x14ac:dyDescent="0.4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>
        <v>32</v>
      </c>
      <c r="L1652" t="b">
        <v>1</v>
      </c>
      <c r="M1652" t="s">
        <v>8281</v>
      </c>
      <c r="N1652" t="s">
        <v>8302</v>
      </c>
      <c r="O1652" s="6">
        <f t="shared" si="154"/>
        <v>142</v>
      </c>
      <c r="P1652">
        <f t="shared" si="155"/>
        <v>88.47</v>
      </c>
      <c r="Q1652" s="5">
        <f t="shared" si="157"/>
        <v>41865.955520094562</v>
      </c>
      <c r="R1652" s="5">
        <f t="shared" si="156"/>
        <v>41896.593817966903</v>
      </c>
      <c r="S1652">
        <f t="shared" si="158"/>
        <v>31</v>
      </c>
      <c r="T1652">
        <f t="shared" si="159"/>
        <v>2014</v>
      </c>
    </row>
    <row r="1653" spans="1:20" ht="42.75" hidden="1" x14ac:dyDescent="0.4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>
        <v>20</v>
      </c>
      <c r="L1653" t="b">
        <v>1</v>
      </c>
      <c r="M1653" t="s">
        <v>8281</v>
      </c>
      <c r="N1653" t="s">
        <v>8302</v>
      </c>
      <c r="O1653" s="6">
        <f t="shared" si="154"/>
        <v>101</v>
      </c>
      <c r="P1653">
        <f t="shared" si="155"/>
        <v>100.75</v>
      </c>
      <c r="Q1653" s="5">
        <f t="shared" si="157"/>
        <v>40946.260283687945</v>
      </c>
      <c r="R1653" s="5">
        <f t="shared" si="156"/>
        <v>40980.360992907801</v>
      </c>
      <c r="S1653">
        <f t="shared" si="158"/>
        <v>34</v>
      </c>
      <c r="T1653">
        <f t="shared" si="159"/>
        <v>2012</v>
      </c>
    </row>
    <row r="1654" spans="1:20" ht="42.75" hidden="1" x14ac:dyDescent="0.4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>
        <v>70</v>
      </c>
      <c r="L1654" t="b">
        <v>1</v>
      </c>
      <c r="M1654" t="s">
        <v>8281</v>
      </c>
      <c r="N1654" t="s">
        <v>8302</v>
      </c>
      <c r="O1654" s="6">
        <f t="shared" si="154"/>
        <v>101</v>
      </c>
      <c r="P1654">
        <f t="shared" si="155"/>
        <v>64.709999999999994</v>
      </c>
      <c r="Q1654" s="5">
        <f t="shared" si="157"/>
        <v>41912.992825059104</v>
      </c>
      <c r="R1654" s="5">
        <f t="shared" si="156"/>
        <v>41943.673676122933</v>
      </c>
      <c r="S1654">
        <f t="shared" si="158"/>
        <v>31</v>
      </c>
      <c r="T1654">
        <f t="shared" si="159"/>
        <v>2014</v>
      </c>
    </row>
    <row r="1655" spans="1:20" ht="42.75" hidden="1" x14ac:dyDescent="0.4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>
        <v>168</v>
      </c>
      <c r="L1655" t="b">
        <v>1</v>
      </c>
      <c r="M1655" t="s">
        <v>8281</v>
      </c>
      <c r="N1655" t="s">
        <v>8302</v>
      </c>
      <c r="O1655" s="6">
        <f t="shared" si="154"/>
        <v>174</v>
      </c>
      <c r="P1655">
        <f t="shared" si="155"/>
        <v>51.85</v>
      </c>
      <c r="Q1655" s="5">
        <f t="shared" si="157"/>
        <v>40947.213900709219</v>
      </c>
      <c r="R1655" s="5">
        <f t="shared" si="156"/>
        <v>40978.873475177301</v>
      </c>
      <c r="S1655">
        <f t="shared" si="158"/>
        <v>32</v>
      </c>
      <c r="T1655">
        <f t="shared" si="159"/>
        <v>2012</v>
      </c>
    </row>
    <row r="1656" spans="1:20" ht="42.75" hidden="1" x14ac:dyDescent="0.4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>
        <v>34</v>
      </c>
      <c r="L1656" t="b">
        <v>1</v>
      </c>
      <c r="M1656" t="s">
        <v>8281</v>
      </c>
      <c r="N1656" t="s">
        <v>8302</v>
      </c>
      <c r="O1656" s="6">
        <f t="shared" si="154"/>
        <v>120</v>
      </c>
      <c r="P1656">
        <f t="shared" si="155"/>
        <v>38.79</v>
      </c>
      <c r="Q1656" s="5">
        <f t="shared" si="157"/>
        <v>41315.952245862885</v>
      </c>
      <c r="R1656" s="5">
        <f t="shared" si="156"/>
        <v>41346.590543735227</v>
      </c>
      <c r="S1656">
        <f t="shared" si="158"/>
        <v>31</v>
      </c>
      <c r="T1656">
        <f t="shared" si="159"/>
        <v>2013</v>
      </c>
    </row>
    <row r="1657" spans="1:20" ht="28.5" hidden="1" x14ac:dyDescent="0.4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>
        <v>48</v>
      </c>
      <c r="L1657" t="b">
        <v>1</v>
      </c>
      <c r="M1657" t="s">
        <v>8281</v>
      </c>
      <c r="N1657" t="s">
        <v>8302</v>
      </c>
      <c r="O1657" s="6">
        <f t="shared" si="154"/>
        <v>143</v>
      </c>
      <c r="P1657">
        <f t="shared" si="155"/>
        <v>44.65</v>
      </c>
      <c r="Q1657" s="5">
        <f t="shared" si="157"/>
        <v>41302.574704491723</v>
      </c>
      <c r="R1657" s="5">
        <f t="shared" si="156"/>
        <v>41333.170449172576</v>
      </c>
      <c r="S1657">
        <f t="shared" si="158"/>
        <v>31</v>
      </c>
      <c r="T1657">
        <f t="shared" si="159"/>
        <v>2013</v>
      </c>
    </row>
    <row r="1658" spans="1:20" ht="57" hidden="1" x14ac:dyDescent="0.4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>
        <v>48</v>
      </c>
      <c r="L1658" t="b">
        <v>1</v>
      </c>
      <c r="M1658" t="s">
        <v>8281</v>
      </c>
      <c r="N1658" t="s">
        <v>8302</v>
      </c>
      <c r="O1658" s="6">
        <f t="shared" si="154"/>
        <v>100</v>
      </c>
      <c r="P1658">
        <f t="shared" si="155"/>
        <v>156.77000000000001</v>
      </c>
      <c r="Q1658" s="5">
        <f t="shared" si="157"/>
        <v>41560.076264775416</v>
      </c>
      <c r="R1658" s="5">
        <f t="shared" si="156"/>
        <v>41590.714562647758</v>
      </c>
      <c r="S1658">
        <f t="shared" si="158"/>
        <v>31</v>
      </c>
      <c r="T1658">
        <f t="shared" si="159"/>
        <v>2013</v>
      </c>
    </row>
    <row r="1659" spans="1:20" ht="42.75" hidden="1" x14ac:dyDescent="0.4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>
        <v>221</v>
      </c>
      <c r="L1659" t="b">
        <v>1</v>
      </c>
      <c r="M1659" t="s">
        <v>8281</v>
      </c>
      <c r="N1659" t="s">
        <v>8302</v>
      </c>
      <c r="O1659" s="6">
        <f t="shared" si="154"/>
        <v>105</v>
      </c>
      <c r="P1659">
        <f t="shared" si="155"/>
        <v>118.7</v>
      </c>
      <c r="Q1659" s="5">
        <f t="shared" si="157"/>
        <v>41352.607186761234</v>
      </c>
      <c r="R1659" s="5">
        <f t="shared" si="156"/>
        <v>41383.245484633568</v>
      </c>
      <c r="S1659">
        <f t="shared" si="158"/>
        <v>31</v>
      </c>
      <c r="T1659">
        <f t="shared" si="159"/>
        <v>2013</v>
      </c>
    </row>
    <row r="1660" spans="1:20" ht="42.75" hidden="1" x14ac:dyDescent="0.4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>
        <v>107</v>
      </c>
      <c r="L1660" t="b">
        <v>1</v>
      </c>
      <c r="M1660" t="s">
        <v>8281</v>
      </c>
      <c r="N1660" t="s">
        <v>8302</v>
      </c>
      <c r="O1660" s="6">
        <f t="shared" si="154"/>
        <v>132</v>
      </c>
      <c r="P1660">
        <f t="shared" si="155"/>
        <v>74.150000000000006</v>
      </c>
      <c r="Q1660" s="5">
        <f t="shared" si="157"/>
        <v>41556.290390070921</v>
      </c>
      <c r="R1660" s="5">
        <f t="shared" si="156"/>
        <v>41595.482269503547</v>
      </c>
      <c r="S1660">
        <f t="shared" si="158"/>
        <v>39</v>
      </c>
      <c r="T1660">
        <f t="shared" si="159"/>
        <v>2013</v>
      </c>
    </row>
    <row r="1661" spans="1:20" ht="42.75" hidden="1" x14ac:dyDescent="0.4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>
        <v>45</v>
      </c>
      <c r="L1661" t="b">
        <v>1</v>
      </c>
      <c r="M1661" t="s">
        <v>8281</v>
      </c>
      <c r="N1661" t="s">
        <v>8302</v>
      </c>
      <c r="O1661" s="6">
        <f t="shared" si="154"/>
        <v>113</v>
      </c>
      <c r="P1661">
        <f t="shared" si="155"/>
        <v>12.53</v>
      </c>
      <c r="Q1661" s="5">
        <f t="shared" si="157"/>
        <v>41937.932872340425</v>
      </c>
      <c r="R1661" s="5">
        <f t="shared" si="156"/>
        <v>41967.127659574471</v>
      </c>
      <c r="S1661">
        <f t="shared" si="158"/>
        <v>30</v>
      </c>
      <c r="T1661">
        <f t="shared" si="159"/>
        <v>2014</v>
      </c>
    </row>
    <row r="1662" spans="1:20" ht="42.75" hidden="1" x14ac:dyDescent="0.4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>
        <v>36</v>
      </c>
      <c r="L1662" t="b">
        <v>1</v>
      </c>
      <c r="M1662" t="s">
        <v>8281</v>
      </c>
      <c r="N1662" t="s">
        <v>8302</v>
      </c>
      <c r="O1662" s="6">
        <f t="shared" si="154"/>
        <v>1254</v>
      </c>
      <c r="P1662">
        <f t="shared" si="155"/>
        <v>27.86</v>
      </c>
      <c r="Q1662" s="5">
        <f t="shared" si="157"/>
        <v>42819.070330969262</v>
      </c>
      <c r="R1662" s="5">
        <f t="shared" si="156"/>
        <v>42850.956737588655</v>
      </c>
      <c r="S1662">
        <f t="shared" si="158"/>
        <v>32</v>
      </c>
      <c r="T1662">
        <f t="shared" si="159"/>
        <v>2017</v>
      </c>
    </row>
    <row r="1663" spans="1:20" ht="57" hidden="1" x14ac:dyDescent="0.4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>
        <v>101</v>
      </c>
      <c r="L1663" t="b">
        <v>1</v>
      </c>
      <c r="M1663" t="s">
        <v>8281</v>
      </c>
      <c r="N1663" t="s">
        <v>8302</v>
      </c>
      <c r="O1663" s="6">
        <f t="shared" si="154"/>
        <v>103</v>
      </c>
      <c r="P1663">
        <f t="shared" si="155"/>
        <v>80.180000000000007</v>
      </c>
      <c r="Q1663" s="5">
        <f t="shared" si="157"/>
        <v>42700.912895981091</v>
      </c>
      <c r="R1663" s="5">
        <f t="shared" si="156"/>
        <v>42744.702127659577</v>
      </c>
      <c r="S1663">
        <f t="shared" si="158"/>
        <v>44</v>
      </c>
      <c r="T1663">
        <f t="shared" si="159"/>
        <v>2016</v>
      </c>
    </row>
    <row r="1664" spans="1:20" ht="42.75" hidden="1" x14ac:dyDescent="0.4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>
        <v>62</v>
      </c>
      <c r="L1664" t="b">
        <v>1</v>
      </c>
      <c r="M1664" t="s">
        <v>8281</v>
      </c>
      <c r="N1664" t="s">
        <v>8302</v>
      </c>
      <c r="O1664" s="6">
        <f t="shared" si="154"/>
        <v>103</v>
      </c>
      <c r="P1664">
        <f t="shared" si="155"/>
        <v>132.44</v>
      </c>
      <c r="Q1664" s="5">
        <f t="shared" si="157"/>
        <v>41173.287659574467</v>
      </c>
      <c r="R1664" s="5">
        <f t="shared" si="156"/>
        <v>41234.606808510638</v>
      </c>
      <c r="S1664">
        <f t="shared" si="158"/>
        <v>61</v>
      </c>
      <c r="T1664">
        <f t="shared" si="159"/>
        <v>2012</v>
      </c>
    </row>
    <row r="1665" spans="1:20" ht="28.5" hidden="1" x14ac:dyDescent="0.4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>
        <v>32</v>
      </c>
      <c r="L1665" t="b">
        <v>1</v>
      </c>
      <c r="M1665" t="s">
        <v>8281</v>
      </c>
      <c r="N1665" t="s">
        <v>8302</v>
      </c>
      <c r="O1665" s="6">
        <f t="shared" si="154"/>
        <v>108</v>
      </c>
      <c r="P1665">
        <f t="shared" si="155"/>
        <v>33.75</v>
      </c>
      <c r="Q1665" s="5">
        <f t="shared" si="157"/>
        <v>42355.745945626477</v>
      </c>
      <c r="R1665" s="5">
        <f t="shared" si="156"/>
        <v>42386.384243498818</v>
      </c>
      <c r="S1665">
        <f t="shared" si="158"/>
        <v>31</v>
      </c>
      <c r="T1665">
        <f t="shared" si="159"/>
        <v>2015</v>
      </c>
    </row>
    <row r="1666" spans="1:20" ht="42.75" hidden="1" x14ac:dyDescent="0.4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>
        <v>89</v>
      </c>
      <c r="L1666" t="b">
        <v>1</v>
      </c>
      <c r="M1666" t="s">
        <v>8281</v>
      </c>
      <c r="N1666" t="s">
        <v>8302</v>
      </c>
      <c r="O1666" s="6">
        <f t="shared" ref="O1666:O1729" si="160">ROUND(E1666/D1666*100,0)</f>
        <v>122</v>
      </c>
      <c r="P1666">
        <f t="shared" ref="P1666:P1729" si="161">IFERROR(ROUND(E1666/K1666,2),0)</f>
        <v>34.380000000000003</v>
      </c>
      <c r="Q1666" s="5">
        <f t="shared" si="157"/>
        <v>41266.799267139482</v>
      </c>
      <c r="R1666" s="5">
        <f t="shared" ref="R1666:R1729" si="162">(I1666/84600)+DATE(1970,1,1)</f>
        <v>41312.148226950354</v>
      </c>
      <c r="S1666">
        <f t="shared" si="158"/>
        <v>45</v>
      </c>
      <c r="T1666">
        <f t="shared" si="159"/>
        <v>2012</v>
      </c>
    </row>
    <row r="1667" spans="1:20" ht="42.75" hidden="1" x14ac:dyDescent="0.4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>
        <v>93</v>
      </c>
      <c r="L1667" t="b">
        <v>1</v>
      </c>
      <c r="M1667" t="s">
        <v>8281</v>
      </c>
      <c r="N1667" t="s">
        <v>8302</v>
      </c>
      <c r="O1667" s="6">
        <f t="shared" si="160"/>
        <v>119</v>
      </c>
      <c r="P1667">
        <f t="shared" si="161"/>
        <v>44.96</v>
      </c>
      <c r="Q1667" s="5">
        <f t="shared" ref="Q1667:Q1730" si="163">(J1667/84600)+DATE(1970,1,1)</f>
        <v>40883.705827423168</v>
      </c>
      <c r="R1667" s="5">
        <f t="shared" si="162"/>
        <v>40915.851063829788</v>
      </c>
      <c r="S1667">
        <f t="shared" ref="S1667:S1730" si="164">ROUND((I1667-J1667)/86400,0)+1</f>
        <v>32</v>
      </c>
      <c r="T1667">
        <f t="shared" ref="T1667:T1730" si="165">YEAR((Q1667))</f>
        <v>2011</v>
      </c>
    </row>
    <row r="1668" spans="1:20" ht="42.75" hidden="1" x14ac:dyDescent="0.4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>
        <v>98</v>
      </c>
      <c r="L1668" t="b">
        <v>1</v>
      </c>
      <c r="M1668" t="s">
        <v>8281</v>
      </c>
      <c r="N1668" t="s">
        <v>8302</v>
      </c>
      <c r="O1668" s="6">
        <f t="shared" si="160"/>
        <v>161</v>
      </c>
      <c r="P1668">
        <f t="shared" si="161"/>
        <v>41.04</v>
      </c>
      <c r="Q1668" s="5">
        <f t="shared" si="163"/>
        <v>41666.620248226951</v>
      </c>
      <c r="R1668" s="5">
        <f t="shared" si="162"/>
        <v>41697.215992907804</v>
      </c>
      <c r="S1668">
        <f t="shared" si="164"/>
        <v>31</v>
      </c>
      <c r="T1668">
        <f t="shared" si="165"/>
        <v>2014</v>
      </c>
    </row>
    <row r="1669" spans="1:20" ht="42.75" hidden="1" x14ac:dyDescent="0.4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>
        <v>82</v>
      </c>
      <c r="L1669" t="b">
        <v>1</v>
      </c>
      <c r="M1669" t="s">
        <v>8281</v>
      </c>
      <c r="N1669" t="s">
        <v>8302</v>
      </c>
      <c r="O1669" s="6">
        <f t="shared" si="160"/>
        <v>127</v>
      </c>
      <c r="P1669">
        <f t="shared" si="161"/>
        <v>52.6</v>
      </c>
      <c r="Q1669" s="5">
        <f t="shared" si="163"/>
        <v>42024.901867612294</v>
      </c>
      <c r="R1669" s="5">
        <f t="shared" si="162"/>
        <v>42052.701418439712</v>
      </c>
      <c r="S1669">
        <f t="shared" si="164"/>
        <v>28</v>
      </c>
      <c r="T1669">
        <f t="shared" si="165"/>
        <v>2015</v>
      </c>
    </row>
    <row r="1670" spans="1:20" ht="42.75" hidden="1" x14ac:dyDescent="0.4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>
        <v>116</v>
      </c>
      <c r="L1670" t="b">
        <v>1</v>
      </c>
      <c r="M1670" t="s">
        <v>8281</v>
      </c>
      <c r="N1670" t="s">
        <v>8302</v>
      </c>
      <c r="O1670" s="6">
        <f t="shared" si="160"/>
        <v>103</v>
      </c>
      <c r="P1670">
        <f t="shared" si="161"/>
        <v>70.78</v>
      </c>
      <c r="Q1670" s="5">
        <f t="shared" si="163"/>
        <v>41170.174219858156</v>
      </c>
      <c r="R1670" s="5">
        <f t="shared" si="162"/>
        <v>41200.855070921985</v>
      </c>
      <c r="S1670">
        <f t="shared" si="164"/>
        <v>31</v>
      </c>
      <c r="T1670">
        <f t="shared" si="165"/>
        <v>2012</v>
      </c>
    </row>
    <row r="1671" spans="1:20" ht="42.75" hidden="1" x14ac:dyDescent="0.4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>
        <v>52</v>
      </c>
      <c r="L1671" t="b">
        <v>1</v>
      </c>
      <c r="M1671" t="s">
        <v>8281</v>
      </c>
      <c r="N1671" t="s">
        <v>8302</v>
      </c>
      <c r="O1671" s="6">
        <f t="shared" si="160"/>
        <v>140</v>
      </c>
      <c r="P1671">
        <f t="shared" si="161"/>
        <v>53.75</v>
      </c>
      <c r="Q1671" s="5">
        <f t="shared" si="163"/>
        <v>42821.30822695035</v>
      </c>
      <c r="R1671" s="5">
        <f t="shared" si="162"/>
        <v>42882.584822695033</v>
      </c>
      <c r="S1671">
        <f t="shared" si="164"/>
        <v>61</v>
      </c>
      <c r="T1671">
        <f t="shared" si="165"/>
        <v>2017</v>
      </c>
    </row>
    <row r="1672" spans="1:20" ht="57" hidden="1" x14ac:dyDescent="0.4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>
        <v>23</v>
      </c>
      <c r="L1672" t="b">
        <v>1</v>
      </c>
      <c r="M1672" t="s">
        <v>8281</v>
      </c>
      <c r="N1672" t="s">
        <v>8302</v>
      </c>
      <c r="O1672" s="6">
        <f t="shared" si="160"/>
        <v>103</v>
      </c>
      <c r="P1672">
        <f t="shared" si="161"/>
        <v>44.61</v>
      </c>
      <c r="Q1672" s="5">
        <f t="shared" si="163"/>
        <v>40627.652470449175</v>
      </c>
      <c r="R1672" s="5">
        <f t="shared" si="162"/>
        <v>40678.957446808512</v>
      </c>
      <c r="S1672">
        <f t="shared" si="164"/>
        <v>51</v>
      </c>
      <c r="T1672">
        <f t="shared" si="165"/>
        <v>2011</v>
      </c>
    </row>
    <row r="1673" spans="1:20" ht="28.5" hidden="1" x14ac:dyDescent="0.4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>
        <v>77</v>
      </c>
      <c r="L1673" t="b">
        <v>1</v>
      </c>
      <c r="M1673" t="s">
        <v>8281</v>
      </c>
      <c r="N1673" t="s">
        <v>8302</v>
      </c>
      <c r="O1673" s="6">
        <f t="shared" si="160"/>
        <v>101</v>
      </c>
      <c r="P1673">
        <f t="shared" si="161"/>
        <v>26.15</v>
      </c>
      <c r="Q1673" s="5">
        <f t="shared" si="163"/>
        <v>42914.917423167848</v>
      </c>
      <c r="R1673" s="5">
        <f t="shared" si="162"/>
        <v>42945.555721040189</v>
      </c>
      <c r="S1673">
        <f t="shared" si="164"/>
        <v>31</v>
      </c>
      <c r="T1673">
        <f t="shared" si="165"/>
        <v>2017</v>
      </c>
    </row>
    <row r="1674" spans="1:20" ht="28.5" hidden="1" x14ac:dyDescent="0.4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>
        <v>49</v>
      </c>
      <c r="L1674" t="b">
        <v>1</v>
      </c>
      <c r="M1674" t="s">
        <v>8281</v>
      </c>
      <c r="N1674" t="s">
        <v>8302</v>
      </c>
      <c r="O1674" s="6">
        <f t="shared" si="160"/>
        <v>113</v>
      </c>
      <c r="P1674">
        <f t="shared" si="161"/>
        <v>39.18</v>
      </c>
      <c r="Q1674" s="5">
        <f t="shared" si="163"/>
        <v>41363.71312056738</v>
      </c>
      <c r="R1674" s="5">
        <f t="shared" si="162"/>
        <v>41394.351418439714</v>
      </c>
      <c r="S1674">
        <f t="shared" si="164"/>
        <v>31</v>
      </c>
      <c r="T1674">
        <f t="shared" si="165"/>
        <v>2013</v>
      </c>
    </row>
    <row r="1675" spans="1:20" ht="42.75" hidden="1" x14ac:dyDescent="0.4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>
        <v>59</v>
      </c>
      <c r="L1675" t="b">
        <v>1</v>
      </c>
      <c r="M1675" t="s">
        <v>8281</v>
      </c>
      <c r="N1675" t="s">
        <v>8302</v>
      </c>
      <c r="O1675" s="6">
        <f t="shared" si="160"/>
        <v>128</v>
      </c>
      <c r="P1675">
        <f t="shared" si="161"/>
        <v>45.59</v>
      </c>
      <c r="Q1675" s="5">
        <f t="shared" si="163"/>
        <v>42390.322600472813</v>
      </c>
      <c r="R1675" s="5">
        <f t="shared" si="162"/>
        <v>42420.960898345154</v>
      </c>
      <c r="S1675">
        <f t="shared" si="164"/>
        <v>31</v>
      </c>
      <c r="T1675">
        <f t="shared" si="165"/>
        <v>2016</v>
      </c>
    </row>
    <row r="1676" spans="1:20" ht="42.75" hidden="1" x14ac:dyDescent="0.4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>
        <v>113</v>
      </c>
      <c r="L1676" t="b">
        <v>1</v>
      </c>
      <c r="M1676" t="s">
        <v>8281</v>
      </c>
      <c r="N1676" t="s">
        <v>8302</v>
      </c>
      <c r="O1676" s="6">
        <f t="shared" si="160"/>
        <v>202</v>
      </c>
      <c r="P1676">
        <f t="shared" si="161"/>
        <v>89.25</v>
      </c>
      <c r="Q1676" s="5">
        <f t="shared" si="163"/>
        <v>42931.320401891251</v>
      </c>
      <c r="R1676" s="5">
        <f t="shared" si="162"/>
        <v>42962.658865248231</v>
      </c>
      <c r="S1676">
        <f t="shared" si="164"/>
        <v>32</v>
      </c>
      <c r="T1676">
        <f t="shared" si="165"/>
        <v>2017</v>
      </c>
    </row>
    <row r="1677" spans="1:20" ht="28.5" hidden="1" x14ac:dyDescent="0.4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>
        <v>34</v>
      </c>
      <c r="L1677" t="b">
        <v>1</v>
      </c>
      <c r="M1677" t="s">
        <v>8281</v>
      </c>
      <c r="N1677" t="s">
        <v>8302</v>
      </c>
      <c r="O1677" s="6">
        <f t="shared" si="160"/>
        <v>137</v>
      </c>
      <c r="P1677">
        <f t="shared" si="161"/>
        <v>40.42</v>
      </c>
      <c r="Q1677" s="5">
        <f t="shared" si="163"/>
        <v>41126.855082742317</v>
      </c>
      <c r="R1677" s="5">
        <f t="shared" si="162"/>
        <v>41157.682978723402</v>
      </c>
      <c r="S1677">
        <f t="shared" si="164"/>
        <v>31</v>
      </c>
      <c r="T1677">
        <f t="shared" si="165"/>
        <v>2012</v>
      </c>
    </row>
    <row r="1678" spans="1:20" ht="28.5" hidden="1" x14ac:dyDescent="0.4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>
        <v>42</v>
      </c>
      <c r="L1678" t="b">
        <v>1</v>
      </c>
      <c r="M1678" t="s">
        <v>8281</v>
      </c>
      <c r="N1678" t="s">
        <v>8302</v>
      </c>
      <c r="O1678" s="6">
        <f t="shared" si="160"/>
        <v>115</v>
      </c>
      <c r="P1678">
        <f t="shared" si="161"/>
        <v>82.38</v>
      </c>
      <c r="Q1678" s="5">
        <f t="shared" si="163"/>
        <v>41301.486371158389</v>
      </c>
      <c r="R1678" s="5">
        <f t="shared" si="162"/>
        <v>41348.914184397159</v>
      </c>
      <c r="S1678">
        <f t="shared" si="164"/>
        <v>47</v>
      </c>
      <c r="T1678">
        <f t="shared" si="165"/>
        <v>2013</v>
      </c>
    </row>
    <row r="1679" spans="1:20" ht="42.75" hidden="1" x14ac:dyDescent="0.4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>
        <v>42</v>
      </c>
      <c r="L1679" t="b">
        <v>1</v>
      </c>
      <c r="M1679" t="s">
        <v>8281</v>
      </c>
      <c r="N1679" t="s">
        <v>8302</v>
      </c>
      <c r="O1679" s="6">
        <f t="shared" si="160"/>
        <v>112</v>
      </c>
      <c r="P1679">
        <f t="shared" si="161"/>
        <v>159.52000000000001</v>
      </c>
      <c r="Q1679" s="5">
        <f t="shared" si="163"/>
        <v>42774.862600472814</v>
      </c>
      <c r="R1679" s="5">
        <f t="shared" si="162"/>
        <v>42835.978014184395</v>
      </c>
      <c r="S1679">
        <f t="shared" si="164"/>
        <v>61</v>
      </c>
      <c r="T1679">
        <f t="shared" si="165"/>
        <v>2017</v>
      </c>
    </row>
    <row r="1680" spans="1:20" ht="42.75" hidden="1" x14ac:dyDescent="0.4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>
        <v>49</v>
      </c>
      <c r="L1680" t="b">
        <v>1</v>
      </c>
      <c r="M1680" t="s">
        <v>8281</v>
      </c>
      <c r="N1680" t="s">
        <v>8302</v>
      </c>
      <c r="O1680" s="6">
        <f t="shared" si="160"/>
        <v>118</v>
      </c>
      <c r="P1680">
        <f t="shared" si="161"/>
        <v>36.24</v>
      </c>
      <c r="Q1680" s="5">
        <f t="shared" si="163"/>
        <v>42005.27743498818</v>
      </c>
      <c r="R1680" s="5">
        <f t="shared" si="162"/>
        <v>42019.575307328603</v>
      </c>
      <c r="S1680">
        <f t="shared" si="164"/>
        <v>15</v>
      </c>
      <c r="T1680">
        <f t="shared" si="165"/>
        <v>2015</v>
      </c>
    </row>
    <row r="1681" spans="1:20" ht="57" hidden="1" x14ac:dyDescent="0.4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>
        <v>56</v>
      </c>
      <c r="L1681" t="b">
        <v>1</v>
      </c>
      <c r="M1681" t="s">
        <v>8281</v>
      </c>
      <c r="N1681" t="s">
        <v>8302</v>
      </c>
      <c r="O1681" s="6">
        <f t="shared" si="160"/>
        <v>175</v>
      </c>
      <c r="P1681">
        <f t="shared" si="161"/>
        <v>62.5</v>
      </c>
      <c r="Q1681" s="5">
        <f t="shared" si="163"/>
        <v>41045.495803782505</v>
      </c>
      <c r="R1681" s="5">
        <f t="shared" si="162"/>
        <v>41068.985165484635</v>
      </c>
      <c r="S1681">
        <f t="shared" si="164"/>
        <v>24</v>
      </c>
      <c r="T1681">
        <f t="shared" si="165"/>
        <v>2012</v>
      </c>
    </row>
    <row r="1682" spans="1:20" ht="28.5" hidden="1" x14ac:dyDescent="0.4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>
        <v>25</v>
      </c>
      <c r="L1682" t="b">
        <v>1</v>
      </c>
      <c r="M1682" t="s">
        <v>8281</v>
      </c>
      <c r="N1682" t="s">
        <v>8302</v>
      </c>
      <c r="O1682" s="6">
        <f t="shared" si="160"/>
        <v>118</v>
      </c>
      <c r="P1682">
        <f t="shared" si="161"/>
        <v>47</v>
      </c>
      <c r="Q1682" s="5">
        <f t="shared" si="163"/>
        <v>42148.156820330973</v>
      </c>
      <c r="R1682" s="5">
        <f t="shared" si="162"/>
        <v>42178.795118203314</v>
      </c>
      <c r="S1682">
        <f t="shared" si="164"/>
        <v>31</v>
      </c>
      <c r="T1682">
        <f t="shared" si="165"/>
        <v>2015</v>
      </c>
    </row>
    <row r="1683" spans="1:20" ht="42.75" hidden="1" x14ac:dyDescent="0.4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>
        <v>884</v>
      </c>
      <c r="L1683" t="b">
        <v>0</v>
      </c>
      <c r="M1683" t="s">
        <v>8281</v>
      </c>
      <c r="N1683" t="s">
        <v>8303</v>
      </c>
      <c r="O1683" s="6">
        <f t="shared" si="160"/>
        <v>101</v>
      </c>
      <c r="P1683">
        <f t="shared" si="161"/>
        <v>74.58</v>
      </c>
      <c r="Q1683" s="5">
        <f t="shared" si="163"/>
        <v>43140.187754137114</v>
      </c>
      <c r="R1683" s="5">
        <f t="shared" si="162"/>
        <v>43190.191489361707</v>
      </c>
      <c r="S1683">
        <f t="shared" si="164"/>
        <v>50</v>
      </c>
      <c r="T1683">
        <f t="shared" si="165"/>
        <v>2018</v>
      </c>
    </row>
    <row r="1684" spans="1:20" ht="28.5" hidden="1" x14ac:dyDescent="0.4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>
        <v>0</v>
      </c>
      <c r="L1684" t="b">
        <v>0</v>
      </c>
      <c r="M1684" t="s">
        <v>8281</v>
      </c>
      <c r="N1684" t="s">
        <v>8303</v>
      </c>
      <c r="O1684" s="6">
        <f t="shared" si="160"/>
        <v>0</v>
      </c>
      <c r="P1684">
        <f t="shared" si="161"/>
        <v>0</v>
      </c>
      <c r="Q1684" s="5">
        <f t="shared" si="163"/>
        <v>43145.38841607565</v>
      </c>
      <c r="R1684" s="5">
        <f t="shared" si="162"/>
        <v>43206.622458628844</v>
      </c>
      <c r="S1684">
        <f t="shared" si="164"/>
        <v>61</v>
      </c>
      <c r="T1684">
        <f t="shared" si="165"/>
        <v>2018</v>
      </c>
    </row>
    <row r="1685" spans="1:20" ht="42.75" hidden="1" x14ac:dyDescent="0.4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>
        <v>10</v>
      </c>
      <c r="L1685" t="b">
        <v>0</v>
      </c>
      <c r="M1685" t="s">
        <v>8281</v>
      </c>
      <c r="N1685" t="s">
        <v>8303</v>
      </c>
      <c r="O1685" s="6">
        <f t="shared" si="160"/>
        <v>22</v>
      </c>
      <c r="P1685">
        <f t="shared" si="161"/>
        <v>76</v>
      </c>
      <c r="Q1685" s="5">
        <f t="shared" si="163"/>
        <v>43175.585555555561</v>
      </c>
      <c r="R1685" s="5">
        <f t="shared" si="162"/>
        <v>43200.096193853431</v>
      </c>
      <c r="S1685">
        <f t="shared" si="164"/>
        <v>25</v>
      </c>
      <c r="T1685">
        <f t="shared" si="165"/>
        <v>2018</v>
      </c>
    </row>
    <row r="1686" spans="1:20" ht="28.5" hidden="1" x14ac:dyDescent="0.4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>
        <v>101</v>
      </c>
      <c r="L1686" t="b">
        <v>0</v>
      </c>
      <c r="M1686" t="s">
        <v>8281</v>
      </c>
      <c r="N1686" t="s">
        <v>8303</v>
      </c>
      <c r="O1686" s="6">
        <f t="shared" si="160"/>
        <v>109</v>
      </c>
      <c r="P1686">
        <f t="shared" si="161"/>
        <v>86.44</v>
      </c>
      <c r="Q1686" s="5">
        <f t="shared" si="163"/>
        <v>43150.087955082738</v>
      </c>
      <c r="R1686" s="5">
        <f t="shared" si="162"/>
        <v>43178.641146572103</v>
      </c>
      <c r="S1686">
        <f t="shared" si="164"/>
        <v>29</v>
      </c>
      <c r="T1686">
        <f t="shared" si="165"/>
        <v>2018</v>
      </c>
    </row>
    <row r="1687" spans="1:20" ht="42.75" hidden="1" x14ac:dyDescent="0.4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>
        <v>15</v>
      </c>
      <c r="L1687" t="b">
        <v>0</v>
      </c>
      <c r="M1687" t="s">
        <v>8281</v>
      </c>
      <c r="N1687" t="s">
        <v>8303</v>
      </c>
      <c r="O1687" s="6">
        <f t="shared" si="160"/>
        <v>103</v>
      </c>
      <c r="P1687">
        <f t="shared" si="161"/>
        <v>24</v>
      </c>
      <c r="Q1687" s="5">
        <f t="shared" si="163"/>
        <v>43154.617293144212</v>
      </c>
      <c r="R1687" s="5">
        <f t="shared" si="162"/>
        <v>43185.213037825059</v>
      </c>
      <c r="S1687">
        <f t="shared" si="164"/>
        <v>31</v>
      </c>
      <c r="T1687">
        <f t="shared" si="165"/>
        <v>2018</v>
      </c>
    </row>
    <row r="1688" spans="1:20" ht="42.75" hidden="1" x14ac:dyDescent="0.4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>
        <v>1</v>
      </c>
      <c r="L1688" t="b">
        <v>0</v>
      </c>
      <c r="M1688" t="s">
        <v>8281</v>
      </c>
      <c r="N1688" t="s">
        <v>8303</v>
      </c>
      <c r="O1688" s="6">
        <f t="shared" si="160"/>
        <v>0</v>
      </c>
      <c r="P1688">
        <f t="shared" si="161"/>
        <v>18</v>
      </c>
      <c r="Q1688" s="5">
        <f t="shared" si="163"/>
        <v>43159.308735224586</v>
      </c>
      <c r="R1688" s="5">
        <f t="shared" si="162"/>
        <v>43220.54277777778</v>
      </c>
      <c r="S1688">
        <f t="shared" si="164"/>
        <v>61</v>
      </c>
      <c r="T1688">
        <f t="shared" si="165"/>
        <v>2018</v>
      </c>
    </row>
    <row r="1689" spans="1:20" ht="42.75" hidden="1" x14ac:dyDescent="0.4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>
        <v>39</v>
      </c>
      <c r="L1689" t="b">
        <v>0</v>
      </c>
      <c r="M1689" t="s">
        <v>8281</v>
      </c>
      <c r="N1689" t="s">
        <v>8303</v>
      </c>
      <c r="O1689" s="6">
        <f t="shared" si="160"/>
        <v>31</v>
      </c>
      <c r="P1689">
        <f t="shared" si="161"/>
        <v>80.13</v>
      </c>
      <c r="Q1689" s="5">
        <f t="shared" si="163"/>
        <v>43168.707387706854</v>
      </c>
      <c r="R1689" s="5">
        <f t="shared" si="162"/>
        <v>43203.223404255317</v>
      </c>
      <c r="S1689">
        <f t="shared" si="164"/>
        <v>35</v>
      </c>
      <c r="T1689">
        <f t="shared" si="165"/>
        <v>2018</v>
      </c>
    </row>
    <row r="1690" spans="1:20" ht="57" hidden="1" x14ac:dyDescent="0.4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>
        <v>7</v>
      </c>
      <c r="L1690" t="b">
        <v>0</v>
      </c>
      <c r="M1690" t="s">
        <v>8281</v>
      </c>
      <c r="N1690" t="s">
        <v>8303</v>
      </c>
      <c r="O1690" s="6">
        <f t="shared" si="160"/>
        <v>44</v>
      </c>
      <c r="P1690">
        <f t="shared" si="161"/>
        <v>253.14</v>
      </c>
      <c r="Q1690" s="5">
        <f t="shared" si="163"/>
        <v>43171.24815602837</v>
      </c>
      <c r="R1690" s="5">
        <f t="shared" si="162"/>
        <v>43201.843900709224</v>
      </c>
      <c r="S1690">
        <f t="shared" si="164"/>
        <v>31</v>
      </c>
      <c r="T1690">
        <f t="shared" si="165"/>
        <v>2018</v>
      </c>
    </row>
    <row r="1691" spans="1:20" hidden="1" x14ac:dyDescent="0.4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>
        <v>14</v>
      </c>
      <c r="L1691" t="b">
        <v>0</v>
      </c>
      <c r="M1691" t="s">
        <v>8281</v>
      </c>
      <c r="N1691" t="s">
        <v>8303</v>
      </c>
      <c r="O1691" s="6">
        <f t="shared" si="160"/>
        <v>100</v>
      </c>
      <c r="P1691">
        <f t="shared" si="161"/>
        <v>171.43</v>
      </c>
      <c r="Q1691" s="5">
        <f t="shared" si="163"/>
        <v>43147.15401891253</v>
      </c>
      <c r="R1691" s="5">
        <f t="shared" si="162"/>
        <v>43177.749763593383</v>
      </c>
      <c r="S1691">
        <f t="shared" si="164"/>
        <v>31</v>
      </c>
      <c r="T1691">
        <f t="shared" si="165"/>
        <v>2018</v>
      </c>
    </row>
    <row r="1692" spans="1:20" ht="42.75" hidden="1" x14ac:dyDescent="0.4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>
        <v>11</v>
      </c>
      <c r="L1692" t="b">
        <v>0</v>
      </c>
      <c r="M1692" t="s">
        <v>8281</v>
      </c>
      <c r="N1692" t="s">
        <v>8303</v>
      </c>
      <c r="O1692" s="6">
        <f t="shared" si="160"/>
        <v>25</v>
      </c>
      <c r="P1692">
        <f t="shared" si="161"/>
        <v>57.73</v>
      </c>
      <c r="Q1692" s="5">
        <f t="shared" si="163"/>
        <v>43168.078510638297</v>
      </c>
      <c r="R1692" s="5">
        <f t="shared" si="162"/>
        <v>43198.674255319151</v>
      </c>
      <c r="S1692">
        <f t="shared" si="164"/>
        <v>31</v>
      </c>
      <c r="T1692">
        <f t="shared" si="165"/>
        <v>2018</v>
      </c>
    </row>
    <row r="1693" spans="1:20" ht="42.75" hidden="1" x14ac:dyDescent="0.4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>
        <v>38</v>
      </c>
      <c r="L1693" t="b">
        <v>0</v>
      </c>
      <c r="M1693" t="s">
        <v>8281</v>
      </c>
      <c r="N1693" t="s">
        <v>8303</v>
      </c>
      <c r="O1693" s="6">
        <f t="shared" si="160"/>
        <v>33</v>
      </c>
      <c r="P1693">
        <f t="shared" si="161"/>
        <v>264.26</v>
      </c>
      <c r="Q1693" s="5">
        <f t="shared" si="163"/>
        <v>43162.227044917257</v>
      </c>
      <c r="R1693" s="5">
        <f t="shared" si="162"/>
        <v>43195.255319148935</v>
      </c>
      <c r="S1693">
        <f t="shared" si="164"/>
        <v>33</v>
      </c>
      <c r="T1693">
        <f t="shared" si="165"/>
        <v>2018</v>
      </c>
    </row>
    <row r="1694" spans="1:20" ht="42.75" hidden="1" x14ac:dyDescent="0.4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>
        <v>15</v>
      </c>
      <c r="L1694" t="b">
        <v>0</v>
      </c>
      <c r="M1694" t="s">
        <v>8281</v>
      </c>
      <c r="N1694" t="s">
        <v>8303</v>
      </c>
      <c r="O1694" s="6">
        <f t="shared" si="160"/>
        <v>48</v>
      </c>
      <c r="P1694">
        <f t="shared" si="161"/>
        <v>159.33000000000001</v>
      </c>
      <c r="Q1694" s="5">
        <f t="shared" si="163"/>
        <v>43154.516158392435</v>
      </c>
      <c r="R1694" s="5">
        <f t="shared" si="162"/>
        <v>43188.063120567371</v>
      </c>
      <c r="S1694">
        <f t="shared" si="164"/>
        <v>34</v>
      </c>
      <c r="T1694">
        <f t="shared" si="165"/>
        <v>2018</v>
      </c>
    </row>
    <row r="1695" spans="1:20" ht="42.75" hidden="1" x14ac:dyDescent="0.4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>
        <v>8</v>
      </c>
      <c r="L1695" t="b">
        <v>0</v>
      </c>
      <c r="M1695" t="s">
        <v>8281</v>
      </c>
      <c r="N1695" t="s">
        <v>8303</v>
      </c>
      <c r="O1695" s="6">
        <f t="shared" si="160"/>
        <v>9</v>
      </c>
      <c r="P1695">
        <f t="shared" si="161"/>
        <v>35</v>
      </c>
      <c r="Q1695" s="5">
        <f t="shared" si="163"/>
        <v>43170.62070921986</v>
      </c>
      <c r="R1695" s="5">
        <f t="shared" si="162"/>
        <v>43202.191489361707</v>
      </c>
      <c r="S1695">
        <f t="shared" si="164"/>
        <v>32</v>
      </c>
      <c r="T1695">
        <f t="shared" si="165"/>
        <v>2018</v>
      </c>
    </row>
    <row r="1696" spans="1:20" ht="42.75" hidden="1" x14ac:dyDescent="0.4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>
        <v>1</v>
      </c>
      <c r="L1696" t="b">
        <v>0</v>
      </c>
      <c r="M1696" t="s">
        <v>8281</v>
      </c>
      <c r="N1696" t="s">
        <v>8303</v>
      </c>
      <c r="O1696" s="6">
        <f t="shared" si="160"/>
        <v>0</v>
      </c>
      <c r="P1696">
        <f t="shared" si="161"/>
        <v>5</v>
      </c>
      <c r="Q1696" s="5">
        <f t="shared" si="163"/>
        <v>43158.109621749405</v>
      </c>
      <c r="R1696" s="5">
        <f t="shared" si="162"/>
        <v>43188.259574468088</v>
      </c>
      <c r="S1696">
        <f t="shared" si="164"/>
        <v>31</v>
      </c>
      <c r="T1696">
        <f t="shared" si="165"/>
        <v>2018</v>
      </c>
    </row>
    <row r="1697" spans="1:20" ht="57" hidden="1" x14ac:dyDescent="0.4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>
        <v>23</v>
      </c>
      <c r="L1697" t="b">
        <v>0</v>
      </c>
      <c r="M1697" t="s">
        <v>8281</v>
      </c>
      <c r="N1697" t="s">
        <v>8303</v>
      </c>
      <c r="O1697" s="6">
        <f t="shared" si="160"/>
        <v>12</v>
      </c>
      <c r="P1697">
        <f t="shared" si="161"/>
        <v>61.09</v>
      </c>
      <c r="Q1697" s="5">
        <f t="shared" si="163"/>
        <v>43167.670378250594</v>
      </c>
      <c r="R1697" s="5">
        <f t="shared" si="162"/>
        <v>43202.404255319154</v>
      </c>
      <c r="S1697">
        <f t="shared" si="164"/>
        <v>35</v>
      </c>
      <c r="T1697">
        <f t="shared" si="165"/>
        <v>2018</v>
      </c>
    </row>
    <row r="1698" spans="1:20" ht="42.75" hidden="1" x14ac:dyDescent="0.4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>
        <v>0</v>
      </c>
      <c r="L1698" t="b">
        <v>0</v>
      </c>
      <c r="M1698" t="s">
        <v>8281</v>
      </c>
      <c r="N1698" t="s">
        <v>8303</v>
      </c>
      <c r="O1698" s="6">
        <f t="shared" si="160"/>
        <v>0</v>
      </c>
      <c r="P1698">
        <f t="shared" si="161"/>
        <v>0</v>
      </c>
      <c r="Q1698" s="5">
        <f t="shared" si="163"/>
        <v>43162.602966903069</v>
      </c>
      <c r="R1698" s="5">
        <f t="shared" si="162"/>
        <v>43193.198711583929</v>
      </c>
      <c r="S1698">
        <f t="shared" si="164"/>
        <v>31</v>
      </c>
      <c r="T1698">
        <f t="shared" si="165"/>
        <v>2018</v>
      </c>
    </row>
    <row r="1699" spans="1:20" ht="42.75" hidden="1" x14ac:dyDescent="0.4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>
        <v>22</v>
      </c>
      <c r="L1699" t="b">
        <v>0</v>
      </c>
      <c r="M1699" t="s">
        <v>8281</v>
      </c>
      <c r="N1699" t="s">
        <v>8303</v>
      </c>
      <c r="O1699" s="6">
        <f t="shared" si="160"/>
        <v>20</v>
      </c>
      <c r="P1699">
        <f t="shared" si="161"/>
        <v>114.82</v>
      </c>
      <c r="Q1699" s="5">
        <f t="shared" si="163"/>
        <v>43171.757068557919</v>
      </c>
      <c r="R1699" s="5">
        <f t="shared" si="162"/>
        <v>43202.352813238773</v>
      </c>
      <c r="S1699">
        <f t="shared" si="164"/>
        <v>31</v>
      </c>
      <c r="T1699">
        <f t="shared" si="165"/>
        <v>2018</v>
      </c>
    </row>
    <row r="1700" spans="1:20" ht="71.25" hidden="1" x14ac:dyDescent="0.4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>
        <v>0</v>
      </c>
      <c r="L1700" t="b">
        <v>0</v>
      </c>
      <c r="M1700" t="s">
        <v>8281</v>
      </c>
      <c r="N1700" t="s">
        <v>8303</v>
      </c>
      <c r="O1700" s="6">
        <f t="shared" si="160"/>
        <v>0</v>
      </c>
      <c r="P1700">
        <f t="shared" si="161"/>
        <v>0</v>
      </c>
      <c r="Q1700" s="5">
        <f t="shared" si="163"/>
        <v>43162.744208037824</v>
      </c>
      <c r="R1700" s="5">
        <f t="shared" si="162"/>
        <v>43187.193617021272</v>
      </c>
      <c r="S1700">
        <f t="shared" si="164"/>
        <v>25</v>
      </c>
      <c r="T1700">
        <f t="shared" si="165"/>
        <v>2018</v>
      </c>
    </row>
    <row r="1701" spans="1:20" ht="42.75" hidden="1" x14ac:dyDescent="0.4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>
        <v>4</v>
      </c>
      <c r="L1701" t="b">
        <v>0</v>
      </c>
      <c r="M1701" t="s">
        <v>8281</v>
      </c>
      <c r="N1701" t="s">
        <v>8303</v>
      </c>
      <c r="O1701" s="6">
        <f t="shared" si="160"/>
        <v>4</v>
      </c>
      <c r="P1701">
        <f t="shared" si="161"/>
        <v>54</v>
      </c>
      <c r="Q1701" s="5">
        <f t="shared" si="163"/>
        <v>43173.627009456264</v>
      </c>
      <c r="R1701" s="5">
        <f t="shared" si="162"/>
        <v>43204.265307328606</v>
      </c>
      <c r="S1701">
        <f t="shared" si="164"/>
        <v>31</v>
      </c>
      <c r="T1701">
        <f t="shared" si="165"/>
        <v>2018</v>
      </c>
    </row>
    <row r="1702" spans="1:20" ht="42.75" hidden="1" x14ac:dyDescent="0.4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>
        <v>79</v>
      </c>
      <c r="L1702" t="b">
        <v>0</v>
      </c>
      <c r="M1702" t="s">
        <v>8281</v>
      </c>
      <c r="N1702" t="s">
        <v>8303</v>
      </c>
      <c r="O1702" s="6">
        <f t="shared" si="160"/>
        <v>26</v>
      </c>
      <c r="P1702">
        <f t="shared" si="161"/>
        <v>65.97</v>
      </c>
      <c r="Q1702" s="5">
        <f t="shared" si="163"/>
        <v>43162.605082742317</v>
      </c>
      <c r="R1702" s="5">
        <f t="shared" si="162"/>
        <v>43193.340425531918</v>
      </c>
      <c r="S1702">
        <f t="shared" si="164"/>
        <v>31</v>
      </c>
      <c r="T1702">
        <f t="shared" si="165"/>
        <v>2018</v>
      </c>
    </row>
    <row r="1703" spans="1:20" ht="42.75" hidden="1" x14ac:dyDescent="0.4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>
        <v>2</v>
      </c>
      <c r="L1703" t="b">
        <v>0</v>
      </c>
      <c r="M1703" t="s">
        <v>8281</v>
      </c>
      <c r="N1703" t="s">
        <v>8303</v>
      </c>
      <c r="O1703" s="6">
        <f t="shared" si="160"/>
        <v>0</v>
      </c>
      <c r="P1703">
        <f t="shared" si="161"/>
        <v>5</v>
      </c>
      <c r="Q1703" s="5">
        <f t="shared" si="163"/>
        <v>42339.040248226949</v>
      </c>
      <c r="R1703" s="5">
        <f t="shared" si="162"/>
        <v>42369.678546099291</v>
      </c>
      <c r="S1703">
        <f t="shared" si="164"/>
        <v>31</v>
      </c>
      <c r="T1703">
        <f t="shared" si="165"/>
        <v>2015</v>
      </c>
    </row>
    <row r="1704" spans="1:20" hidden="1" x14ac:dyDescent="0.4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>
        <v>1</v>
      </c>
      <c r="L1704" t="b">
        <v>0</v>
      </c>
      <c r="M1704" t="s">
        <v>8281</v>
      </c>
      <c r="N1704" t="s">
        <v>8303</v>
      </c>
      <c r="O1704" s="6">
        <f t="shared" si="160"/>
        <v>0</v>
      </c>
      <c r="P1704">
        <f t="shared" si="161"/>
        <v>1</v>
      </c>
      <c r="Q1704" s="5">
        <f t="shared" si="163"/>
        <v>42414.824468085106</v>
      </c>
      <c r="R1704" s="5">
        <f t="shared" si="162"/>
        <v>42445.420212765959</v>
      </c>
      <c r="S1704">
        <f t="shared" si="164"/>
        <v>31</v>
      </c>
      <c r="T1704">
        <f t="shared" si="165"/>
        <v>2016</v>
      </c>
    </row>
    <row r="1705" spans="1:20" ht="42.75" hidden="1" x14ac:dyDescent="0.4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>
        <v>2</v>
      </c>
      <c r="L1705" t="b">
        <v>0</v>
      </c>
      <c r="M1705" t="s">
        <v>8281</v>
      </c>
      <c r="N1705" t="s">
        <v>8303</v>
      </c>
      <c r="O1705" s="6">
        <f t="shared" si="160"/>
        <v>1</v>
      </c>
      <c r="P1705">
        <f t="shared" si="161"/>
        <v>25.5</v>
      </c>
      <c r="Q1705" s="5">
        <f t="shared" si="163"/>
        <v>42540.862139479905</v>
      </c>
      <c r="R1705" s="5">
        <f t="shared" si="162"/>
        <v>42602.138735224587</v>
      </c>
      <c r="S1705">
        <f t="shared" si="164"/>
        <v>61</v>
      </c>
      <c r="T1705">
        <f t="shared" si="165"/>
        <v>2016</v>
      </c>
    </row>
    <row r="1706" spans="1:20" ht="28.5" hidden="1" x14ac:dyDescent="0.4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>
        <v>11</v>
      </c>
      <c r="L1706" t="b">
        <v>0</v>
      </c>
      <c r="M1706" t="s">
        <v>8281</v>
      </c>
      <c r="N1706" t="s">
        <v>8303</v>
      </c>
      <c r="O1706" s="6">
        <f t="shared" si="160"/>
        <v>65</v>
      </c>
      <c r="P1706">
        <f t="shared" si="161"/>
        <v>118.36</v>
      </c>
      <c r="Q1706" s="5">
        <f t="shared" si="163"/>
        <v>42371.185260047278</v>
      </c>
      <c r="R1706" s="5">
        <f t="shared" si="162"/>
        <v>42401.823557919619</v>
      </c>
      <c r="S1706">
        <f t="shared" si="164"/>
        <v>31</v>
      </c>
      <c r="T1706">
        <f t="shared" si="165"/>
        <v>2016</v>
      </c>
    </row>
    <row r="1707" spans="1:20" ht="42.75" hidden="1" x14ac:dyDescent="0.4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>
        <v>0</v>
      </c>
      <c r="L1707" t="b">
        <v>0</v>
      </c>
      <c r="M1707" t="s">
        <v>8281</v>
      </c>
      <c r="N1707" t="s">
        <v>8303</v>
      </c>
      <c r="O1707" s="6">
        <f t="shared" si="160"/>
        <v>0</v>
      </c>
      <c r="P1707">
        <f t="shared" si="161"/>
        <v>0</v>
      </c>
      <c r="Q1707" s="5">
        <f t="shared" si="163"/>
        <v>42599.825602836878</v>
      </c>
      <c r="R1707" s="5">
        <f t="shared" si="162"/>
        <v>42611.723404255317</v>
      </c>
      <c r="S1707">
        <f t="shared" si="164"/>
        <v>13</v>
      </c>
      <c r="T1707">
        <f t="shared" si="165"/>
        <v>2016</v>
      </c>
    </row>
    <row r="1708" spans="1:20" ht="42.75" hidden="1" x14ac:dyDescent="0.4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>
        <v>0</v>
      </c>
      <c r="L1708" t="b">
        <v>0</v>
      </c>
      <c r="M1708" t="s">
        <v>8281</v>
      </c>
      <c r="N1708" t="s">
        <v>8303</v>
      </c>
      <c r="O1708" s="6">
        <f t="shared" si="160"/>
        <v>0</v>
      </c>
      <c r="P1708">
        <f t="shared" si="161"/>
        <v>0</v>
      </c>
      <c r="Q1708" s="5">
        <f t="shared" si="163"/>
        <v>42532.717163120571</v>
      </c>
      <c r="R1708" s="5">
        <f t="shared" si="162"/>
        <v>42593.993758865246</v>
      </c>
      <c r="S1708">
        <f t="shared" si="164"/>
        <v>61</v>
      </c>
      <c r="T1708">
        <f t="shared" si="165"/>
        <v>2016</v>
      </c>
    </row>
    <row r="1709" spans="1:20" ht="42.75" hidden="1" x14ac:dyDescent="0.4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>
        <v>9</v>
      </c>
      <c r="L1709" t="b">
        <v>0</v>
      </c>
      <c r="M1709" t="s">
        <v>8281</v>
      </c>
      <c r="N1709" t="s">
        <v>8303</v>
      </c>
      <c r="O1709" s="6">
        <f t="shared" si="160"/>
        <v>10</v>
      </c>
      <c r="P1709">
        <f t="shared" si="161"/>
        <v>54.11</v>
      </c>
      <c r="Q1709" s="5">
        <f t="shared" si="163"/>
        <v>42786.417198581563</v>
      </c>
      <c r="R1709" s="5">
        <f t="shared" si="162"/>
        <v>42817.012943262409</v>
      </c>
      <c r="S1709">
        <f t="shared" si="164"/>
        <v>31</v>
      </c>
      <c r="T1709">
        <f t="shared" si="165"/>
        <v>2017</v>
      </c>
    </row>
    <row r="1710" spans="1:20" ht="42.75" hidden="1" x14ac:dyDescent="0.4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>
        <v>0</v>
      </c>
      <c r="L1710" t="b">
        <v>0</v>
      </c>
      <c r="M1710" t="s">
        <v>8281</v>
      </c>
      <c r="N1710" t="s">
        <v>8303</v>
      </c>
      <c r="O1710" s="6">
        <f t="shared" si="160"/>
        <v>0</v>
      </c>
      <c r="P1710">
        <f t="shared" si="161"/>
        <v>0</v>
      </c>
      <c r="Q1710" s="5">
        <f t="shared" si="163"/>
        <v>42811.076903073284</v>
      </c>
      <c r="R1710" s="5">
        <f t="shared" si="162"/>
        <v>42851.927966903073</v>
      </c>
      <c r="S1710">
        <f t="shared" si="164"/>
        <v>41</v>
      </c>
      <c r="T1710">
        <f t="shared" si="165"/>
        <v>2017</v>
      </c>
    </row>
    <row r="1711" spans="1:20" ht="42.75" hidden="1" x14ac:dyDescent="0.4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>
        <v>4</v>
      </c>
      <c r="L1711" t="b">
        <v>0</v>
      </c>
      <c r="M1711" t="s">
        <v>8281</v>
      </c>
      <c r="N1711" t="s">
        <v>8303</v>
      </c>
      <c r="O1711" s="6">
        <f t="shared" si="160"/>
        <v>5</v>
      </c>
      <c r="P1711">
        <f t="shared" si="161"/>
        <v>21.25</v>
      </c>
      <c r="Q1711" s="5">
        <f t="shared" si="163"/>
        <v>42187.788581560279</v>
      </c>
      <c r="R1711" s="5">
        <f t="shared" si="162"/>
        <v>42229.921276595749</v>
      </c>
      <c r="S1711">
        <f t="shared" si="164"/>
        <v>42</v>
      </c>
      <c r="T1711">
        <f t="shared" si="165"/>
        <v>2015</v>
      </c>
    </row>
    <row r="1712" spans="1:20" ht="28.5" hidden="1" x14ac:dyDescent="0.4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>
        <v>1</v>
      </c>
      <c r="L1712" t="b">
        <v>0</v>
      </c>
      <c r="M1712" t="s">
        <v>8281</v>
      </c>
      <c r="N1712" t="s">
        <v>8303</v>
      </c>
      <c r="O1712" s="6">
        <f t="shared" si="160"/>
        <v>1</v>
      </c>
      <c r="P1712">
        <f t="shared" si="161"/>
        <v>34</v>
      </c>
      <c r="Q1712" s="5">
        <f t="shared" si="163"/>
        <v>42698.454940898344</v>
      </c>
      <c r="R1712" s="5">
        <f t="shared" si="162"/>
        <v>42745.382978723399</v>
      </c>
      <c r="S1712">
        <f t="shared" si="164"/>
        <v>47</v>
      </c>
      <c r="T1712">
        <f t="shared" si="165"/>
        <v>2016</v>
      </c>
    </row>
    <row r="1713" spans="1:20" ht="42.75" hidden="1" x14ac:dyDescent="0.4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>
        <v>2</v>
      </c>
      <c r="L1713" t="b">
        <v>0</v>
      </c>
      <c r="M1713" t="s">
        <v>8281</v>
      </c>
      <c r="N1713" t="s">
        <v>8303</v>
      </c>
      <c r="O1713" s="6">
        <f t="shared" si="160"/>
        <v>11</v>
      </c>
      <c r="P1713">
        <f t="shared" si="161"/>
        <v>525</v>
      </c>
      <c r="Q1713" s="5">
        <f t="shared" si="163"/>
        <v>42199.106784869975</v>
      </c>
      <c r="R1713" s="5">
        <f t="shared" si="162"/>
        <v>42230.766359338057</v>
      </c>
      <c r="S1713">
        <f t="shared" si="164"/>
        <v>32</v>
      </c>
      <c r="T1713">
        <f t="shared" si="165"/>
        <v>2015</v>
      </c>
    </row>
    <row r="1714" spans="1:20" ht="42.75" hidden="1" x14ac:dyDescent="0.4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>
        <v>0</v>
      </c>
      <c r="L1714" t="b">
        <v>0</v>
      </c>
      <c r="M1714" t="s">
        <v>8281</v>
      </c>
      <c r="N1714" t="s">
        <v>8303</v>
      </c>
      <c r="O1714" s="6">
        <f t="shared" si="160"/>
        <v>0</v>
      </c>
      <c r="P1714">
        <f t="shared" si="161"/>
        <v>0</v>
      </c>
      <c r="Q1714" s="5">
        <f t="shared" si="163"/>
        <v>42478.188569739956</v>
      </c>
      <c r="R1714" s="5">
        <f t="shared" si="162"/>
        <v>42539.465165484638</v>
      </c>
      <c r="S1714">
        <f t="shared" si="164"/>
        <v>61</v>
      </c>
      <c r="T1714">
        <f t="shared" si="165"/>
        <v>2016</v>
      </c>
    </row>
    <row r="1715" spans="1:20" ht="57" hidden="1" x14ac:dyDescent="0.4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>
        <v>1</v>
      </c>
      <c r="L1715" t="b">
        <v>0</v>
      </c>
      <c r="M1715" t="s">
        <v>8281</v>
      </c>
      <c r="N1715" t="s">
        <v>8303</v>
      </c>
      <c r="O1715" s="6">
        <f t="shared" si="160"/>
        <v>2</v>
      </c>
      <c r="P1715">
        <f t="shared" si="161"/>
        <v>50</v>
      </c>
      <c r="Q1715" s="5">
        <f t="shared" si="163"/>
        <v>42235.009598108751</v>
      </c>
      <c r="R1715" s="5">
        <f t="shared" si="162"/>
        <v>42265.647895981092</v>
      </c>
      <c r="S1715">
        <f t="shared" si="164"/>
        <v>31</v>
      </c>
      <c r="T1715">
        <f t="shared" si="165"/>
        <v>2015</v>
      </c>
    </row>
    <row r="1716" spans="1:20" ht="42.75" hidden="1" x14ac:dyDescent="0.4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>
        <v>17</v>
      </c>
      <c r="L1716" t="b">
        <v>0</v>
      </c>
      <c r="M1716" t="s">
        <v>8281</v>
      </c>
      <c r="N1716" t="s">
        <v>8303</v>
      </c>
      <c r="O1716" s="6">
        <f t="shared" si="160"/>
        <v>8</v>
      </c>
      <c r="P1716">
        <f t="shared" si="161"/>
        <v>115.71</v>
      </c>
      <c r="Q1716" s="5">
        <f t="shared" si="163"/>
        <v>42447.555094562646</v>
      </c>
      <c r="R1716" s="5">
        <f t="shared" si="162"/>
        <v>42478.193392434987</v>
      </c>
      <c r="S1716">
        <f t="shared" si="164"/>
        <v>31</v>
      </c>
      <c r="T1716">
        <f t="shared" si="165"/>
        <v>2016</v>
      </c>
    </row>
    <row r="1717" spans="1:20" ht="42.75" hidden="1" x14ac:dyDescent="0.4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>
        <v>2</v>
      </c>
      <c r="L1717" t="b">
        <v>0</v>
      </c>
      <c r="M1717" t="s">
        <v>8281</v>
      </c>
      <c r="N1717" t="s">
        <v>8303</v>
      </c>
      <c r="O1717" s="6">
        <f t="shared" si="160"/>
        <v>0</v>
      </c>
      <c r="P1717">
        <f t="shared" si="161"/>
        <v>5.5</v>
      </c>
      <c r="Q1717" s="5">
        <f t="shared" si="163"/>
        <v>42415.179491725765</v>
      </c>
      <c r="R1717" s="5">
        <f t="shared" si="162"/>
        <v>42445.739007092197</v>
      </c>
      <c r="S1717">
        <f t="shared" si="164"/>
        <v>31</v>
      </c>
      <c r="T1717">
        <f t="shared" si="165"/>
        <v>2016</v>
      </c>
    </row>
    <row r="1718" spans="1:20" ht="42.75" hidden="1" x14ac:dyDescent="0.4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>
        <v>3</v>
      </c>
      <c r="L1718" t="b">
        <v>0</v>
      </c>
      <c r="M1718" t="s">
        <v>8281</v>
      </c>
      <c r="N1718" t="s">
        <v>8303</v>
      </c>
      <c r="O1718" s="6">
        <f t="shared" si="160"/>
        <v>8</v>
      </c>
      <c r="P1718">
        <f t="shared" si="161"/>
        <v>50</v>
      </c>
      <c r="Q1718" s="5">
        <f t="shared" si="163"/>
        <v>43037.504716312062</v>
      </c>
      <c r="R1718" s="5">
        <f t="shared" si="162"/>
        <v>43078.398333333331</v>
      </c>
      <c r="S1718">
        <f t="shared" si="164"/>
        <v>41</v>
      </c>
      <c r="T1718">
        <f t="shared" si="165"/>
        <v>2017</v>
      </c>
    </row>
    <row r="1719" spans="1:20" ht="42.75" hidden="1" x14ac:dyDescent="0.4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>
        <v>41</v>
      </c>
      <c r="L1719" t="b">
        <v>0</v>
      </c>
      <c r="M1719" t="s">
        <v>8281</v>
      </c>
      <c r="N1719" t="s">
        <v>8303</v>
      </c>
      <c r="O1719" s="6">
        <f t="shared" si="160"/>
        <v>43</v>
      </c>
      <c r="P1719">
        <f t="shared" si="161"/>
        <v>34.020000000000003</v>
      </c>
      <c r="Q1719" s="5">
        <f t="shared" si="163"/>
        <v>42820.385791962173</v>
      </c>
      <c r="R1719" s="5">
        <f t="shared" si="162"/>
        <v>42841</v>
      </c>
      <c r="S1719">
        <f t="shared" si="164"/>
        <v>21</v>
      </c>
      <c r="T1719">
        <f t="shared" si="165"/>
        <v>2017</v>
      </c>
    </row>
    <row r="1720" spans="1:20" hidden="1" x14ac:dyDescent="0.4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>
        <v>2</v>
      </c>
      <c r="L1720" t="b">
        <v>0</v>
      </c>
      <c r="M1720" t="s">
        <v>8281</v>
      </c>
      <c r="N1720" t="s">
        <v>8303</v>
      </c>
      <c r="O1720" s="6">
        <f t="shared" si="160"/>
        <v>0</v>
      </c>
      <c r="P1720">
        <f t="shared" si="161"/>
        <v>37.5</v>
      </c>
      <c r="Q1720" s="5">
        <f t="shared" si="163"/>
        <v>42820.006489361702</v>
      </c>
      <c r="R1720" s="5">
        <f t="shared" si="162"/>
        <v>42864.53120567376</v>
      </c>
      <c r="S1720">
        <f t="shared" si="164"/>
        <v>45</v>
      </c>
      <c r="T1720">
        <f t="shared" si="165"/>
        <v>2017</v>
      </c>
    </row>
    <row r="1721" spans="1:20" ht="42.75" hidden="1" x14ac:dyDescent="0.4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>
        <v>3</v>
      </c>
      <c r="L1721" t="b">
        <v>0</v>
      </c>
      <c r="M1721" t="s">
        <v>8281</v>
      </c>
      <c r="N1721" t="s">
        <v>8303</v>
      </c>
      <c r="O1721" s="6">
        <f t="shared" si="160"/>
        <v>1</v>
      </c>
      <c r="P1721">
        <f t="shared" si="161"/>
        <v>11.67</v>
      </c>
      <c r="Q1721" s="5">
        <f t="shared" si="163"/>
        <v>42216.354503546099</v>
      </c>
      <c r="R1721" s="5">
        <f t="shared" si="162"/>
        <v>42246.992801418441</v>
      </c>
      <c r="S1721">
        <f t="shared" si="164"/>
        <v>31</v>
      </c>
      <c r="T1721">
        <f t="shared" si="165"/>
        <v>2015</v>
      </c>
    </row>
    <row r="1722" spans="1:20" ht="42.75" hidden="1" x14ac:dyDescent="0.4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>
        <v>8</v>
      </c>
      <c r="L1722" t="b">
        <v>0</v>
      </c>
      <c r="M1722" t="s">
        <v>8281</v>
      </c>
      <c r="N1722" t="s">
        <v>8303</v>
      </c>
      <c r="O1722" s="6">
        <f t="shared" si="160"/>
        <v>6</v>
      </c>
      <c r="P1722">
        <f t="shared" si="161"/>
        <v>28.13</v>
      </c>
      <c r="Q1722" s="5">
        <f t="shared" si="163"/>
        <v>42270.736063829783</v>
      </c>
      <c r="R1722" s="5">
        <f t="shared" si="162"/>
        <v>42301.41691489362</v>
      </c>
      <c r="S1722">
        <f t="shared" si="164"/>
        <v>31</v>
      </c>
      <c r="T1722">
        <f t="shared" si="165"/>
        <v>2015</v>
      </c>
    </row>
    <row r="1723" spans="1:20" ht="42.75" hidden="1" x14ac:dyDescent="0.4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>
        <v>0</v>
      </c>
      <c r="L1723" t="b">
        <v>0</v>
      </c>
      <c r="M1723" t="s">
        <v>8281</v>
      </c>
      <c r="N1723" t="s">
        <v>8303</v>
      </c>
      <c r="O1723" s="6">
        <f t="shared" si="160"/>
        <v>0</v>
      </c>
      <c r="P1723">
        <f t="shared" si="161"/>
        <v>0</v>
      </c>
      <c r="Q1723" s="5">
        <f t="shared" si="163"/>
        <v>42675.85417257683</v>
      </c>
      <c r="R1723" s="5">
        <f t="shared" si="162"/>
        <v>42706.492470449171</v>
      </c>
      <c r="S1723">
        <f t="shared" si="164"/>
        <v>31</v>
      </c>
      <c r="T1723">
        <f t="shared" si="165"/>
        <v>2016</v>
      </c>
    </row>
    <row r="1724" spans="1:20" ht="42.75" hidden="1" x14ac:dyDescent="0.4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>
        <v>1</v>
      </c>
      <c r="L1724" t="b">
        <v>0</v>
      </c>
      <c r="M1724" t="s">
        <v>8281</v>
      </c>
      <c r="N1724" t="s">
        <v>8303</v>
      </c>
      <c r="O1724" s="6">
        <f t="shared" si="160"/>
        <v>0</v>
      </c>
      <c r="P1724">
        <f t="shared" si="161"/>
        <v>1</v>
      </c>
      <c r="Q1724" s="5">
        <f t="shared" si="163"/>
        <v>42784.619728132384</v>
      </c>
      <c r="R1724" s="5">
        <f t="shared" si="162"/>
        <v>42822.453900709224</v>
      </c>
      <c r="S1724">
        <f t="shared" si="164"/>
        <v>38</v>
      </c>
      <c r="T1724">
        <f t="shared" si="165"/>
        <v>2017</v>
      </c>
    </row>
    <row r="1725" spans="1:20" ht="42.75" hidden="1" x14ac:dyDescent="0.4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>
        <v>3</v>
      </c>
      <c r="L1725" t="b">
        <v>0</v>
      </c>
      <c r="M1725" t="s">
        <v>8281</v>
      </c>
      <c r="N1725" t="s">
        <v>8303</v>
      </c>
      <c r="O1725" s="6">
        <f t="shared" si="160"/>
        <v>7</v>
      </c>
      <c r="P1725">
        <f t="shared" si="161"/>
        <v>216.67</v>
      </c>
      <c r="Q1725" s="5">
        <f t="shared" si="163"/>
        <v>42482.183392434992</v>
      </c>
      <c r="R1725" s="5">
        <f t="shared" si="162"/>
        <v>42539.808510638293</v>
      </c>
      <c r="S1725">
        <f t="shared" si="164"/>
        <v>57</v>
      </c>
      <c r="T1725">
        <f t="shared" si="165"/>
        <v>2016</v>
      </c>
    </row>
    <row r="1726" spans="1:20" ht="42.75" hidden="1" x14ac:dyDescent="0.4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>
        <v>4</v>
      </c>
      <c r="L1726" t="b">
        <v>0</v>
      </c>
      <c r="M1726" t="s">
        <v>8281</v>
      </c>
      <c r="N1726" t="s">
        <v>8303</v>
      </c>
      <c r="O1726" s="6">
        <f t="shared" si="160"/>
        <v>1</v>
      </c>
      <c r="P1726">
        <f t="shared" si="161"/>
        <v>8.75</v>
      </c>
      <c r="Q1726" s="5">
        <f t="shared" si="163"/>
        <v>42260.675673758866</v>
      </c>
      <c r="R1726" s="5">
        <f t="shared" si="162"/>
        <v>42291.313971631207</v>
      </c>
      <c r="S1726">
        <f t="shared" si="164"/>
        <v>31</v>
      </c>
      <c r="T1726">
        <f t="shared" si="165"/>
        <v>2015</v>
      </c>
    </row>
    <row r="1727" spans="1:20" ht="42.75" hidden="1" x14ac:dyDescent="0.4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>
        <v>9</v>
      </c>
      <c r="L1727" t="b">
        <v>0</v>
      </c>
      <c r="M1727" t="s">
        <v>8281</v>
      </c>
      <c r="N1727" t="s">
        <v>8303</v>
      </c>
      <c r="O1727" s="6">
        <f t="shared" si="160"/>
        <v>10</v>
      </c>
      <c r="P1727">
        <f t="shared" si="161"/>
        <v>62.22</v>
      </c>
      <c r="Q1727" s="5">
        <f t="shared" si="163"/>
        <v>42192.286631205672</v>
      </c>
      <c r="R1727" s="5">
        <f t="shared" si="162"/>
        <v>42222.924929078014</v>
      </c>
      <c r="S1727">
        <f t="shared" si="164"/>
        <v>31</v>
      </c>
      <c r="T1727">
        <f t="shared" si="165"/>
        <v>2015</v>
      </c>
    </row>
    <row r="1728" spans="1:20" ht="28.5" hidden="1" x14ac:dyDescent="0.4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>
        <v>16</v>
      </c>
      <c r="L1728" t="b">
        <v>0</v>
      </c>
      <c r="M1728" t="s">
        <v>8281</v>
      </c>
      <c r="N1728" t="s">
        <v>8303</v>
      </c>
      <c r="O1728" s="6">
        <f t="shared" si="160"/>
        <v>34</v>
      </c>
      <c r="P1728">
        <f t="shared" si="161"/>
        <v>137.25</v>
      </c>
      <c r="Q1728" s="5">
        <f t="shared" si="163"/>
        <v>42134.024397163121</v>
      </c>
      <c r="R1728" s="5">
        <f t="shared" si="162"/>
        <v>42163.641418439714</v>
      </c>
      <c r="S1728">
        <f t="shared" si="164"/>
        <v>30</v>
      </c>
      <c r="T1728">
        <f t="shared" si="165"/>
        <v>2015</v>
      </c>
    </row>
    <row r="1729" spans="1:20" ht="42.75" hidden="1" x14ac:dyDescent="0.4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>
        <v>1</v>
      </c>
      <c r="L1729" t="b">
        <v>0</v>
      </c>
      <c r="M1729" t="s">
        <v>8281</v>
      </c>
      <c r="N1729" t="s">
        <v>8303</v>
      </c>
      <c r="O1729" s="6">
        <f t="shared" si="160"/>
        <v>0</v>
      </c>
      <c r="P1729">
        <f t="shared" si="161"/>
        <v>1</v>
      </c>
      <c r="Q1729" s="5">
        <f t="shared" si="163"/>
        <v>42395.479633569739</v>
      </c>
      <c r="R1729" s="5">
        <f t="shared" si="162"/>
        <v>42451.170212765959</v>
      </c>
      <c r="S1729">
        <f t="shared" si="164"/>
        <v>56</v>
      </c>
      <c r="T1729">
        <f t="shared" si="165"/>
        <v>2016</v>
      </c>
    </row>
    <row r="1730" spans="1:20" ht="42.75" hidden="1" x14ac:dyDescent="0.4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>
        <v>7</v>
      </c>
      <c r="L1730" t="b">
        <v>0</v>
      </c>
      <c r="M1730" t="s">
        <v>8281</v>
      </c>
      <c r="N1730" t="s">
        <v>8303</v>
      </c>
      <c r="O1730" s="6">
        <f t="shared" ref="O1730:O1793" si="166">ROUND(E1730/D1730*100,0)</f>
        <v>68</v>
      </c>
      <c r="P1730">
        <f t="shared" ref="P1730:P1793" si="167">IFERROR(ROUND(E1730/K1730,2),0)</f>
        <v>122.14</v>
      </c>
      <c r="Q1730" s="5">
        <f t="shared" si="163"/>
        <v>42623.937044917257</v>
      </c>
      <c r="R1730" s="5">
        <f t="shared" ref="R1730:R1793" si="168">(I1730/84600)+DATE(1970,1,1)</f>
        <v>42654.575342789598</v>
      </c>
      <c r="S1730">
        <f t="shared" si="164"/>
        <v>31</v>
      </c>
      <c r="T1730">
        <f t="shared" si="165"/>
        <v>2016</v>
      </c>
    </row>
    <row r="1731" spans="1:20" ht="42.75" hidden="1" x14ac:dyDescent="0.4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>
        <v>0</v>
      </c>
      <c r="L1731" t="b">
        <v>0</v>
      </c>
      <c r="M1731" t="s">
        <v>8281</v>
      </c>
      <c r="N1731" t="s">
        <v>8303</v>
      </c>
      <c r="O1731" s="6">
        <f t="shared" si="166"/>
        <v>0</v>
      </c>
      <c r="P1731">
        <f t="shared" si="167"/>
        <v>0</v>
      </c>
      <c r="Q1731" s="5">
        <f t="shared" ref="Q1731:Q1794" si="169">(J1731/84600)+DATE(1970,1,1)</f>
        <v>42830.670283687941</v>
      </c>
      <c r="R1731" s="5">
        <f t="shared" si="168"/>
        <v>42891.946879432624</v>
      </c>
      <c r="S1731">
        <f t="shared" ref="S1731:S1794" si="170">ROUND((I1731-J1731)/86400,0)+1</f>
        <v>61</v>
      </c>
      <c r="T1731">
        <f t="shared" ref="T1731:T1794" si="171">YEAR((Q1731))</f>
        <v>2017</v>
      </c>
    </row>
    <row r="1732" spans="1:20" ht="42.75" hidden="1" x14ac:dyDescent="0.4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>
        <v>0</v>
      </c>
      <c r="L1732" t="b">
        <v>0</v>
      </c>
      <c r="M1732" t="s">
        <v>8281</v>
      </c>
      <c r="N1732" t="s">
        <v>8303</v>
      </c>
      <c r="O1732" s="6">
        <f t="shared" si="166"/>
        <v>0</v>
      </c>
      <c r="P1732">
        <f t="shared" si="167"/>
        <v>0</v>
      </c>
      <c r="Q1732" s="5">
        <f t="shared" si="169"/>
        <v>42627.472612293146</v>
      </c>
      <c r="R1732" s="5">
        <f t="shared" si="168"/>
        <v>42658.110910165487</v>
      </c>
      <c r="S1732">
        <f t="shared" si="170"/>
        <v>31</v>
      </c>
      <c r="T1732">
        <f t="shared" si="171"/>
        <v>2016</v>
      </c>
    </row>
    <row r="1733" spans="1:20" ht="28.5" hidden="1" x14ac:dyDescent="0.4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>
        <v>0</v>
      </c>
      <c r="L1733" t="b">
        <v>0</v>
      </c>
      <c r="M1733" t="s">
        <v>8281</v>
      </c>
      <c r="N1733" t="s">
        <v>8303</v>
      </c>
      <c r="O1733" s="6">
        <f t="shared" si="166"/>
        <v>0</v>
      </c>
      <c r="P1733">
        <f t="shared" si="167"/>
        <v>0</v>
      </c>
      <c r="Q1733" s="5">
        <f t="shared" si="169"/>
        <v>42505.755933806147</v>
      </c>
      <c r="R1733" s="5">
        <f t="shared" si="168"/>
        <v>42519.765957446813</v>
      </c>
      <c r="S1733">
        <f t="shared" si="170"/>
        <v>15</v>
      </c>
      <c r="T1733">
        <f t="shared" si="171"/>
        <v>2016</v>
      </c>
    </row>
    <row r="1734" spans="1:20" ht="42.75" hidden="1" x14ac:dyDescent="0.4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>
        <v>0</v>
      </c>
      <c r="L1734" t="b">
        <v>0</v>
      </c>
      <c r="M1734" t="s">
        <v>8281</v>
      </c>
      <c r="N1734" t="s">
        <v>8303</v>
      </c>
      <c r="O1734" s="6">
        <f t="shared" si="166"/>
        <v>0</v>
      </c>
      <c r="P1734">
        <f t="shared" si="167"/>
        <v>0</v>
      </c>
      <c r="Q1734" s="5">
        <f t="shared" si="169"/>
        <v>42682.208995271867</v>
      </c>
      <c r="R1734" s="5">
        <f t="shared" si="168"/>
        <v>42743</v>
      </c>
      <c r="S1734">
        <f t="shared" si="170"/>
        <v>61</v>
      </c>
      <c r="T1734">
        <f t="shared" si="171"/>
        <v>2016</v>
      </c>
    </row>
    <row r="1735" spans="1:20" ht="42.75" hidden="1" x14ac:dyDescent="0.4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>
        <v>0</v>
      </c>
      <c r="L1735" t="b">
        <v>0</v>
      </c>
      <c r="M1735" t="s">
        <v>8281</v>
      </c>
      <c r="N1735" t="s">
        <v>8303</v>
      </c>
      <c r="O1735" s="6">
        <f t="shared" si="166"/>
        <v>0</v>
      </c>
      <c r="P1735">
        <f t="shared" si="167"/>
        <v>0</v>
      </c>
      <c r="Q1735" s="5">
        <f t="shared" si="169"/>
        <v>42977.349574468084</v>
      </c>
      <c r="R1735" s="5">
        <f t="shared" si="168"/>
        <v>42989.829787234041</v>
      </c>
      <c r="S1735">
        <f t="shared" si="170"/>
        <v>13</v>
      </c>
      <c r="T1735">
        <f t="shared" si="171"/>
        <v>2017</v>
      </c>
    </row>
    <row r="1736" spans="1:20" ht="42.75" hidden="1" x14ac:dyDescent="0.4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>
        <v>1</v>
      </c>
      <c r="L1736" t="b">
        <v>0</v>
      </c>
      <c r="M1736" t="s">
        <v>8281</v>
      </c>
      <c r="N1736" t="s">
        <v>8303</v>
      </c>
      <c r="O1736" s="6">
        <f t="shared" si="166"/>
        <v>0</v>
      </c>
      <c r="P1736">
        <f t="shared" si="167"/>
        <v>1</v>
      </c>
      <c r="Q1736" s="5">
        <f t="shared" si="169"/>
        <v>42453.803262411348</v>
      </c>
      <c r="R1736" s="5">
        <f t="shared" si="168"/>
        <v>42484.441560283689</v>
      </c>
      <c r="S1736">
        <f t="shared" si="170"/>
        <v>31</v>
      </c>
      <c r="T1736">
        <f t="shared" si="171"/>
        <v>2016</v>
      </c>
    </row>
    <row r="1737" spans="1:20" ht="42.75" hidden="1" x14ac:dyDescent="0.4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>
        <v>2</v>
      </c>
      <c r="L1737" t="b">
        <v>0</v>
      </c>
      <c r="M1737" t="s">
        <v>8281</v>
      </c>
      <c r="N1737" t="s">
        <v>8303</v>
      </c>
      <c r="O1737" s="6">
        <f t="shared" si="166"/>
        <v>11</v>
      </c>
      <c r="P1737">
        <f t="shared" si="167"/>
        <v>55</v>
      </c>
      <c r="Q1737" s="5">
        <f t="shared" si="169"/>
        <v>42921.32086288416</v>
      </c>
      <c r="R1737" s="5">
        <f t="shared" si="168"/>
        <v>42951.959160756502</v>
      </c>
      <c r="S1737">
        <f t="shared" si="170"/>
        <v>31</v>
      </c>
      <c r="T1737">
        <f t="shared" si="171"/>
        <v>2017</v>
      </c>
    </row>
    <row r="1738" spans="1:20" ht="28.5" hidden="1" x14ac:dyDescent="0.4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>
        <v>1</v>
      </c>
      <c r="L1738" t="b">
        <v>0</v>
      </c>
      <c r="M1738" t="s">
        <v>8281</v>
      </c>
      <c r="N1738" t="s">
        <v>8303</v>
      </c>
      <c r="O1738" s="6">
        <f t="shared" si="166"/>
        <v>1</v>
      </c>
      <c r="P1738">
        <f t="shared" si="167"/>
        <v>22</v>
      </c>
      <c r="Q1738" s="5">
        <f t="shared" si="169"/>
        <v>42642.560673758868</v>
      </c>
      <c r="R1738" s="5">
        <f t="shared" si="168"/>
        <v>42673.24152482269</v>
      </c>
      <c r="S1738">
        <f t="shared" si="170"/>
        <v>31</v>
      </c>
      <c r="T1738">
        <f t="shared" si="171"/>
        <v>2016</v>
      </c>
    </row>
    <row r="1739" spans="1:20" ht="42.75" hidden="1" x14ac:dyDescent="0.4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>
        <v>15</v>
      </c>
      <c r="L1739" t="b">
        <v>0</v>
      </c>
      <c r="M1739" t="s">
        <v>8281</v>
      </c>
      <c r="N1739" t="s">
        <v>8303</v>
      </c>
      <c r="O1739" s="6">
        <f t="shared" si="166"/>
        <v>21</v>
      </c>
      <c r="P1739">
        <f t="shared" si="167"/>
        <v>56.67</v>
      </c>
      <c r="Q1739" s="5">
        <f t="shared" si="169"/>
        <v>42529.288321512999</v>
      </c>
      <c r="R1739" s="5">
        <f t="shared" si="168"/>
        <v>42559.92661938534</v>
      </c>
      <c r="S1739">
        <f t="shared" si="170"/>
        <v>31</v>
      </c>
      <c r="T1739">
        <f t="shared" si="171"/>
        <v>2016</v>
      </c>
    </row>
    <row r="1740" spans="1:20" ht="28.5" hidden="1" x14ac:dyDescent="0.4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>
        <v>1</v>
      </c>
      <c r="L1740" t="b">
        <v>0</v>
      </c>
      <c r="M1740" t="s">
        <v>8281</v>
      </c>
      <c r="N1740" t="s">
        <v>8303</v>
      </c>
      <c r="O1740" s="6">
        <f t="shared" si="166"/>
        <v>0</v>
      </c>
      <c r="P1740">
        <f t="shared" si="167"/>
        <v>20</v>
      </c>
      <c r="Q1740" s="5">
        <f t="shared" si="169"/>
        <v>42232.020591016553</v>
      </c>
      <c r="R1740" s="5">
        <f t="shared" si="168"/>
        <v>42262.658888888887</v>
      </c>
      <c r="S1740">
        <f t="shared" si="170"/>
        <v>31</v>
      </c>
      <c r="T1740">
        <f t="shared" si="171"/>
        <v>2015</v>
      </c>
    </row>
    <row r="1741" spans="1:20" ht="42.75" hidden="1" x14ac:dyDescent="0.4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>
        <v>1</v>
      </c>
      <c r="L1741" t="b">
        <v>0</v>
      </c>
      <c r="M1741" t="s">
        <v>8281</v>
      </c>
      <c r="N1741" t="s">
        <v>8303</v>
      </c>
      <c r="O1741" s="6">
        <f t="shared" si="166"/>
        <v>0</v>
      </c>
      <c r="P1741">
        <f t="shared" si="167"/>
        <v>1</v>
      </c>
      <c r="Q1741" s="5">
        <f t="shared" si="169"/>
        <v>42794.743877068555</v>
      </c>
      <c r="R1741" s="5">
        <f t="shared" si="168"/>
        <v>42854.956643026002</v>
      </c>
      <c r="S1741">
        <f t="shared" si="170"/>
        <v>60</v>
      </c>
      <c r="T1741">
        <f t="shared" si="171"/>
        <v>2017</v>
      </c>
    </row>
    <row r="1742" spans="1:20" ht="42.75" hidden="1" x14ac:dyDescent="0.4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>
        <v>0</v>
      </c>
      <c r="L1742" t="b">
        <v>0</v>
      </c>
      <c r="M1742" t="s">
        <v>8281</v>
      </c>
      <c r="N1742" t="s">
        <v>8303</v>
      </c>
      <c r="O1742" s="6">
        <f t="shared" si="166"/>
        <v>0</v>
      </c>
      <c r="P1742">
        <f t="shared" si="167"/>
        <v>0</v>
      </c>
      <c r="Q1742" s="5">
        <f t="shared" si="169"/>
        <v>42525.068817966901</v>
      </c>
      <c r="R1742" s="5">
        <f t="shared" si="168"/>
        <v>42555.707115839243</v>
      </c>
      <c r="S1742">
        <f t="shared" si="170"/>
        <v>31</v>
      </c>
      <c r="T1742">
        <f t="shared" si="171"/>
        <v>2016</v>
      </c>
    </row>
    <row r="1743" spans="1:20" ht="28.5" hidden="1" x14ac:dyDescent="0.4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>
        <v>52</v>
      </c>
      <c r="L1743" t="b">
        <v>1</v>
      </c>
      <c r="M1743" t="s">
        <v>8294</v>
      </c>
      <c r="N1743" t="s">
        <v>8295</v>
      </c>
      <c r="O1743" s="6">
        <f t="shared" si="166"/>
        <v>111</v>
      </c>
      <c r="P1743">
        <f t="shared" si="167"/>
        <v>25.58</v>
      </c>
      <c r="Q1743" s="5">
        <f t="shared" si="169"/>
        <v>42472.790437352247</v>
      </c>
      <c r="R1743" s="5">
        <f t="shared" si="168"/>
        <v>42518.747884160752</v>
      </c>
      <c r="S1743">
        <f t="shared" si="170"/>
        <v>46</v>
      </c>
      <c r="T1743">
        <f t="shared" si="171"/>
        <v>2016</v>
      </c>
    </row>
    <row r="1744" spans="1:20" ht="42.75" hidden="1" x14ac:dyDescent="0.4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>
        <v>34</v>
      </c>
      <c r="L1744" t="b">
        <v>1</v>
      </c>
      <c r="M1744" t="s">
        <v>8294</v>
      </c>
      <c r="N1744" t="s">
        <v>8295</v>
      </c>
      <c r="O1744" s="6">
        <f t="shared" si="166"/>
        <v>109</v>
      </c>
      <c r="P1744">
        <f t="shared" si="167"/>
        <v>63.97</v>
      </c>
      <c r="Q1744" s="5">
        <f t="shared" si="169"/>
        <v>43075.597754137118</v>
      </c>
      <c r="R1744" s="5">
        <f t="shared" si="168"/>
        <v>43108.276595744683</v>
      </c>
      <c r="S1744">
        <f t="shared" si="170"/>
        <v>33</v>
      </c>
      <c r="T1744">
        <f t="shared" si="171"/>
        <v>2017</v>
      </c>
    </row>
    <row r="1745" spans="1:20" ht="42.75" hidden="1" x14ac:dyDescent="0.4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>
        <v>67</v>
      </c>
      <c r="L1745" t="b">
        <v>1</v>
      </c>
      <c r="M1745" t="s">
        <v>8294</v>
      </c>
      <c r="N1745" t="s">
        <v>8295</v>
      </c>
      <c r="O1745" s="6">
        <f t="shared" si="166"/>
        <v>100</v>
      </c>
      <c r="P1745">
        <f t="shared" si="167"/>
        <v>89.93</v>
      </c>
      <c r="Q1745" s="5">
        <f t="shared" si="169"/>
        <v>42949.009160756497</v>
      </c>
      <c r="R1745" s="5">
        <f t="shared" si="168"/>
        <v>42971.72269503546</v>
      </c>
      <c r="S1745">
        <f t="shared" si="170"/>
        <v>23</v>
      </c>
      <c r="T1745">
        <f t="shared" si="171"/>
        <v>2017</v>
      </c>
    </row>
    <row r="1746" spans="1:20" ht="42.75" hidden="1" x14ac:dyDescent="0.4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>
        <v>70</v>
      </c>
      <c r="L1746" t="b">
        <v>1</v>
      </c>
      <c r="M1746" t="s">
        <v>8294</v>
      </c>
      <c r="N1746" t="s">
        <v>8295</v>
      </c>
      <c r="O1746" s="6">
        <f t="shared" si="166"/>
        <v>118</v>
      </c>
      <c r="P1746">
        <f t="shared" si="167"/>
        <v>93.07</v>
      </c>
      <c r="Q1746" s="5">
        <f t="shared" si="169"/>
        <v>42376.766867612292</v>
      </c>
      <c r="R1746" s="5">
        <f t="shared" si="168"/>
        <v>42422.681761229316</v>
      </c>
      <c r="S1746">
        <f t="shared" si="170"/>
        <v>46</v>
      </c>
      <c r="T1746">
        <f t="shared" si="171"/>
        <v>2016</v>
      </c>
    </row>
    <row r="1747" spans="1:20" ht="42.75" hidden="1" x14ac:dyDescent="0.4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>
        <v>89</v>
      </c>
      <c r="L1747" t="b">
        <v>1</v>
      </c>
      <c r="M1747" t="s">
        <v>8294</v>
      </c>
      <c r="N1747" t="s">
        <v>8295</v>
      </c>
      <c r="O1747" s="6">
        <f t="shared" si="166"/>
        <v>114</v>
      </c>
      <c r="P1747">
        <f t="shared" si="167"/>
        <v>89.67</v>
      </c>
      <c r="Q1747" s="5">
        <f t="shared" si="169"/>
        <v>43054.541820330967</v>
      </c>
      <c r="R1747" s="5">
        <f t="shared" si="168"/>
        <v>43091.127659574471</v>
      </c>
      <c r="S1747">
        <f t="shared" si="170"/>
        <v>37</v>
      </c>
      <c r="T1747">
        <f t="shared" si="171"/>
        <v>2017</v>
      </c>
    </row>
    <row r="1748" spans="1:20" ht="57" hidden="1" x14ac:dyDescent="0.4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>
        <v>107</v>
      </c>
      <c r="L1748" t="b">
        <v>1</v>
      </c>
      <c r="M1748" t="s">
        <v>8294</v>
      </c>
      <c r="N1748" t="s">
        <v>8295</v>
      </c>
      <c r="O1748" s="6">
        <f t="shared" si="166"/>
        <v>148</v>
      </c>
      <c r="P1748">
        <f t="shared" si="167"/>
        <v>207.62</v>
      </c>
      <c r="Q1748" s="5">
        <f t="shared" si="169"/>
        <v>43031.988971631203</v>
      </c>
      <c r="R1748" s="5">
        <f t="shared" si="168"/>
        <v>43062.531914893618</v>
      </c>
      <c r="S1748">
        <f t="shared" si="170"/>
        <v>31</v>
      </c>
      <c r="T1748">
        <f t="shared" si="171"/>
        <v>2017</v>
      </c>
    </row>
    <row r="1749" spans="1:20" ht="42.75" hidden="1" x14ac:dyDescent="0.4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>
        <v>159</v>
      </c>
      <c r="L1749" t="b">
        <v>1</v>
      </c>
      <c r="M1749" t="s">
        <v>8294</v>
      </c>
      <c r="N1749" t="s">
        <v>8295</v>
      </c>
      <c r="O1749" s="6">
        <f t="shared" si="166"/>
        <v>105</v>
      </c>
      <c r="P1749">
        <f t="shared" si="167"/>
        <v>59.41</v>
      </c>
      <c r="Q1749" s="5">
        <f t="shared" si="169"/>
        <v>42648.253309692671</v>
      </c>
      <c r="R1749" s="5">
        <f t="shared" si="168"/>
        <v>42678.063829787236</v>
      </c>
      <c r="S1749">
        <f t="shared" si="170"/>
        <v>30</v>
      </c>
      <c r="T1749">
        <f t="shared" si="171"/>
        <v>2016</v>
      </c>
    </row>
    <row r="1750" spans="1:20" ht="28.5" hidden="1" x14ac:dyDescent="0.4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>
        <v>181</v>
      </c>
      <c r="L1750" t="b">
        <v>1</v>
      </c>
      <c r="M1750" t="s">
        <v>8294</v>
      </c>
      <c r="N1750" t="s">
        <v>8295</v>
      </c>
      <c r="O1750" s="6">
        <f t="shared" si="166"/>
        <v>130</v>
      </c>
      <c r="P1750">
        <f t="shared" si="167"/>
        <v>358.97</v>
      </c>
      <c r="Q1750" s="5">
        <f t="shared" si="169"/>
        <v>42574.226276595742</v>
      </c>
      <c r="R1750" s="5">
        <f t="shared" si="168"/>
        <v>42604.864574468083</v>
      </c>
      <c r="S1750">
        <f t="shared" si="170"/>
        <v>31</v>
      </c>
      <c r="T1750">
        <f t="shared" si="171"/>
        <v>2016</v>
      </c>
    </row>
    <row r="1751" spans="1:20" ht="28.5" hidden="1" x14ac:dyDescent="0.4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>
        <v>131</v>
      </c>
      <c r="L1751" t="b">
        <v>1</v>
      </c>
      <c r="M1751" t="s">
        <v>8294</v>
      </c>
      <c r="N1751" t="s">
        <v>8295</v>
      </c>
      <c r="O1751" s="6">
        <f t="shared" si="166"/>
        <v>123</v>
      </c>
      <c r="P1751">
        <f t="shared" si="167"/>
        <v>94.74</v>
      </c>
      <c r="Q1751" s="5">
        <f t="shared" si="169"/>
        <v>43124.720106382978</v>
      </c>
      <c r="R1751" s="5">
        <f t="shared" si="168"/>
        <v>43162.319148936171</v>
      </c>
      <c r="S1751">
        <f t="shared" si="170"/>
        <v>38</v>
      </c>
      <c r="T1751">
        <f t="shared" si="171"/>
        <v>2018</v>
      </c>
    </row>
    <row r="1752" spans="1:20" ht="42.75" hidden="1" x14ac:dyDescent="0.4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>
        <v>125</v>
      </c>
      <c r="L1752" t="b">
        <v>1</v>
      </c>
      <c r="M1752" t="s">
        <v>8294</v>
      </c>
      <c r="N1752" t="s">
        <v>8295</v>
      </c>
      <c r="O1752" s="6">
        <f t="shared" si="166"/>
        <v>202</v>
      </c>
      <c r="P1752">
        <f t="shared" si="167"/>
        <v>80.650000000000006</v>
      </c>
      <c r="Q1752" s="5">
        <f t="shared" si="169"/>
        <v>42814.109976359337</v>
      </c>
      <c r="R1752" s="5">
        <f t="shared" si="168"/>
        <v>42839.641891252955</v>
      </c>
      <c r="S1752">
        <f t="shared" si="170"/>
        <v>26</v>
      </c>
      <c r="T1752">
        <f t="shared" si="171"/>
        <v>2017</v>
      </c>
    </row>
    <row r="1753" spans="1:20" ht="28.5" hidden="1" x14ac:dyDescent="0.4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>
        <v>61</v>
      </c>
      <c r="L1753" t="b">
        <v>1</v>
      </c>
      <c r="M1753" t="s">
        <v>8294</v>
      </c>
      <c r="N1753" t="s">
        <v>8295</v>
      </c>
      <c r="O1753" s="6">
        <f t="shared" si="166"/>
        <v>103</v>
      </c>
      <c r="P1753">
        <f t="shared" si="167"/>
        <v>168.69</v>
      </c>
      <c r="Q1753" s="5">
        <f t="shared" si="169"/>
        <v>42403.500271867611</v>
      </c>
      <c r="R1753" s="5">
        <f t="shared" si="168"/>
        <v>42434.096016548465</v>
      </c>
      <c r="S1753">
        <f t="shared" si="170"/>
        <v>31</v>
      </c>
      <c r="T1753">
        <f t="shared" si="171"/>
        <v>2016</v>
      </c>
    </row>
    <row r="1754" spans="1:20" ht="28.5" hidden="1" x14ac:dyDescent="0.4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>
        <v>90</v>
      </c>
      <c r="L1754" t="b">
        <v>1</v>
      </c>
      <c r="M1754" t="s">
        <v>8294</v>
      </c>
      <c r="N1754" t="s">
        <v>8295</v>
      </c>
      <c r="O1754" s="6">
        <f t="shared" si="166"/>
        <v>260</v>
      </c>
      <c r="P1754">
        <f t="shared" si="167"/>
        <v>34.69</v>
      </c>
      <c r="Q1754" s="5">
        <f t="shared" si="169"/>
        <v>42990.194822695034</v>
      </c>
      <c r="R1754" s="5">
        <f t="shared" si="168"/>
        <v>43020.833120567375</v>
      </c>
      <c r="S1754">
        <f t="shared" si="170"/>
        <v>31</v>
      </c>
      <c r="T1754">
        <f t="shared" si="171"/>
        <v>2017</v>
      </c>
    </row>
    <row r="1755" spans="1:20" ht="42.75" hidden="1" x14ac:dyDescent="0.4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>
        <v>35</v>
      </c>
      <c r="L1755" t="b">
        <v>1</v>
      </c>
      <c r="M1755" t="s">
        <v>8294</v>
      </c>
      <c r="N1755" t="s">
        <v>8295</v>
      </c>
      <c r="O1755" s="6">
        <f t="shared" si="166"/>
        <v>108</v>
      </c>
      <c r="P1755">
        <f t="shared" si="167"/>
        <v>462.86</v>
      </c>
      <c r="Q1755" s="5">
        <f t="shared" si="169"/>
        <v>42779.297494089835</v>
      </c>
      <c r="R1755" s="5">
        <f t="shared" si="168"/>
        <v>42809.893238770688</v>
      </c>
      <c r="S1755">
        <f t="shared" si="170"/>
        <v>31</v>
      </c>
      <c r="T1755">
        <f t="shared" si="171"/>
        <v>2017</v>
      </c>
    </row>
    <row r="1756" spans="1:20" ht="42.75" hidden="1" x14ac:dyDescent="0.4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>
        <v>90</v>
      </c>
      <c r="L1756" t="b">
        <v>1</v>
      </c>
      <c r="M1756" t="s">
        <v>8294</v>
      </c>
      <c r="N1756" t="s">
        <v>8295</v>
      </c>
      <c r="O1756" s="6">
        <f t="shared" si="166"/>
        <v>111</v>
      </c>
      <c r="P1756">
        <f t="shared" si="167"/>
        <v>104.39</v>
      </c>
      <c r="Q1756" s="5">
        <f t="shared" si="169"/>
        <v>42418.916702127659</v>
      </c>
      <c r="R1756" s="5">
        <f t="shared" si="168"/>
        <v>42449.512446808512</v>
      </c>
      <c r="S1756">
        <f t="shared" si="170"/>
        <v>31</v>
      </c>
      <c r="T1756">
        <f t="shared" si="171"/>
        <v>2016</v>
      </c>
    </row>
    <row r="1757" spans="1:20" ht="42.75" hidden="1" x14ac:dyDescent="0.4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>
        <v>4</v>
      </c>
      <c r="L1757" t="b">
        <v>1</v>
      </c>
      <c r="M1757" t="s">
        <v>8294</v>
      </c>
      <c r="N1757" t="s">
        <v>8295</v>
      </c>
      <c r="O1757" s="6">
        <f t="shared" si="166"/>
        <v>120</v>
      </c>
      <c r="P1757">
        <f t="shared" si="167"/>
        <v>7.5</v>
      </c>
      <c r="Q1757" s="5">
        <f t="shared" si="169"/>
        <v>42607.763132387707</v>
      </c>
      <c r="R1757" s="5">
        <f t="shared" si="168"/>
        <v>42638.401430260048</v>
      </c>
      <c r="S1757">
        <f t="shared" si="170"/>
        <v>31</v>
      </c>
      <c r="T1757">
        <f t="shared" si="171"/>
        <v>2016</v>
      </c>
    </row>
    <row r="1758" spans="1:20" ht="42.75" hidden="1" x14ac:dyDescent="0.4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>
        <v>120</v>
      </c>
      <c r="L1758" t="b">
        <v>1</v>
      </c>
      <c r="M1758" t="s">
        <v>8294</v>
      </c>
      <c r="N1758" t="s">
        <v>8295</v>
      </c>
      <c r="O1758" s="6">
        <f t="shared" si="166"/>
        <v>103</v>
      </c>
      <c r="P1758">
        <f t="shared" si="167"/>
        <v>47.13</v>
      </c>
      <c r="Q1758" s="5">
        <f t="shared" si="169"/>
        <v>42932.915709219858</v>
      </c>
      <c r="R1758" s="5">
        <f t="shared" si="168"/>
        <v>42973.766773049647</v>
      </c>
      <c r="S1758">
        <f t="shared" si="170"/>
        <v>41</v>
      </c>
      <c r="T1758">
        <f t="shared" si="171"/>
        <v>2017</v>
      </c>
    </row>
    <row r="1759" spans="1:20" ht="28.5" hidden="1" x14ac:dyDescent="0.4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>
        <v>14</v>
      </c>
      <c r="L1759" t="b">
        <v>1</v>
      </c>
      <c r="M1759" t="s">
        <v>8294</v>
      </c>
      <c r="N1759" t="s">
        <v>8295</v>
      </c>
      <c r="O1759" s="6">
        <f t="shared" si="166"/>
        <v>116</v>
      </c>
      <c r="P1759">
        <f t="shared" si="167"/>
        <v>414.29</v>
      </c>
      <c r="Q1759" s="5">
        <f t="shared" si="169"/>
        <v>43099.036442080382</v>
      </c>
      <c r="R1759" s="5">
        <f t="shared" si="168"/>
        <v>43129.658865248231</v>
      </c>
      <c r="S1759">
        <f t="shared" si="170"/>
        <v>31</v>
      </c>
      <c r="T1759">
        <f t="shared" si="171"/>
        <v>2017</v>
      </c>
    </row>
    <row r="1760" spans="1:20" ht="42.75" hidden="1" x14ac:dyDescent="0.4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>
        <v>27</v>
      </c>
      <c r="L1760" t="b">
        <v>1</v>
      </c>
      <c r="M1760" t="s">
        <v>8294</v>
      </c>
      <c r="N1760" t="s">
        <v>8295</v>
      </c>
      <c r="O1760" s="6">
        <f t="shared" si="166"/>
        <v>115</v>
      </c>
      <c r="P1760">
        <f t="shared" si="167"/>
        <v>42.48</v>
      </c>
      <c r="Q1760" s="5">
        <f t="shared" si="169"/>
        <v>42866.316690307329</v>
      </c>
      <c r="R1760" s="5">
        <f t="shared" si="168"/>
        <v>42927.593286052012</v>
      </c>
      <c r="S1760">
        <f t="shared" si="170"/>
        <v>61</v>
      </c>
      <c r="T1760">
        <f t="shared" si="171"/>
        <v>2017</v>
      </c>
    </row>
    <row r="1761" spans="1:20" ht="28.5" hidden="1" x14ac:dyDescent="0.4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>
        <v>49</v>
      </c>
      <c r="L1761" t="b">
        <v>1</v>
      </c>
      <c r="M1761" t="s">
        <v>8294</v>
      </c>
      <c r="N1761" t="s">
        <v>8295</v>
      </c>
      <c r="O1761" s="6">
        <f t="shared" si="166"/>
        <v>107</v>
      </c>
      <c r="P1761">
        <f t="shared" si="167"/>
        <v>108.78</v>
      </c>
      <c r="Q1761" s="5">
        <f t="shared" si="169"/>
        <v>42419.889231678491</v>
      </c>
      <c r="R1761" s="5">
        <f t="shared" si="168"/>
        <v>42440.27221040189</v>
      </c>
      <c r="S1761">
        <f t="shared" si="170"/>
        <v>21</v>
      </c>
      <c r="T1761">
        <f t="shared" si="171"/>
        <v>2016</v>
      </c>
    </row>
    <row r="1762" spans="1:20" ht="42.75" hidden="1" x14ac:dyDescent="0.4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>
        <v>102</v>
      </c>
      <c r="L1762" t="b">
        <v>1</v>
      </c>
      <c r="M1762" t="s">
        <v>8294</v>
      </c>
      <c r="N1762" t="s">
        <v>8295</v>
      </c>
      <c r="O1762" s="6">
        <f t="shared" si="166"/>
        <v>165</v>
      </c>
      <c r="P1762">
        <f t="shared" si="167"/>
        <v>81.099999999999994</v>
      </c>
      <c r="Q1762" s="5">
        <f t="shared" si="169"/>
        <v>42763.899680851064</v>
      </c>
      <c r="R1762" s="5">
        <f t="shared" si="168"/>
        <v>42784.325212765958</v>
      </c>
      <c r="S1762">
        <f t="shared" si="170"/>
        <v>21</v>
      </c>
      <c r="T1762">
        <f t="shared" si="171"/>
        <v>2017</v>
      </c>
    </row>
    <row r="1763" spans="1:20" ht="28.5" hidden="1" x14ac:dyDescent="0.4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>
        <v>3</v>
      </c>
      <c r="L1763" t="b">
        <v>1</v>
      </c>
      <c r="M1763" t="s">
        <v>8294</v>
      </c>
      <c r="N1763" t="s">
        <v>8295</v>
      </c>
      <c r="O1763" s="6">
        <f t="shared" si="166"/>
        <v>155</v>
      </c>
      <c r="P1763">
        <f t="shared" si="167"/>
        <v>51.67</v>
      </c>
      <c r="Q1763" s="5">
        <f t="shared" si="169"/>
        <v>42563.622458628844</v>
      </c>
      <c r="R1763" s="5">
        <f t="shared" si="168"/>
        <v>42614.68628841608</v>
      </c>
      <c r="S1763">
        <f t="shared" si="170"/>
        <v>51</v>
      </c>
      <c r="T1763">
        <f t="shared" si="171"/>
        <v>2016</v>
      </c>
    </row>
    <row r="1764" spans="1:20" hidden="1" x14ac:dyDescent="0.4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>
        <v>25</v>
      </c>
      <c r="L1764" t="b">
        <v>1</v>
      </c>
      <c r="M1764" t="s">
        <v>8294</v>
      </c>
      <c r="N1764" t="s">
        <v>8295</v>
      </c>
      <c r="O1764" s="6">
        <f t="shared" si="166"/>
        <v>885</v>
      </c>
      <c r="P1764">
        <f t="shared" si="167"/>
        <v>35.4</v>
      </c>
      <c r="Q1764" s="5">
        <f t="shared" si="169"/>
        <v>42769.322044917259</v>
      </c>
      <c r="R1764" s="5">
        <f t="shared" si="168"/>
        <v>42799.960342789593</v>
      </c>
      <c r="S1764">
        <f t="shared" si="170"/>
        <v>31</v>
      </c>
      <c r="T1764">
        <f t="shared" si="171"/>
        <v>2017</v>
      </c>
    </row>
    <row r="1765" spans="1:20" ht="42.75" hidden="1" x14ac:dyDescent="0.4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>
        <v>118</v>
      </c>
      <c r="L1765" t="b">
        <v>1</v>
      </c>
      <c r="M1765" t="s">
        <v>8294</v>
      </c>
      <c r="N1765" t="s">
        <v>8295</v>
      </c>
      <c r="O1765" s="6">
        <f t="shared" si="166"/>
        <v>102</v>
      </c>
      <c r="P1765">
        <f t="shared" si="167"/>
        <v>103.64</v>
      </c>
      <c r="Q1765" s="5">
        <f t="shared" si="169"/>
        <v>43000.014657210399</v>
      </c>
      <c r="R1765" s="5">
        <f t="shared" si="168"/>
        <v>43030.65295508274</v>
      </c>
      <c r="S1765">
        <f t="shared" si="170"/>
        <v>31</v>
      </c>
      <c r="T1765">
        <f t="shared" si="171"/>
        <v>2017</v>
      </c>
    </row>
    <row r="1766" spans="1:20" ht="42.75" hidden="1" x14ac:dyDescent="0.4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>
        <v>39</v>
      </c>
      <c r="L1766" t="b">
        <v>0</v>
      </c>
      <c r="M1766" t="s">
        <v>8294</v>
      </c>
      <c r="N1766" t="s">
        <v>8295</v>
      </c>
      <c r="O1766" s="6">
        <f t="shared" si="166"/>
        <v>20</v>
      </c>
      <c r="P1766">
        <f t="shared" si="167"/>
        <v>55.28</v>
      </c>
      <c r="Q1766" s="5">
        <f t="shared" si="169"/>
        <v>42171.368546099286</v>
      </c>
      <c r="R1766" s="5">
        <f t="shared" si="168"/>
        <v>42200.985567375887</v>
      </c>
      <c r="S1766">
        <f t="shared" si="170"/>
        <v>30</v>
      </c>
      <c r="T1766">
        <f t="shared" si="171"/>
        <v>2015</v>
      </c>
    </row>
    <row r="1767" spans="1:20" ht="42.75" hidden="1" x14ac:dyDescent="0.4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>
        <v>103</v>
      </c>
      <c r="L1767" t="b">
        <v>0</v>
      </c>
      <c r="M1767" t="s">
        <v>8294</v>
      </c>
      <c r="N1767" t="s">
        <v>8295</v>
      </c>
      <c r="O1767" s="6">
        <f t="shared" si="166"/>
        <v>59</v>
      </c>
      <c r="P1767">
        <f t="shared" si="167"/>
        <v>72.17</v>
      </c>
      <c r="Q1767" s="5">
        <f t="shared" si="169"/>
        <v>42181.065153664298</v>
      </c>
      <c r="R1767" s="5">
        <f t="shared" si="168"/>
        <v>42211.703451536639</v>
      </c>
      <c r="S1767">
        <f t="shared" si="170"/>
        <v>31</v>
      </c>
      <c r="T1767">
        <f t="shared" si="171"/>
        <v>2015</v>
      </c>
    </row>
    <row r="1768" spans="1:20" ht="28.5" hidden="1" x14ac:dyDescent="0.4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>
        <v>0</v>
      </c>
      <c r="L1768" t="b">
        <v>0</v>
      </c>
      <c r="M1768" t="s">
        <v>8294</v>
      </c>
      <c r="N1768" t="s">
        <v>8295</v>
      </c>
      <c r="O1768" s="6">
        <f t="shared" si="166"/>
        <v>0</v>
      </c>
      <c r="P1768">
        <f t="shared" si="167"/>
        <v>0</v>
      </c>
      <c r="Q1768" s="5">
        <f t="shared" si="169"/>
        <v>42202.388747044919</v>
      </c>
      <c r="R1768" s="5">
        <f t="shared" si="168"/>
        <v>42223.835555555561</v>
      </c>
      <c r="S1768">
        <f t="shared" si="170"/>
        <v>22</v>
      </c>
      <c r="T1768">
        <f t="shared" si="171"/>
        <v>2015</v>
      </c>
    </row>
    <row r="1769" spans="1:20" ht="28.5" hidden="1" x14ac:dyDescent="0.4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>
        <v>39</v>
      </c>
      <c r="L1769" t="b">
        <v>0</v>
      </c>
      <c r="M1769" t="s">
        <v>8294</v>
      </c>
      <c r="N1769" t="s">
        <v>8295</v>
      </c>
      <c r="O1769" s="6">
        <f t="shared" si="166"/>
        <v>46</v>
      </c>
      <c r="P1769">
        <f t="shared" si="167"/>
        <v>58.62</v>
      </c>
      <c r="Q1769" s="5">
        <f t="shared" si="169"/>
        <v>42170.523451536646</v>
      </c>
      <c r="R1769" s="5">
        <f t="shared" si="168"/>
        <v>42201.161749408988</v>
      </c>
      <c r="S1769">
        <f t="shared" si="170"/>
        <v>31</v>
      </c>
      <c r="T1769">
        <f t="shared" si="171"/>
        <v>2015</v>
      </c>
    </row>
    <row r="1770" spans="1:20" ht="42.75" hidden="1" x14ac:dyDescent="0.4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>
        <v>15</v>
      </c>
      <c r="L1770" t="b">
        <v>0</v>
      </c>
      <c r="M1770" t="s">
        <v>8294</v>
      </c>
      <c r="N1770" t="s">
        <v>8295</v>
      </c>
      <c r="O1770" s="6">
        <f t="shared" si="166"/>
        <v>4</v>
      </c>
      <c r="P1770">
        <f t="shared" si="167"/>
        <v>12.47</v>
      </c>
      <c r="Q1770" s="5">
        <f t="shared" si="169"/>
        <v>42195.955602836882</v>
      </c>
      <c r="R1770" s="5">
        <f t="shared" si="168"/>
        <v>42257.232198581565</v>
      </c>
      <c r="S1770">
        <f t="shared" si="170"/>
        <v>61</v>
      </c>
      <c r="T1770">
        <f t="shared" si="171"/>
        <v>2015</v>
      </c>
    </row>
    <row r="1771" spans="1:20" ht="42.75" hidden="1" x14ac:dyDescent="0.4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>
        <v>22</v>
      </c>
      <c r="L1771" t="b">
        <v>0</v>
      </c>
      <c r="M1771" t="s">
        <v>8294</v>
      </c>
      <c r="N1771" t="s">
        <v>8295</v>
      </c>
      <c r="O1771" s="6">
        <f t="shared" si="166"/>
        <v>3</v>
      </c>
      <c r="P1771">
        <f t="shared" si="167"/>
        <v>49.14</v>
      </c>
      <c r="Q1771" s="5">
        <f t="shared" si="169"/>
        <v>42337.155543735222</v>
      </c>
      <c r="R1771" s="5">
        <f t="shared" si="168"/>
        <v>42367.793841607563</v>
      </c>
      <c r="S1771">
        <f t="shared" si="170"/>
        <v>31</v>
      </c>
      <c r="T1771">
        <f t="shared" si="171"/>
        <v>2015</v>
      </c>
    </row>
    <row r="1772" spans="1:20" ht="42.75" hidden="1" x14ac:dyDescent="0.4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>
        <v>92</v>
      </c>
      <c r="L1772" t="b">
        <v>0</v>
      </c>
      <c r="M1772" t="s">
        <v>8294</v>
      </c>
      <c r="N1772" t="s">
        <v>8295</v>
      </c>
      <c r="O1772" s="6">
        <f t="shared" si="166"/>
        <v>57</v>
      </c>
      <c r="P1772">
        <f t="shared" si="167"/>
        <v>150.5</v>
      </c>
      <c r="Q1772" s="5">
        <f t="shared" si="169"/>
        <v>42239.073215130025</v>
      </c>
      <c r="R1772" s="5">
        <f t="shared" si="168"/>
        <v>42274.81789598109</v>
      </c>
      <c r="S1772">
        <f t="shared" si="170"/>
        <v>36</v>
      </c>
      <c r="T1772">
        <f t="shared" si="171"/>
        <v>2015</v>
      </c>
    </row>
    <row r="1773" spans="1:20" ht="42.75" hidden="1" x14ac:dyDescent="0.4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>
        <v>25</v>
      </c>
      <c r="L1773" t="b">
        <v>0</v>
      </c>
      <c r="M1773" t="s">
        <v>8294</v>
      </c>
      <c r="N1773" t="s">
        <v>8295</v>
      </c>
      <c r="O1773" s="6">
        <f t="shared" si="166"/>
        <v>21</v>
      </c>
      <c r="P1773">
        <f t="shared" si="167"/>
        <v>35.799999999999997</v>
      </c>
      <c r="Q1773" s="5">
        <f t="shared" si="169"/>
        <v>42253.574940898347</v>
      </c>
      <c r="R1773" s="5">
        <f t="shared" si="168"/>
        <v>42284.213238770681</v>
      </c>
      <c r="S1773">
        <f t="shared" si="170"/>
        <v>31</v>
      </c>
      <c r="T1773">
        <f t="shared" si="171"/>
        <v>2015</v>
      </c>
    </row>
    <row r="1774" spans="1:20" ht="42.75" hidden="1" x14ac:dyDescent="0.4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>
        <v>19</v>
      </c>
      <c r="L1774" t="b">
        <v>0</v>
      </c>
      <c r="M1774" t="s">
        <v>8294</v>
      </c>
      <c r="N1774" t="s">
        <v>8295</v>
      </c>
      <c r="O1774" s="6">
        <f t="shared" si="166"/>
        <v>16</v>
      </c>
      <c r="P1774">
        <f t="shared" si="167"/>
        <v>45.16</v>
      </c>
      <c r="Q1774" s="5">
        <f t="shared" si="169"/>
        <v>42111.350307328605</v>
      </c>
      <c r="R1774" s="5">
        <f t="shared" si="168"/>
        <v>42172.626903073287</v>
      </c>
      <c r="S1774">
        <f t="shared" si="170"/>
        <v>61</v>
      </c>
      <c r="T1774">
        <f t="shared" si="171"/>
        <v>2015</v>
      </c>
    </row>
    <row r="1775" spans="1:20" ht="42.75" hidden="1" x14ac:dyDescent="0.4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>
        <v>19</v>
      </c>
      <c r="L1775" t="b">
        <v>0</v>
      </c>
      <c r="M1775" t="s">
        <v>8294</v>
      </c>
      <c r="N1775" t="s">
        <v>8295</v>
      </c>
      <c r="O1775" s="6">
        <f t="shared" si="166"/>
        <v>6</v>
      </c>
      <c r="P1775">
        <f t="shared" si="167"/>
        <v>98.79</v>
      </c>
      <c r="Q1775" s="5">
        <f t="shared" si="169"/>
        <v>42327.904231678491</v>
      </c>
      <c r="R1775" s="5">
        <f t="shared" si="168"/>
        <v>42373.861678486996</v>
      </c>
      <c r="S1775">
        <f t="shared" si="170"/>
        <v>46</v>
      </c>
      <c r="T1775">
        <f t="shared" si="171"/>
        <v>2015</v>
      </c>
    </row>
    <row r="1776" spans="1:20" ht="42.75" hidden="1" x14ac:dyDescent="0.4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>
        <v>13</v>
      </c>
      <c r="L1776" t="b">
        <v>0</v>
      </c>
      <c r="M1776" t="s">
        <v>8294</v>
      </c>
      <c r="N1776" t="s">
        <v>8295</v>
      </c>
      <c r="O1776" s="6">
        <f t="shared" si="166"/>
        <v>46</v>
      </c>
      <c r="P1776">
        <f t="shared" si="167"/>
        <v>88.31</v>
      </c>
      <c r="Q1776" s="5">
        <f t="shared" si="169"/>
        <v>42278.329692671396</v>
      </c>
      <c r="R1776" s="5">
        <f t="shared" si="168"/>
        <v>42321.637588652484</v>
      </c>
      <c r="S1776">
        <f t="shared" si="170"/>
        <v>43</v>
      </c>
      <c r="T1776">
        <f t="shared" si="171"/>
        <v>2015</v>
      </c>
    </row>
    <row r="1777" spans="1:20" ht="42.75" hidden="1" x14ac:dyDescent="0.4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>
        <v>124</v>
      </c>
      <c r="L1777" t="b">
        <v>0</v>
      </c>
      <c r="M1777" t="s">
        <v>8294</v>
      </c>
      <c r="N1777" t="s">
        <v>8295</v>
      </c>
      <c r="O1777" s="6">
        <f t="shared" si="166"/>
        <v>65</v>
      </c>
      <c r="P1777">
        <f t="shared" si="167"/>
        <v>170.63</v>
      </c>
      <c r="Q1777" s="5">
        <f t="shared" si="169"/>
        <v>42239.273758865253</v>
      </c>
      <c r="R1777" s="5">
        <f t="shared" si="168"/>
        <v>42285.231205673757</v>
      </c>
      <c r="S1777">
        <f t="shared" si="170"/>
        <v>46</v>
      </c>
      <c r="T1777">
        <f t="shared" si="171"/>
        <v>2015</v>
      </c>
    </row>
    <row r="1778" spans="1:20" ht="42.75" hidden="1" x14ac:dyDescent="0.4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>
        <v>4</v>
      </c>
      <c r="L1778" t="b">
        <v>0</v>
      </c>
      <c r="M1778" t="s">
        <v>8294</v>
      </c>
      <c r="N1778" t="s">
        <v>8295</v>
      </c>
      <c r="O1778" s="6">
        <f t="shared" si="166"/>
        <v>7</v>
      </c>
      <c r="P1778">
        <f t="shared" si="167"/>
        <v>83.75</v>
      </c>
      <c r="Q1778" s="5">
        <f t="shared" si="169"/>
        <v>42253.551666666666</v>
      </c>
      <c r="R1778" s="5">
        <f t="shared" si="168"/>
        <v>42290.317624113479</v>
      </c>
      <c r="S1778">
        <f t="shared" si="170"/>
        <v>37</v>
      </c>
      <c r="T1778">
        <f t="shared" si="171"/>
        <v>2015</v>
      </c>
    </row>
    <row r="1779" spans="1:20" ht="42.75" hidden="1" x14ac:dyDescent="0.4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>
        <v>10</v>
      </c>
      <c r="L1779" t="b">
        <v>0</v>
      </c>
      <c r="M1779" t="s">
        <v>8294</v>
      </c>
      <c r="N1779" t="s">
        <v>8295</v>
      </c>
      <c r="O1779" s="6">
        <f t="shared" si="166"/>
        <v>14</v>
      </c>
      <c r="P1779">
        <f t="shared" si="167"/>
        <v>65.099999999999994</v>
      </c>
      <c r="Q1779" s="5">
        <f t="shared" si="169"/>
        <v>42375.492352245863</v>
      </c>
      <c r="R1779" s="5">
        <f t="shared" si="168"/>
        <v>42406.130650118204</v>
      </c>
      <c r="S1779">
        <f t="shared" si="170"/>
        <v>31</v>
      </c>
      <c r="T1779">
        <f t="shared" si="171"/>
        <v>2016</v>
      </c>
    </row>
    <row r="1780" spans="1:20" ht="42.75" hidden="1" x14ac:dyDescent="0.4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>
        <v>15</v>
      </c>
      <c r="L1780" t="b">
        <v>0</v>
      </c>
      <c r="M1780" t="s">
        <v>8294</v>
      </c>
      <c r="N1780" t="s">
        <v>8295</v>
      </c>
      <c r="O1780" s="6">
        <f t="shared" si="166"/>
        <v>2</v>
      </c>
      <c r="P1780">
        <f t="shared" si="167"/>
        <v>66.33</v>
      </c>
      <c r="Q1780" s="5">
        <f t="shared" si="169"/>
        <v>42396.434929078016</v>
      </c>
      <c r="R1780" s="5">
        <f t="shared" si="168"/>
        <v>42442.349822695032</v>
      </c>
      <c r="S1780">
        <f t="shared" si="170"/>
        <v>46</v>
      </c>
      <c r="T1780">
        <f t="shared" si="171"/>
        <v>2016</v>
      </c>
    </row>
    <row r="1781" spans="1:20" ht="42.75" hidden="1" x14ac:dyDescent="0.4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>
        <v>38</v>
      </c>
      <c r="L1781" t="b">
        <v>0</v>
      </c>
      <c r="M1781" t="s">
        <v>8294</v>
      </c>
      <c r="N1781" t="s">
        <v>8295</v>
      </c>
      <c r="O1781" s="6">
        <f t="shared" si="166"/>
        <v>36</v>
      </c>
      <c r="P1781">
        <f t="shared" si="167"/>
        <v>104.89</v>
      </c>
      <c r="Q1781" s="5">
        <f t="shared" si="169"/>
        <v>42947.749172576834</v>
      </c>
      <c r="R1781" s="5">
        <f t="shared" si="168"/>
        <v>42978.387470449175</v>
      </c>
      <c r="S1781">
        <f t="shared" si="170"/>
        <v>31</v>
      </c>
      <c r="T1781">
        <f t="shared" si="171"/>
        <v>2017</v>
      </c>
    </row>
    <row r="1782" spans="1:20" ht="42.75" hidden="1" x14ac:dyDescent="0.4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>
        <v>152</v>
      </c>
      <c r="L1782" t="b">
        <v>0</v>
      </c>
      <c r="M1782" t="s">
        <v>8294</v>
      </c>
      <c r="N1782" t="s">
        <v>8295</v>
      </c>
      <c r="O1782" s="6">
        <f t="shared" si="166"/>
        <v>40</v>
      </c>
      <c r="P1782">
        <f t="shared" si="167"/>
        <v>78.44</v>
      </c>
      <c r="Q1782" s="5">
        <f t="shared" si="169"/>
        <v>42853.698699763598</v>
      </c>
      <c r="R1782" s="5">
        <f t="shared" si="168"/>
        <v>42914.975295508273</v>
      </c>
      <c r="S1782">
        <f t="shared" si="170"/>
        <v>61</v>
      </c>
      <c r="T1782">
        <f t="shared" si="171"/>
        <v>2017</v>
      </c>
    </row>
    <row r="1783" spans="1:20" ht="42.75" hidden="1" x14ac:dyDescent="0.4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>
        <v>24</v>
      </c>
      <c r="L1783" t="b">
        <v>0</v>
      </c>
      <c r="M1783" t="s">
        <v>8294</v>
      </c>
      <c r="N1783" t="s">
        <v>8295</v>
      </c>
      <c r="O1783" s="6">
        <f t="shared" si="166"/>
        <v>26</v>
      </c>
      <c r="P1783">
        <f t="shared" si="167"/>
        <v>59.04</v>
      </c>
      <c r="Q1783" s="5">
        <f t="shared" si="169"/>
        <v>42959.928427895982</v>
      </c>
      <c r="R1783" s="5">
        <f t="shared" si="168"/>
        <v>42991.588002364064</v>
      </c>
      <c r="S1783">
        <f t="shared" si="170"/>
        <v>32</v>
      </c>
      <c r="T1783">
        <f t="shared" si="171"/>
        <v>2017</v>
      </c>
    </row>
    <row r="1784" spans="1:20" ht="42.75" hidden="1" x14ac:dyDescent="0.4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>
        <v>76</v>
      </c>
      <c r="L1784" t="b">
        <v>0</v>
      </c>
      <c r="M1784" t="s">
        <v>8294</v>
      </c>
      <c r="N1784" t="s">
        <v>8295</v>
      </c>
      <c r="O1784" s="6">
        <f t="shared" si="166"/>
        <v>15</v>
      </c>
      <c r="P1784">
        <f t="shared" si="167"/>
        <v>71.34</v>
      </c>
      <c r="Q1784" s="5">
        <f t="shared" si="169"/>
        <v>42746.438404255314</v>
      </c>
      <c r="R1784" s="5">
        <f t="shared" si="168"/>
        <v>42780.140531914891</v>
      </c>
      <c r="S1784">
        <f t="shared" si="170"/>
        <v>34</v>
      </c>
      <c r="T1784">
        <f t="shared" si="171"/>
        <v>2017</v>
      </c>
    </row>
    <row r="1785" spans="1:20" ht="42.75" hidden="1" x14ac:dyDescent="0.4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>
        <v>185</v>
      </c>
      <c r="L1785" t="b">
        <v>0</v>
      </c>
      <c r="M1785" t="s">
        <v>8294</v>
      </c>
      <c r="N1785" t="s">
        <v>8295</v>
      </c>
      <c r="O1785" s="6">
        <f t="shared" si="166"/>
        <v>24</v>
      </c>
      <c r="P1785">
        <f t="shared" si="167"/>
        <v>51.23</v>
      </c>
      <c r="Q1785" s="5">
        <f t="shared" si="169"/>
        <v>42468.012742316787</v>
      </c>
      <c r="R1785" s="5">
        <f t="shared" si="168"/>
        <v>42498.651040189128</v>
      </c>
      <c r="S1785">
        <f t="shared" si="170"/>
        <v>31</v>
      </c>
      <c r="T1785">
        <f t="shared" si="171"/>
        <v>2016</v>
      </c>
    </row>
    <row r="1786" spans="1:20" ht="42.75" hidden="1" x14ac:dyDescent="0.4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>
        <v>33</v>
      </c>
      <c r="L1786" t="b">
        <v>0</v>
      </c>
      <c r="M1786" t="s">
        <v>8294</v>
      </c>
      <c r="N1786" t="s">
        <v>8295</v>
      </c>
      <c r="O1786" s="6">
        <f t="shared" si="166"/>
        <v>40</v>
      </c>
      <c r="P1786">
        <f t="shared" si="167"/>
        <v>60.24</v>
      </c>
      <c r="Q1786" s="5">
        <f t="shared" si="169"/>
        <v>42353.329078014183</v>
      </c>
      <c r="R1786" s="5">
        <f t="shared" si="168"/>
        <v>42385.485815602835</v>
      </c>
      <c r="S1786">
        <f t="shared" si="170"/>
        <v>32</v>
      </c>
      <c r="T1786">
        <f t="shared" si="171"/>
        <v>2015</v>
      </c>
    </row>
    <row r="1787" spans="1:20" ht="42.75" hidden="1" x14ac:dyDescent="0.4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>
        <v>108</v>
      </c>
      <c r="L1787" t="b">
        <v>0</v>
      </c>
      <c r="M1787" t="s">
        <v>8294</v>
      </c>
      <c r="N1787" t="s">
        <v>8295</v>
      </c>
      <c r="O1787" s="6">
        <f t="shared" si="166"/>
        <v>20</v>
      </c>
      <c r="P1787">
        <f t="shared" si="167"/>
        <v>44.94</v>
      </c>
      <c r="Q1787" s="5">
        <f t="shared" si="169"/>
        <v>42244.542021276597</v>
      </c>
      <c r="R1787" s="5">
        <f t="shared" si="168"/>
        <v>42276.063829787236</v>
      </c>
      <c r="S1787">
        <f t="shared" si="170"/>
        <v>32</v>
      </c>
      <c r="T1787">
        <f t="shared" si="171"/>
        <v>2015</v>
      </c>
    </row>
    <row r="1788" spans="1:20" ht="42.75" hidden="1" x14ac:dyDescent="0.4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>
        <v>29</v>
      </c>
      <c r="L1788" t="b">
        <v>0</v>
      </c>
      <c r="M1788" t="s">
        <v>8294</v>
      </c>
      <c r="N1788" t="s">
        <v>8295</v>
      </c>
      <c r="O1788" s="6">
        <f t="shared" si="166"/>
        <v>48</v>
      </c>
      <c r="P1788">
        <f t="shared" si="167"/>
        <v>31.21</v>
      </c>
      <c r="Q1788" s="5">
        <f t="shared" si="169"/>
        <v>42307.264503546103</v>
      </c>
      <c r="R1788" s="5">
        <f t="shared" si="168"/>
        <v>42337.902801418444</v>
      </c>
      <c r="S1788">
        <f t="shared" si="170"/>
        <v>31</v>
      </c>
      <c r="T1788">
        <f t="shared" si="171"/>
        <v>2015</v>
      </c>
    </row>
    <row r="1789" spans="1:20" ht="42.75" hidden="1" x14ac:dyDescent="0.4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>
        <v>24</v>
      </c>
      <c r="L1789" t="b">
        <v>0</v>
      </c>
      <c r="M1789" t="s">
        <v>8294</v>
      </c>
      <c r="N1789" t="s">
        <v>8295</v>
      </c>
      <c r="O1789" s="6">
        <f t="shared" si="166"/>
        <v>15</v>
      </c>
      <c r="P1789">
        <f t="shared" si="167"/>
        <v>63.88</v>
      </c>
      <c r="Q1789" s="5">
        <f t="shared" si="169"/>
        <v>42419.712021276595</v>
      </c>
      <c r="R1789" s="5">
        <f t="shared" si="168"/>
        <v>42450.307765957448</v>
      </c>
      <c r="S1789">
        <f t="shared" si="170"/>
        <v>31</v>
      </c>
      <c r="T1789">
        <f t="shared" si="171"/>
        <v>2016</v>
      </c>
    </row>
    <row r="1790" spans="1:20" ht="42.75" hidden="1" x14ac:dyDescent="0.4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>
        <v>4</v>
      </c>
      <c r="L1790" t="b">
        <v>0</v>
      </c>
      <c r="M1790" t="s">
        <v>8294</v>
      </c>
      <c r="N1790" t="s">
        <v>8295</v>
      </c>
      <c r="O1790" s="6">
        <f t="shared" si="166"/>
        <v>1</v>
      </c>
      <c r="P1790">
        <f t="shared" si="167"/>
        <v>19</v>
      </c>
      <c r="Q1790" s="5">
        <f t="shared" si="169"/>
        <v>42261.713262411344</v>
      </c>
      <c r="R1790" s="5">
        <f t="shared" si="168"/>
        <v>42292.351560283685</v>
      </c>
      <c r="S1790">
        <f t="shared" si="170"/>
        <v>31</v>
      </c>
      <c r="T1790">
        <f t="shared" si="171"/>
        <v>2015</v>
      </c>
    </row>
    <row r="1791" spans="1:20" ht="42.75" hidden="1" x14ac:dyDescent="0.4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>
        <v>4</v>
      </c>
      <c r="L1791" t="b">
        <v>0</v>
      </c>
      <c r="M1791" t="s">
        <v>8294</v>
      </c>
      <c r="N1791" t="s">
        <v>8295</v>
      </c>
      <c r="O1791" s="6">
        <f t="shared" si="166"/>
        <v>1</v>
      </c>
      <c r="P1791">
        <f t="shared" si="167"/>
        <v>10</v>
      </c>
      <c r="Q1791" s="5">
        <f t="shared" si="169"/>
        <v>42304.914929078019</v>
      </c>
      <c r="R1791" s="5">
        <f t="shared" si="168"/>
        <v>42366.191524822694</v>
      </c>
      <c r="S1791">
        <f t="shared" si="170"/>
        <v>61</v>
      </c>
      <c r="T1791">
        <f t="shared" si="171"/>
        <v>2015</v>
      </c>
    </row>
    <row r="1792" spans="1:20" ht="42.75" hidden="1" x14ac:dyDescent="0.4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>
        <v>15</v>
      </c>
      <c r="L1792" t="b">
        <v>0</v>
      </c>
      <c r="M1792" t="s">
        <v>8294</v>
      </c>
      <c r="N1792" t="s">
        <v>8295</v>
      </c>
      <c r="O1792" s="6">
        <f t="shared" si="166"/>
        <v>5</v>
      </c>
      <c r="P1792">
        <f t="shared" si="167"/>
        <v>109.07</v>
      </c>
      <c r="Q1792" s="5">
        <f t="shared" si="169"/>
        <v>42360.497375886524</v>
      </c>
      <c r="R1792" s="5">
        <f t="shared" si="168"/>
        <v>42391.135673758865</v>
      </c>
      <c r="S1792">
        <f t="shared" si="170"/>
        <v>31</v>
      </c>
      <c r="T1792">
        <f t="shared" si="171"/>
        <v>2015</v>
      </c>
    </row>
    <row r="1793" spans="1:20" ht="28.5" hidden="1" x14ac:dyDescent="0.4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>
        <v>4</v>
      </c>
      <c r="L1793" t="b">
        <v>0</v>
      </c>
      <c r="M1793" t="s">
        <v>8294</v>
      </c>
      <c r="N1793" t="s">
        <v>8295</v>
      </c>
      <c r="O1793" s="6">
        <f t="shared" si="166"/>
        <v>4</v>
      </c>
      <c r="P1793">
        <f t="shared" si="167"/>
        <v>26.75</v>
      </c>
      <c r="Q1793" s="5">
        <f t="shared" si="169"/>
        <v>42322.777364066191</v>
      </c>
      <c r="R1793" s="5">
        <f t="shared" si="168"/>
        <v>42384.053959810873</v>
      </c>
      <c r="S1793">
        <f t="shared" si="170"/>
        <v>61</v>
      </c>
      <c r="T1793">
        <f t="shared" si="171"/>
        <v>2015</v>
      </c>
    </row>
    <row r="1794" spans="1:20" ht="28.5" hidden="1" x14ac:dyDescent="0.4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>
        <v>139</v>
      </c>
      <c r="L1794" t="b">
        <v>0</v>
      </c>
      <c r="M1794" t="s">
        <v>8294</v>
      </c>
      <c r="N1794" t="s">
        <v>8295</v>
      </c>
      <c r="O1794" s="6">
        <f t="shared" ref="O1794:O1857" si="172">ROUND(E1794/D1794*100,0)</f>
        <v>61</v>
      </c>
      <c r="P1794">
        <f t="shared" ref="P1794:P1857" si="173">IFERROR(ROUND(E1794/K1794,2),0)</f>
        <v>109.94</v>
      </c>
      <c r="Q1794" s="5">
        <f t="shared" si="169"/>
        <v>42542.648723404258</v>
      </c>
      <c r="R1794" s="5">
        <f t="shared" ref="R1794:R1857" si="174">(I1794/84600)+DATE(1970,1,1)</f>
        <v>42580.701418439712</v>
      </c>
      <c r="S1794">
        <f t="shared" si="170"/>
        <v>38</v>
      </c>
      <c r="T1794">
        <f t="shared" si="171"/>
        <v>2016</v>
      </c>
    </row>
    <row r="1795" spans="1:20" ht="42.75" hidden="1" x14ac:dyDescent="0.4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>
        <v>2</v>
      </c>
      <c r="L1795" t="b">
        <v>0</v>
      </c>
      <c r="M1795" t="s">
        <v>8294</v>
      </c>
      <c r="N1795" t="s">
        <v>8295</v>
      </c>
      <c r="O1795" s="6">
        <f t="shared" si="172"/>
        <v>1</v>
      </c>
      <c r="P1795">
        <f t="shared" si="173"/>
        <v>20</v>
      </c>
      <c r="Q1795" s="5">
        <f t="shared" ref="Q1795:Q1858" si="175">(J1795/84600)+DATE(1970,1,1)</f>
        <v>42289.229787234042</v>
      </c>
      <c r="R1795" s="5">
        <f t="shared" si="174"/>
        <v>42319.910638297872</v>
      </c>
      <c r="S1795">
        <f t="shared" ref="S1795:S1858" si="176">ROUND((I1795-J1795)/86400,0)+1</f>
        <v>31</v>
      </c>
      <c r="T1795">
        <f t="shared" ref="T1795:T1858" si="177">YEAR((Q1795))</f>
        <v>2015</v>
      </c>
    </row>
    <row r="1796" spans="1:20" ht="42.75" hidden="1" x14ac:dyDescent="0.4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>
        <v>18</v>
      </c>
      <c r="L1796" t="b">
        <v>0</v>
      </c>
      <c r="M1796" t="s">
        <v>8294</v>
      </c>
      <c r="N1796" t="s">
        <v>8295</v>
      </c>
      <c r="O1796" s="6">
        <f t="shared" si="172"/>
        <v>11</v>
      </c>
      <c r="P1796">
        <f t="shared" si="173"/>
        <v>55.39</v>
      </c>
      <c r="Q1796" s="5">
        <f t="shared" si="175"/>
        <v>42361.392695035465</v>
      </c>
      <c r="R1796" s="5">
        <f t="shared" si="174"/>
        <v>42397.137375886523</v>
      </c>
      <c r="S1796">
        <f t="shared" si="176"/>
        <v>36</v>
      </c>
      <c r="T1796">
        <f t="shared" si="177"/>
        <v>2015</v>
      </c>
    </row>
    <row r="1797" spans="1:20" ht="42.75" hidden="1" x14ac:dyDescent="0.4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>
        <v>81</v>
      </c>
      <c r="L1797" t="b">
        <v>0</v>
      </c>
      <c r="M1797" t="s">
        <v>8294</v>
      </c>
      <c r="N1797" t="s">
        <v>8295</v>
      </c>
      <c r="O1797" s="6">
        <f t="shared" si="172"/>
        <v>39</v>
      </c>
      <c r="P1797">
        <f t="shared" si="173"/>
        <v>133.9</v>
      </c>
      <c r="Q1797" s="5">
        <f t="shared" si="175"/>
        <v>42991.252257683213</v>
      </c>
      <c r="R1797" s="5">
        <f t="shared" si="174"/>
        <v>43021.255319148935</v>
      </c>
      <c r="S1797">
        <f t="shared" si="176"/>
        <v>30</v>
      </c>
      <c r="T1797">
        <f t="shared" si="177"/>
        <v>2017</v>
      </c>
    </row>
    <row r="1798" spans="1:20" ht="42.75" hidden="1" x14ac:dyDescent="0.4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>
        <v>86</v>
      </c>
      <c r="L1798" t="b">
        <v>0</v>
      </c>
      <c r="M1798" t="s">
        <v>8294</v>
      </c>
      <c r="N1798" t="s">
        <v>8295</v>
      </c>
      <c r="O1798" s="6">
        <f t="shared" si="172"/>
        <v>22</v>
      </c>
      <c r="P1798">
        <f t="shared" si="173"/>
        <v>48.72</v>
      </c>
      <c r="Q1798" s="5">
        <f t="shared" si="175"/>
        <v>42876.001962174938</v>
      </c>
      <c r="R1798" s="5">
        <f t="shared" si="174"/>
        <v>42937.278557919621</v>
      </c>
      <c r="S1798">
        <f t="shared" si="176"/>
        <v>61</v>
      </c>
      <c r="T1798">
        <f t="shared" si="177"/>
        <v>2017</v>
      </c>
    </row>
    <row r="1799" spans="1:20" ht="42.75" hidden="1" x14ac:dyDescent="0.4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>
        <v>140</v>
      </c>
      <c r="L1799" t="b">
        <v>0</v>
      </c>
      <c r="M1799" t="s">
        <v>8294</v>
      </c>
      <c r="N1799" t="s">
        <v>8295</v>
      </c>
      <c r="O1799" s="6">
        <f t="shared" si="172"/>
        <v>68</v>
      </c>
      <c r="P1799">
        <f t="shared" si="173"/>
        <v>48.25</v>
      </c>
      <c r="Q1799" s="5">
        <f t="shared" si="175"/>
        <v>43053.836749408983</v>
      </c>
      <c r="R1799" s="5">
        <f t="shared" si="174"/>
        <v>43084.475047281325</v>
      </c>
      <c r="S1799">
        <f t="shared" si="176"/>
        <v>31</v>
      </c>
      <c r="T1799">
        <f t="shared" si="177"/>
        <v>2017</v>
      </c>
    </row>
    <row r="1800" spans="1:20" ht="42.75" hidden="1" x14ac:dyDescent="0.4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>
        <v>37</v>
      </c>
      <c r="L1800" t="b">
        <v>0</v>
      </c>
      <c r="M1800" t="s">
        <v>8294</v>
      </c>
      <c r="N1800" t="s">
        <v>8295</v>
      </c>
      <c r="O1800" s="6">
        <f t="shared" si="172"/>
        <v>14</v>
      </c>
      <c r="P1800">
        <f t="shared" si="173"/>
        <v>58.97</v>
      </c>
      <c r="Q1800" s="5">
        <f t="shared" si="175"/>
        <v>42701.24861702128</v>
      </c>
      <c r="R1800" s="5">
        <f t="shared" si="174"/>
        <v>42762.525212765962</v>
      </c>
      <c r="S1800">
        <f t="shared" si="176"/>
        <v>61</v>
      </c>
      <c r="T1800">
        <f t="shared" si="177"/>
        <v>2016</v>
      </c>
    </row>
    <row r="1801" spans="1:20" ht="28.5" hidden="1" x14ac:dyDescent="0.4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>
        <v>6</v>
      </c>
      <c r="L1801" t="b">
        <v>0</v>
      </c>
      <c r="M1801" t="s">
        <v>8294</v>
      </c>
      <c r="N1801" t="s">
        <v>8295</v>
      </c>
      <c r="O1801" s="6">
        <f t="shared" si="172"/>
        <v>2</v>
      </c>
      <c r="P1801">
        <f t="shared" si="173"/>
        <v>11.64</v>
      </c>
      <c r="Q1801" s="5">
        <f t="shared" si="175"/>
        <v>42283.052104018912</v>
      </c>
      <c r="R1801" s="5">
        <f t="shared" si="174"/>
        <v>42303.520189125295</v>
      </c>
      <c r="S1801">
        <f t="shared" si="176"/>
        <v>21</v>
      </c>
      <c r="T1801">
        <f t="shared" si="177"/>
        <v>2015</v>
      </c>
    </row>
    <row r="1802" spans="1:20" ht="42.75" hidden="1" x14ac:dyDescent="0.4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>
        <v>113</v>
      </c>
      <c r="L1802" t="b">
        <v>0</v>
      </c>
      <c r="M1802" t="s">
        <v>8294</v>
      </c>
      <c r="N1802" t="s">
        <v>8295</v>
      </c>
      <c r="O1802" s="6">
        <f t="shared" si="172"/>
        <v>20</v>
      </c>
      <c r="P1802">
        <f t="shared" si="173"/>
        <v>83.72</v>
      </c>
      <c r="Q1802" s="5">
        <f t="shared" si="175"/>
        <v>42986.470094562646</v>
      </c>
      <c r="R1802" s="5">
        <f t="shared" si="174"/>
        <v>43017.108392434988</v>
      </c>
      <c r="S1802">
        <f t="shared" si="176"/>
        <v>31</v>
      </c>
      <c r="T1802">
        <f t="shared" si="177"/>
        <v>2017</v>
      </c>
    </row>
    <row r="1803" spans="1:20" ht="42.75" hidden="1" x14ac:dyDescent="0.4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>
        <v>37</v>
      </c>
      <c r="L1803" t="b">
        <v>0</v>
      </c>
      <c r="M1803" t="s">
        <v>8294</v>
      </c>
      <c r="N1803" t="s">
        <v>8295</v>
      </c>
      <c r="O1803" s="6">
        <f t="shared" si="172"/>
        <v>14</v>
      </c>
      <c r="P1803">
        <f t="shared" si="173"/>
        <v>63.65</v>
      </c>
      <c r="Q1803" s="5">
        <f t="shared" si="175"/>
        <v>42678.100094562644</v>
      </c>
      <c r="R1803" s="5">
        <f t="shared" si="174"/>
        <v>42710.624113475176</v>
      </c>
      <c r="S1803">
        <f t="shared" si="176"/>
        <v>33</v>
      </c>
      <c r="T1803">
        <f t="shared" si="177"/>
        <v>2016</v>
      </c>
    </row>
    <row r="1804" spans="1:20" ht="28.5" hidden="1" x14ac:dyDescent="0.4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>
        <v>18</v>
      </c>
      <c r="L1804" t="b">
        <v>0</v>
      </c>
      <c r="M1804" t="s">
        <v>8294</v>
      </c>
      <c r="N1804" t="s">
        <v>8295</v>
      </c>
      <c r="O1804" s="6">
        <f t="shared" si="172"/>
        <v>48</v>
      </c>
      <c r="P1804">
        <f t="shared" si="173"/>
        <v>94.28</v>
      </c>
      <c r="Q1804" s="5">
        <f t="shared" si="175"/>
        <v>42512.461347517732</v>
      </c>
      <c r="R1804" s="5">
        <f t="shared" si="174"/>
        <v>42536.403546099289</v>
      </c>
      <c r="S1804">
        <f t="shared" si="176"/>
        <v>24</v>
      </c>
      <c r="T1804">
        <f t="shared" si="177"/>
        <v>2016</v>
      </c>
    </row>
    <row r="1805" spans="1:20" ht="42.75" hidden="1" x14ac:dyDescent="0.4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>
        <v>75</v>
      </c>
      <c r="L1805" t="b">
        <v>0</v>
      </c>
      <c r="M1805" t="s">
        <v>8294</v>
      </c>
      <c r="N1805" t="s">
        <v>8295</v>
      </c>
      <c r="O1805" s="6">
        <f t="shared" si="172"/>
        <v>31</v>
      </c>
      <c r="P1805">
        <f t="shared" si="173"/>
        <v>71.87</v>
      </c>
      <c r="Q1805" s="5">
        <f t="shared" si="175"/>
        <v>42368.051796690306</v>
      </c>
      <c r="R1805" s="5">
        <f t="shared" si="174"/>
        <v>42399.711371158395</v>
      </c>
      <c r="S1805">
        <f t="shared" si="176"/>
        <v>32</v>
      </c>
      <c r="T1805">
        <f t="shared" si="177"/>
        <v>2015</v>
      </c>
    </row>
    <row r="1806" spans="1:20" ht="42.75" hidden="1" x14ac:dyDescent="0.4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>
        <v>52</v>
      </c>
      <c r="L1806" t="b">
        <v>0</v>
      </c>
      <c r="M1806" t="s">
        <v>8294</v>
      </c>
      <c r="N1806" t="s">
        <v>8295</v>
      </c>
      <c r="O1806" s="6">
        <f t="shared" si="172"/>
        <v>35</v>
      </c>
      <c r="P1806">
        <f t="shared" si="173"/>
        <v>104.85</v>
      </c>
      <c r="Q1806" s="5">
        <f t="shared" si="175"/>
        <v>42638.288463356977</v>
      </c>
      <c r="R1806" s="5">
        <f t="shared" si="174"/>
        <v>42679.182080378247</v>
      </c>
      <c r="S1806">
        <f t="shared" si="176"/>
        <v>41</v>
      </c>
      <c r="T1806">
        <f t="shared" si="177"/>
        <v>2016</v>
      </c>
    </row>
    <row r="1807" spans="1:20" ht="42.75" hidden="1" x14ac:dyDescent="0.4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>
        <v>122</v>
      </c>
      <c r="L1807" t="b">
        <v>0</v>
      </c>
      <c r="M1807" t="s">
        <v>8294</v>
      </c>
      <c r="N1807" t="s">
        <v>8295</v>
      </c>
      <c r="O1807" s="6">
        <f t="shared" si="172"/>
        <v>36</v>
      </c>
      <c r="P1807">
        <f t="shared" si="173"/>
        <v>67.14</v>
      </c>
      <c r="Q1807" s="5">
        <f t="shared" si="175"/>
        <v>42602.672080378252</v>
      </c>
      <c r="R1807" s="5">
        <f t="shared" si="174"/>
        <v>42635.297872340423</v>
      </c>
      <c r="S1807">
        <f t="shared" si="176"/>
        <v>33</v>
      </c>
      <c r="T1807">
        <f t="shared" si="177"/>
        <v>2016</v>
      </c>
    </row>
    <row r="1808" spans="1:20" ht="42.75" hidden="1" x14ac:dyDescent="0.4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>
        <v>8</v>
      </c>
      <c r="L1808" t="b">
        <v>0</v>
      </c>
      <c r="M1808" t="s">
        <v>8294</v>
      </c>
      <c r="N1808" t="s">
        <v>8295</v>
      </c>
      <c r="O1808" s="6">
        <f t="shared" si="172"/>
        <v>3</v>
      </c>
      <c r="P1808">
        <f t="shared" si="173"/>
        <v>73.88</v>
      </c>
      <c r="Q1808" s="5">
        <f t="shared" si="175"/>
        <v>42224.630602836878</v>
      </c>
      <c r="R1808" s="5">
        <f t="shared" si="174"/>
        <v>42260.375283687943</v>
      </c>
      <c r="S1808">
        <f t="shared" si="176"/>
        <v>36</v>
      </c>
      <c r="T1808">
        <f t="shared" si="177"/>
        <v>2015</v>
      </c>
    </row>
    <row r="1809" spans="1:20" ht="28.5" hidden="1" x14ac:dyDescent="0.4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>
        <v>8</v>
      </c>
      <c r="L1809" t="b">
        <v>0</v>
      </c>
      <c r="M1809" t="s">
        <v>8294</v>
      </c>
      <c r="N1809" t="s">
        <v>8295</v>
      </c>
      <c r="O1809" s="6">
        <f t="shared" si="172"/>
        <v>11</v>
      </c>
      <c r="P1809">
        <f t="shared" si="173"/>
        <v>69.13</v>
      </c>
      <c r="Q1809" s="5">
        <f t="shared" si="175"/>
        <v>42227.112446808511</v>
      </c>
      <c r="R1809" s="5">
        <f t="shared" si="174"/>
        <v>42257.750744680852</v>
      </c>
      <c r="S1809">
        <f t="shared" si="176"/>
        <v>31</v>
      </c>
      <c r="T1809">
        <f t="shared" si="177"/>
        <v>2015</v>
      </c>
    </row>
    <row r="1810" spans="1:20" ht="42.75" hidden="1" x14ac:dyDescent="0.4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>
        <v>96</v>
      </c>
      <c r="L1810" t="b">
        <v>0</v>
      </c>
      <c r="M1810" t="s">
        <v>8294</v>
      </c>
      <c r="N1810" t="s">
        <v>8295</v>
      </c>
      <c r="O1810" s="6">
        <f t="shared" si="172"/>
        <v>41</v>
      </c>
      <c r="P1810">
        <f t="shared" si="173"/>
        <v>120.77</v>
      </c>
      <c r="Q1810" s="5">
        <f t="shared" si="175"/>
        <v>43108.078368794326</v>
      </c>
      <c r="R1810" s="5">
        <f t="shared" si="174"/>
        <v>43143.823049645391</v>
      </c>
      <c r="S1810">
        <f t="shared" si="176"/>
        <v>36</v>
      </c>
      <c r="T1810">
        <f t="shared" si="177"/>
        <v>2018</v>
      </c>
    </row>
    <row r="1811" spans="1:20" ht="42.75" hidden="1" x14ac:dyDescent="0.4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>
        <v>9</v>
      </c>
      <c r="L1811" t="b">
        <v>0</v>
      </c>
      <c r="M1811" t="s">
        <v>8294</v>
      </c>
      <c r="N1811" t="s">
        <v>8295</v>
      </c>
      <c r="O1811" s="6">
        <f t="shared" si="172"/>
        <v>11</v>
      </c>
      <c r="P1811">
        <f t="shared" si="173"/>
        <v>42.22</v>
      </c>
      <c r="Q1811" s="5">
        <f t="shared" si="175"/>
        <v>42380.139940898342</v>
      </c>
      <c r="R1811" s="5">
        <f t="shared" si="174"/>
        <v>42415.884621749414</v>
      </c>
      <c r="S1811">
        <f t="shared" si="176"/>
        <v>36</v>
      </c>
      <c r="T1811">
        <f t="shared" si="177"/>
        <v>2016</v>
      </c>
    </row>
    <row r="1812" spans="1:20" ht="42.75" hidden="1" x14ac:dyDescent="0.4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>
        <v>2</v>
      </c>
      <c r="L1812" t="b">
        <v>0</v>
      </c>
      <c r="M1812" t="s">
        <v>8294</v>
      </c>
      <c r="N1812" t="s">
        <v>8295</v>
      </c>
      <c r="O1812" s="6">
        <f t="shared" si="172"/>
        <v>3</v>
      </c>
      <c r="P1812">
        <f t="shared" si="173"/>
        <v>7.5</v>
      </c>
      <c r="Q1812" s="5">
        <f t="shared" si="175"/>
        <v>42207.546406619382</v>
      </c>
      <c r="R1812" s="5">
        <f t="shared" si="174"/>
        <v>42219.801725768324</v>
      </c>
      <c r="S1812">
        <f t="shared" si="176"/>
        <v>13</v>
      </c>
      <c r="T1812">
        <f t="shared" si="177"/>
        <v>2015</v>
      </c>
    </row>
    <row r="1813" spans="1:20" ht="42.75" hidden="1" x14ac:dyDescent="0.4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>
        <v>26</v>
      </c>
      <c r="L1813" t="b">
        <v>0</v>
      </c>
      <c r="M1813" t="s">
        <v>8294</v>
      </c>
      <c r="N1813" t="s">
        <v>8295</v>
      </c>
      <c r="O1813" s="6">
        <f t="shared" si="172"/>
        <v>0</v>
      </c>
      <c r="P1813">
        <f t="shared" si="173"/>
        <v>1.54</v>
      </c>
      <c r="Q1813" s="5">
        <f t="shared" si="175"/>
        <v>42223.400354609927</v>
      </c>
      <c r="R1813" s="5">
        <f t="shared" si="174"/>
        <v>42284.404255319154</v>
      </c>
      <c r="S1813">
        <f t="shared" si="176"/>
        <v>61</v>
      </c>
      <c r="T1813">
        <f t="shared" si="177"/>
        <v>2015</v>
      </c>
    </row>
    <row r="1814" spans="1:20" ht="42.75" hidden="1" x14ac:dyDescent="0.4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>
        <v>23</v>
      </c>
      <c r="L1814" t="b">
        <v>0</v>
      </c>
      <c r="M1814" t="s">
        <v>8294</v>
      </c>
      <c r="N1814" t="s">
        <v>8295</v>
      </c>
      <c r="O1814" s="6">
        <f t="shared" si="172"/>
        <v>13</v>
      </c>
      <c r="P1814">
        <f t="shared" si="173"/>
        <v>37.61</v>
      </c>
      <c r="Q1814" s="5">
        <f t="shared" si="175"/>
        <v>42885.070165484634</v>
      </c>
      <c r="R1814" s="5">
        <f t="shared" si="174"/>
        <v>42915.708463356976</v>
      </c>
      <c r="S1814">
        <f t="shared" si="176"/>
        <v>31</v>
      </c>
      <c r="T1814">
        <f t="shared" si="177"/>
        <v>2017</v>
      </c>
    </row>
    <row r="1815" spans="1:20" ht="42.75" hidden="1" x14ac:dyDescent="0.4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>
        <v>0</v>
      </c>
      <c r="L1815" t="b">
        <v>0</v>
      </c>
      <c r="M1815" t="s">
        <v>8294</v>
      </c>
      <c r="N1815" t="s">
        <v>8295</v>
      </c>
      <c r="O1815" s="6">
        <f t="shared" si="172"/>
        <v>0</v>
      </c>
      <c r="P1815">
        <f t="shared" si="173"/>
        <v>0</v>
      </c>
      <c r="Q1815" s="5">
        <f t="shared" si="175"/>
        <v>42175.865390070918</v>
      </c>
      <c r="R1815" s="5">
        <f t="shared" si="174"/>
        <v>42206.503687943259</v>
      </c>
      <c r="S1815">
        <f t="shared" si="176"/>
        <v>31</v>
      </c>
      <c r="T1815">
        <f t="shared" si="177"/>
        <v>2015</v>
      </c>
    </row>
    <row r="1816" spans="1:20" ht="42.75" hidden="1" x14ac:dyDescent="0.4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>
        <v>140</v>
      </c>
      <c r="L1816" t="b">
        <v>0</v>
      </c>
      <c r="M1816" t="s">
        <v>8294</v>
      </c>
      <c r="N1816" t="s">
        <v>8295</v>
      </c>
      <c r="O1816" s="6">
        <f t="shared" si="172"/>
        <v>49</v>
      </c>
      <c r="P1816">
        <f t="shared" si="173"/>
        <v>42.16</v>
      </c>
      <c r="Q1816" s="5">
        <f t="shared" si="175"/>
        <v>42383.618628841607</v>
      </c>
      <c r="R1816" s="5">
        <f t="shared" si="174"/>
        <v>42414.256926713948</v>
      </c>
      <c r="S1816">
        <f t="shared" si="176"/>
        <v>31</v>
      </c>
      <c r="T1816">
        <f t="shared" si="177"/>
        <v>2016</v>
      </c>
    </row>
    <row r="1817" spans="1:20" ht="42.75" hidden="1" x14ac:dyDescent="0.4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>
        <v>0</v>
      </c>
      <c r="L1817" t="b">
        <v>0</v>
      </c>
      <c r="M1817" t="s">
        <v>8294</v>
      </c>
      <c r="N1817" t="s">
        <v>8295</v>
      </c>
      <c r="O1817" s="6">
        <f t="shared" si="172"/>
        <v>0</v>
      </c>
      <c r="P1817">
        <f t="shared" si="173"/>
        <v>0</v>
      </c>
      <c r="Q1817" s="5">
        <f t="shared" si="175"/>
        <v>42526.181288416075</v>
      </c>
      <c r="R1817" s="5">
        <f t="shared" si="174"/>
        <v>42540.479160756498</v>
      </c>
      <c r="S1817">
        <f t="shared" si="176"/>
        <v>15</v>
      </c>
      <c r="T1817">
        <f t="shared" si="177"/>
        <v>2016</v>
      </c>
    </row>
    <row r="1818" spans="1:20" ht="42.75" hidden="1" x14ac:dyDescent="0.4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>
        <v>6</v>
      </c>
      <c r="L1818" t="b">
        <v>0</v>
      </c>
      <c r="M1818" t="s">
        <v>8294</v>
      </c>
      <c r="N1818" t="s">
        <v>8295</v>
      </c>
      <c r="O1818" s="6">
        <f t="shared" si="172"/>
        <v>2</v>
      </c>
      <c r="P1818">
        <f t="shared" si="173"/>
        <v>84.83</v>
      </c>
      <c r="Q1818" s="5">
        <f t="shared" si="175"/>
        <v>42910.150153664305</v>
      </c>
      <c r="R1818" s="5">
        <f t="shared" si="174"/>
        <v>42938.659574468082</v>
      </c>
      <c r="S1818">
        <f t="shared" si="176"/>
        <v>29</v>
      </c>
      <c r="T1818">
        <f t="shared" si="177"/>
        <v>2017</v>
      </c>
    </row>
    <row r="1819" spans="1:20" ht="28.5" hidden="1" x14ac:dyDescent="0.4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>
        <v>100</v>
      </c>
      <c r="L1819" t="b">
        <v>0</v>
      </c>
      <c r="M1819" t="s">
        <v>8294</v>
      </c>
      <c r="N1819" t="s">
        <v>8295</v>
      </c>
      <c r="O1819" s="6">
        <f t="shared" si="172"/>
        <v>52</v>
      </c>
      <c r="P1819">
        <f t="shared" si="173"/>
        <v>94.19</v>
      </c>
      <c r="Q1819" s="5">
        <f t="shared" si="175"/>
        <v>43070.27195035461</v>
      </c>
      <c r="R1819" s="5">
        <f t="shared" si="174"/>
        <v>43131.169503546102</v>
      </c>
      <c r="S1819">
        <f t="shared" si="176"/>
        <v>61</v>
      </c>
      <c r="T1819">
        <f t="shared" si="177"/>
        <v>2017</v>
      </c>
    </row>
    <row r="1820" spans="1:20" ht="28.5" hidden="1" x14ac:dyDescent="0.4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>
        <v>0</v>
      </c>
      <c r="L1820" t="b">
        <v>0</v>
      </c>
      <c r="M1820" t="s">
        <v>8294</v>
      </c>
      <c r="N1820" t="s">
        <v>8295</v>
      </c>
      <c r="O1820" s="6">
        <f t="shared" si="172"/>
        <v>0</v>
      </c>
      <c r="P1820">
        <f t="shared" si="173"/>
        <v>0</v>
      </c>
      <c r="Q1820" s="5">
        <f t="shared" si="175"/>
        <v>42418.26063829787</v>
      </c>
      <c r="R1820" s="5">
        <f t="shared" si="174"/>
        <v>42448.856382978724</v>
      </c>
      <c r="S1820">
        <f t="shared" si="176"/>
        <v>31</v>
      </c>
      <c r="T1820">
        <f t="shared" si="177"/>
        <v>2016</v>
      </c>
    </row>
    <row r="1821" spans="1:20" ht="42.75" hidden="1" x14ac:dyDescent="0.4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>
        <v>4</v>
      </c>
      <c r="L1821" t="b">
        <v>0</v>
      </c>
      <c r="M1821" t="s">
        <v>8294</v>
      </c>
      <c r="N1821" t="s">
        <v>8295</v>
      </c>
      <c r="O1821" s="6">
        <f t="shared" si="172"/>
        <v>2</v>
      </c>
      <c r="P1821">
        <f t="shared" si="173"/>
        <v>6.25</v>
      </c>
      <c r="Q1821" s="5">
        <f t="shared" si="175"/>
        <v>42166.534231678488</v>
      </c>
      <c r="R1821" s="5">
        <f t="shared" si="174"/>
        <v>42197.172529550822</v>
      </c>
      <c r="S1821">
        <f t="shared" si="176"/>
        <v>31</v>
      </c>
      <c r="T1821">
        <f t="shared" si="177"/>
        <v>2015</v>
      </c>
    </row>
    <row r="1822" spans="1:20" ht="42.75" hidden="1" x14ac:dyDescent="0.4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>
        <v>8</v>
      </c>
      <c r="L1822" t="b">
        <v>0</v>
      </c>
      <c r="M1822" t="s">
        <v>8294</v>
      </c>
      <c r="N1822" t="s">
        <v>8295</v>
      </c>
      <c r="O1822" s="6">
        <f t="shared" si="172"/>
        <v>7</v>
      </c>
      <c r="P1822">
        <f t="shared" si="173"/>
        <v>213.38</v>
      </c>
      <c r="Q1822" s="5">
        <f t="shared" si="175"/>
        <v>42416.064893617018</v>
      </c>
      <c r="R1822" s="5">
        <f t="shared" si="174"/>
        <v>42446.660638297872</v>
      </c>
      <c r="S1822">
        <f t="shared" si="176"/>
        <v>31</v>
      </c>
      <c r="T1822">
        <f t="shared" si="177"/>
        <v>2016</v>
      </c>
    </row>
    <row r="1823" spans="1:20" ht="42.75" hidden="1" x14ac:dyDescent="0.4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>
        <v>57</v>
      </c>
      <c r="L1823" t="b">
        <v>1</v>
      </c>
      <c r="M1823" t="s">
        <v>8281</v>
      </c>
      <c r="N1823" t="s">
        <v>8282</v>
      </c>
      <c r="O1823" s="6">
        <f t="shared" si="172"/>
        <v>135</v>
      </c>
      <c r="P1823">
        <f t="shared" si="173"/>
        <v>59.16</v>
      </c>
      <c r="Q1823" s="5">
        <f t="shared" si="175"/>
        <v>41253.070531914891</v>
      </c>
      <c r="R1823" s="5">
        <f t="shared" si="174"/>
        <v>41299.027978723403</v>
      </c>
      <c r="S1823">
        <f t="shared" si="176"/>
        <v>46</v>
      </c>
      <c r="T1823">
        <f t="shared" si="177"/>
        <v>2012</v>
      </c>
    </row>
    <row r="1824" spans="1:20" ht="28.5" hidden="1" x14ac:dyDescent="0.4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>
        <v>11</v>
      </c>
      <c r="L1824" t="b">
        <v>1</v>
      </c>
      <c r="M1824" t="s">
        <v>8281</v>
      </c>
      <c r="N1824" t="s">
        <v>8282</v>
      </c>
      <c r="O1824" s="6">
        <f t="shared" si="172"/>
        <v>100</v>
      </c>
      <c r="P1824">
        <f t="shared" si="173"/>
        <v>27.27</v>
      </c>
      <c r="Q1824" s="5">
        <f t="shared" si="175"/>
        <v>41976.622482269508</v>
      </c>
      <c r="R1824" s="5">
        <f t="shared" si="174"/>
        <v>42013.383687943264</v>
      </c>
      <c r="S1824">
        <f t="shared" si="176"/>
        <v>37</v>
      </c>
      <c r="T1824">
        <f t="shared" si="177"/>
        <v>2014</v>
      </c>
    </row>
    <row r="1825" spans="1:20" ht="42.75" hidden="1" x14ac:dyDescent="0.4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>
        <v>33</v>
      </c>
      <c r="L1825" t="b">
        <v>1</v>
      </c>
      <c r="M1825" t="s">
        <v>8281</v>
      </c>
      <c r="N1825" t="s">
        <v>8282</v>
      </c>
      <c r="O1825" s="6">
        <f t="shared" si="172"/>
        <v>116</v>
      </c>
      <c r="P1825">
        <f t="shared" si="173"/>
        <v>24.58</v>
      </c>
      <c r="Q1825" s="5">
        <f t="shared" si="175"/>
        <v>41508.763309692673</v>
      </c>
      <c r="R1825" s="5">
        <f t="shared" si="174"/>
        <v>41539.401607565014</v>
      </c>
      <c r="S1825">
        <f t="shared" si="176"/>
        <v>31</v>
      </c>
      <c r="T1825">
        <f t="shared" si="177"/>
        <v>2013</v>
      </c>
    </row>
    <row r="1826" spans="1:20" hidden="1" x14ac:dyDescent="0.4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>
        <v>40</v>
      </c>
      <c r="L1826" t="b">
        <v>1</v>
      </c>
      <c r="M1826" t="s">
        <v>8281</v>
      </c>
      <c r="N1826" t="s">
        <v>8282</v>
      </c>
      <c r="O1826" s="6">
        <f t="shared" si="172"/>
        <v>100</v>
      </c>
      <c r="P1826">
        <f t="shared" si="173"/>
        <v>75.05</v>
      </c>
      <c r="Q1826" s="5">
        <f t="shared" si="175"/>
        <v>41968.574078014186</v>
      </c>
      <c r="R1826" s="5">
        <f t="shared" si="174"/>
        <v>41989.175886524827</v>
      </c>
      <c r="S1826">
        <f t="shared" si="176"/>
        <v>21</v>
      </c>
      <c r="T1826">
        <f t="shared" si="177"/>
        <v>2014</v>
      </c>
    </row>
    <row r="1827" spans="1:20" ht="42.75" hidden="1" x14ac:dyDescent="0.4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>
        <v>50</v>
      </c>
      <c r="L1827" t="b">
        <v>1</v>
      </c>
      <c r="M1827" t="s">
        <v>8281</v>
      </c>
      <c r="N1827" t="s">
        <v>8282</v>
      </c>
      <c r="O1827" s="6">
        <f t="shared" si="172"/>
        <v>105</v>
      </c>
      <c r="P1827">
        <f t="shared" si="173"/>
        <v>42.02</v>
      </c>
      <c r="Q1827" s="5">
        <f t="shared" si="175"/>
        <v>41781.596962174939</v>
      </c>
      <c r="R1827" s="5">
        <f t="shared" si="174"/>
        <v>41805.086323877069</v>
      </c>
      <c r="S1827">
        <f t="shared" si="176"/>
        <v>24</v>
      </c>
      <c r="T1827">
        <f t="shared" si="177"/>
        <v>2014</v>
      </c>
    </row>
    <row r="1828" spans="1:20" ht="28.5" hidden="1" x14ac:dyDescent="0.4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>
        <v>38</v>
      </c>
      <c r="L1828" t="b">
        <v>1</v>
      </c>
      <c r="M1828" t="s">
        <v>8281</v>
      </c>
      <c r="N1828" t="s">
        <v>8282</v>
      </c>
      <c r="O1828" s="6">
        <f t="shared" si="172"/>
        <v>101</v>
      </c>
      <c r="P1828">
        <f t="shared" si="173"/>
        <v>53.16</v>
      </c>
      <c r="Q1828" s="5">
        <f t="shared" si="175"/>
        <v>42000.241335697399</v>
      </c>
      <c r="R1828" s="5">
        <f t="shared" si="174"/>
        <v>42030.879633569741</v>
      </c>
      <c r="S1828">
        <f t="shared" si="176"/>
        <v>31</v>
      </c>
      <c r="T1828">
        <f t="shared" si="177"/>
        <v>2014</v>
      </c>
    </row>
    <row r="1829" spans="1:20" ht="42.75" hidden="1" x14ac:dyDescent="0.4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>
        <v>96</v>
      </c>
      <c r="L1829" t="b">
        <v>1</v>
      </c>
      <c r="M1829" t="s">
        <v>8281</v>
      </c>
      <c r="N1829" t="s">
        <v>8282</v>
      </c>
      <c r="O1829" s="6">
        <f t="shared" si="172"/>
        <v>101</v>
      </c>
      <c r="P1829">
        <f t="shared" si="173"/>
        <v>83.89</v>
      </c>
      <c r="Q1829" s="5">
        <f t="shared" si="175"/>
        <v>40874.183936170215</v>
      </c>
      <c r="R1829" s="5">
        <f t="shared" si="174"/>
        <v>40925.247765957451</v>
      </c>
      <c r="S1829">
        <f t="shared" si="176"/>
        <v>51</v>
      </c>
      <c r="T1829">
        <f t="shared" si="177"/>
        <v>2011</v>
      </c>
    </row>
    <row r="1830" spans="1:20" ht="42.75" hidden="1" x14ac:dyDescent="0.4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>
        <v>48</v>
      </c>
      <c r="L1830" t="b">
        <v>1</v>
      </c>
      <c r="M1830" t="s">
        <v>8281</v>
      </c>
      <c r="N1830" t="s">
        <v>8282</v>
      </c>
      <c r="O1830" s="6">
        <f t="shared" si="172"/>
        <v>100</v>
      </c>
      <c r="P1830">
        <f t="shared" si="173"/>
        <v>417.33</v>
      </c>
      <c r="Q1830" s="5">
        <f t="shared" si="175"/>
        <v>42080.897517730496</v>
      </c>
      <c r="R1830" s="5">
        <f t="shared" si="174"/>
        <v>42113.595744680846</v>
      </c>
      <c r="S1830">
        <f t="shared" si="176"/>
        <v>33</v>
      </c>
      <c r="T1830">
        <f t="shared" si="177"/>
        <v>2015</v>
      </c>
    </row>
    <row r="1831" spans="1:20" ht="42.75" hidden="1" x14ac:dyDescent="0.4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>
        <v>33</v>
      </c>
      <c r="L1831" t="b">
        <v>1</v>
      </c>
      <c r="M1831" t="s">
        <v>8281</v>
      </c>
      <c r="N1831" t="s">
        <v>8282</v>
      </c>
      <c r="O1831" s="6">
        <f t="shared" si="172"/>
        <v>167</v>
      </c>
      <c r="P1831">
        <f t="shared" si="173"/>
        <v>75.77</v>
      </c>
      <c r="Q1831" s="5">
        <f t="shared" si="175"/>
        <v>40834.110768321509</v>
      </c>
      <c r="R1831" s="5">
        <f t="shared" si="174"/>
        <v>40883.97872340426</v>
      </c>
      <c r="S1831">
        <f t="shared" si="176"/>
        <v>50</v>
      </c>
      <c r="T1831">
        <f t="shared" si="177"/>
        <v>2011</v>
      </c>
    </row>
    <row r="1832" spans="1:20" ht="42.75" hidden="1" x14ac:dyDescent="0.4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>
        <v>226</v>
      </c>
      <c r="L1832" t="b">
        <v>1</v>
      </c>
      <c r="M1832" t="s">
        <v>8281</v>
      </c>
      <c r="N1832" t="s">
        <v>8282</v>
      </c>
      <c r="O1832" s="6">
        <f t="shared" si="172"/>
        <v>102</v>
      </c>
      <c r="P1832">
        <f t="shared" si="173"/>
        <v>67.39</v>
      </c>
      <c r="Q1832" s="5">
        <f t="shared" si="175"/>
        <v>42007.145472813238</v>
      </c>
      <c r="R1832" s="5">
        <f t="shared" si="174"/>
        <v>42037.783770685579</v>
      </c>
      <c r="S1832">
        <f t="shared" si="176"/>
        <v>31</v>
      </c>
      <c r="T1832">
        <f t="shared" si="177"/>
        <v>2015</v>
      </c>
    </row>
    <row r="1833" spans="1:20" ht="42.75" hidden="1" x14ac:dyDescent="0.4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>
        <v>14</v>
      </c>
      <c r="L1833" t="b">
        <v>1</v>
      </c>
      <c r="M1833" t="s">
        <v>8281</v>
      </c>
      <c r="N1833" t="s">
        <v>8282</v>
      </c>
      <c r="O1833" s="6">
        <f t="shared" si="172"/>
        <v>103</v>
      </c>
      <c r="P1833">
        <f t="shared" si="173"/>
        <v>73.569999999999993</v>
      </c>
      <c r="Q1833" s="5">
        <f t="shared" si="175"/>
        <v>41355.889633569735</v>
      </c>
      <c r="R1833" s="5">
        <f t="shared" si="174"/>
        <v>41371.208782505913</v>
      </c>
      <c r="S1833">
        <f t="shared" si="176"/>
        <v>16</v>
      </c>
      <c r="T1833">
        <f t="shared" si="177"/>
        <v>2013</v>
      </c>
    </row>
    <row r="1834" spans="1:20" ht="42.75" hidden="1" x14ac:dyDescent="0.4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>
        <v>20</v>
      </c>
      <c r="L1834" t="b">
        <v>1</v>
      </c>
      <c r="M1834" t="s">
        <v>8281</v>
      </c>
      <c r="N1834" t="s">
        <v>8282</v>
      </c>
      <c r="O1834" s="6">
        <f t="shared" si="172"/>
        <v>143</v>
      </c>
      <c r="P1834">
        <f t="shared" si="173"/>
        <v>25</v>
      </c>
      <c r="Q1834" s="5">
        <f t="shared" si="175"/>
        <v>40895.84901891253</v>
      </c>
      <c r="R1834" s="5">
        <f t="shared" si="174"/>
        <v>40926.487316784871</v>
      </c>
      <c r="S1834">
        <f t="shared" si="176"/>
        <v>31</v>
      </c>
      <c r="T1834">
        <f t="shared" si="177"/>
        <v>2011</v>
      </c>
    </row>
    <row r="1835" spans="1:20" ht="42.75" hidden="1" x14ac:dyDescent="0.4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>
        <v>25</v>
      </c>
      <c r="L1835" t="b">
        <v>1</v>
      </c>
      <c r="M1835" t="s">
        <v>8281</v>
      </c>
      <c r="N1835" t="s">
        <v>8282</v>
      </c>
      <c r="O1835" s="6">
        <f t="shared" si="172"/>
        <v>263</v>
      </c>
      <c r="P1835">
        <f t="shared" si="173"/>
        <v>42</v>
      </c>
      <c r="Q1835" s="5">
        <f t="shared" si="175"/>
        <v>41637.810910165485</v>
      </c>
      <c r="R1835" s="5">
        <f t="shared" si="174"/>
        <v>41670.786524822695</v>
      </c>
      <c r="S1835">
        <f t="shared" si="176"/>
        <v>33</v>
      </c>
      <c r="T1835">
        <f t="shared" si="177"/>
        <v>2013</v>
      </c>
    </row>
    <row r="1836" spans="1:20" ht="28.5" hidden="1" x14ac:dyDescent="0.4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>
        <v>90</v>
      </c>
      <c r="L1836" t="b">
        <v>1</v>
      </c>
      <c r="M1836" t="s">
        <v>8281</v>
      </c>
      <c r="N1836" t="s">
        <v>8282</v>
      </c>
      <c r="O1836" s="6">
        <f t="shared" si="172"/>
        <v>118</v>
      </c>
      <c r="P1836">
        <f t="shared" si="173"/>
        <v>131.16999999999999</v>
      </c>
      <c r="Q1836" s="5">
        <f t="shared" si="175"/>
        <v>42338.324999999997</v>
      </c>
      <c r="R1836" s="5">
        <f t="shared" si="174"/>
        <v>42379.176063829786</v>
      </c>
      <c r="S1836">
        <f t="shared" si="176"/>
        <v>41</v>
      </c>
      <c r="T1836">
        <f t="shared" si="177"/>
        <v>2015</v>
      </c>
    </row>
    <row r="1837" spans="1:20" ht="57" hidden="1" x14ac:dyDescent="0.4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>
        <v>11</v>
      </c>
      <c r="L1837" t="b">
        <v>1</v>
      </c>
      <c r="M1837" t="s">
        <v>8281</v>
      </c>
      <c r="N1837" t="s">
        <v>8282</v>
      </c>
      <c r="O1837" s="6">
        <f t="shared" si="172"/>
        <v>104</v>
      </c>
      <c r="P1837">
        <f t="shared" si="173"/>
        <v>47.27</v>
      </c>
      <c r="Q1837" s="5">
        <f t="shared" si="175"/>
        <v>42789.461832151297</v>
      </c>
      <c r="R1837" s="5">
        <f t="shared" si="174"/>
        <v>42820.057576832151</v>
      </c>
      <c r="S1837">
        <f t="shared" si="176"/>
        <v>31</v>
      </c>
      <c r="T1837">
        <f t="shared" si="177"/>
        <v>2017</v>
      </c>
    </row>
    <row r="1838" spans="1:20" hidden="1" x14ac:dyDescent="0.4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>
        <v>55</v>
      </c>
      <c r="L1838" t="b">
        <v>1</v>
      </c>
      <c r="M1838" t="s">
        <v>8281</v>
      </c>
      <c r="N1838" t="s">
        <v>8282</v>
      </c>
      <c r="O1838" s="6">
        <f t="shared" si="172"/>
        <v>200</v>
      </c>
      <c r="P1838">
        <f t="shared" si="173"/>
        <v>182.13</v>
      </c>
      <c r="Q1838" s="5">
        <f t="shared" si="175"/>
        <v>41640.635094562647</v>
      </c>
      <c r="R1838" s="5">
        <f t="shared" si="174"/>
        <v>41657.996796690306</v>
      </c>
      <c r="S1838">
        <f t="shared" si="176"/>
        <v>18</v>
      </c>
      <c r="T1838">
        <f t="shared" si="177"/>
        <v>2014</v>
      </c>
    </row>
    <row r="1839" spans="1:20" ht="42.75" hidden="1" x14ac:dyDescent="0.4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>
        <v>30</v>
      </c>
      <c r="L1839" t="b">
        <v>1</v>
      </c>
      <c r="M1839" t="s">
        <v>8281</v>
      </c>
      <c r="N1839" t="s">
        <v>8282</v>
      </c>
      <c r="O1839" s="6">
        <f t="shared" si="172"/>
        <v>307</v>
      </c>
      <c r="P1839">
        <f t="shared" si="173"/>
        <v>61.37</v>
      </c>
      <c r="Q1839" s="5">
        <f t="shared" si="175"/>
        <v>41252.79355791962</v>
      </c>
      <c r="R1839" s="5">
        <f t="shared" si="174"/>
        <v>41314.027600472815</v>
      </c>
      <c r="S1839">
        <f t="shared" si="176"/>
        <v>61</v>
      </c>
      <c r="T1839">
        <f t="shared" si="177"/>
        <v>2012</v>
      </c>
    </row>
    <row r="1840" spans="1:20" ht="42.75" hidden="1" x14ac:dyDescent="0.4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>
        <v>28</v>
      </c>
      <c r="L1840" t="b">
        <v>1</v>
      </c>
      <c r="M1840" t="s">
        <v>8281</v>
      </c>
      <c r="N1840" t="s">
        <v>8282</v>
      </c>
      <c r="O1840" s="6">
        <f t="shared" si="172"/>
        <v>100</v>
      </c>
      <c r="P1840">
        <f t="shared" si="173"/>
        <v>35.770000000000003</v>
      </c>
      <c r="Q1840" s="5">
        <f t="shared" si="175"/>
        <v>41112.61178486998</v>
      </c>
      <c r="R1840" s="5">
        <f t="shared" si="174"/>
        <v>41141.553191489365</v>
      </c>
      <c r="S1840">
        <f t="shared" si="176"/>
        <v>29</v>
      </c>
      <c r="T1840">
        <f t="shared" si="177"/>
        <v>2012</v>
      </c>
    </row>
    <row r="1841" spans="1:20" ht="42.75" hidden="1" x14ac:dyDescent="0.4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>
        <v>45</v>
      </c>
      <c r="L1841" t="b">
        <v>1</v>
      </c>
      <c r="M1841" t="s">
        <v>8281</v>
      </c>
      <c r="N1841" t="s">
        <v>8282</v>
      </c>
      <c r="O1841" s="6">
        <f t="shared" si="172"/>
        <v>205</v>
      </c>
      <c r="P1841">
        <f t="shared" si="173"/>
        <v>45.62</v>
      </c>
      <c r="Q1841" s="5">
        <f t="shared" si="175"/>
        <v>42977.39695035461</v>
      </c>
      <c r="R1841" s="5">
        <f t="shared" si="174"/>
        <v>43008.035248226952</v>
      </c>
      <c r="S1841">
        <f t="shared" si="176"/>
        <v>31</v>
      </c>
      <c r="T1841">
        <f t="shared" si="177"/>
        <v>2017</v>
      </c>
    </row>
    <row r="1842" spans="1:20" ht="42.75" hidden="1" x14ac:dyDescent="0.4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>
        <v>13</v>
      </c>
      <c r="L1842" t="b">
        <v>1</v>
      </c>
      <c r="M1842" t="s">
        <v>8281</v>
      </c>
      <c r="N1842" t="s">
        <v>8282</v>
      </c>
      <c r="O1842" s="6">
        <f t="shared" si="172"/>
        <v>109</v>
      </c>
      <c r="P1842">
        <f t="shared" si="173"/>
        <v>75.38</v>
      </c>
      <c r="Q1842" s="5">
        <f t="shared" si="175"/>
        <v>41718.545035460993</v>
      </c>
      <c r="R1842" s="5">
        <f t="shared" si="174"/>
        <v>41738.063120567378</v>
      </c>
      <c r="S1842">
        <f t="shared" si="176"/>
        <v>20</v>
      </c>
      <c r="T1842">
        <f t="shared" si="177"/>
        <v>2014</v>
      </c>
    </row>
    <row r="1843" spans="1:20" ht="28.5" hidden="1" x14ac:dyDescent="0.4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>
        <v>40</v>
      </c>
      <c r="L1843" t="b">
        <v>1</v>
      </c>
      <c r="M1843" t="s">
        <v>8281</v>
      </c>
      <c r="N1843" t="s">
        <v>8282</v>
      </c>
      <c r="O1843" s="6">
        <f t="shared" si="172"/>
        <v>102</v>
      </c>
      <c r="P1843">
        <f t="shared" si="173"/>
        <v>50.88</v>
      </c>
      <c r="Q1843" s="5">
        <f t="shared" si="175"/>
        <v>42090.033628841607</v>
      </c>
      <c r="R1843" s="5">
        <f t="shared" si="174"/>
        <v>42124.105673758866</v>
      </c>
      <c r="S1843">
        <f t="shared" si="176"/>
        <v>34</v>
      </c>
      <c r="T1843">
        <f t="shared" si="177"/>
        <v>2015</v>
      </c>
    </row>
    <row r="1844" spans="1:20" ht="42.75" hidden="1" x14ac:dyDescent="0.4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>
        <v>21</v>
      </c>
      <c r="L1844" t="b">
        <v>1</v>
      </c>
      <c r="M1844" t="s">
        <v>8281</v>
      </c>
      <c r="N1844" t="s">
        <v>8282</v>
      </c>
      <c r="O1844" s="6">
        <f t="shared" si="172"/>
        <v>125</v>
      </c>
      <c r="P1844">
        <f t="shared" si="173"/>
        <v>119.29</v>
      </c>
      <c r="Q1844" s="5">
        <f t="shared" si="175"/>
        <v>42381.900484633574</v>
      </c>
      <c r="R1844" s="5">
        <f t="shared" si="174"/>
        <v>42416.233333333337</v>
      </c>
      <c r="S1844">
        <f t="shared" si="176"/>
        <v>35</v>
      </c>
      <c r="T1844">
        <f t="shared" si="177"/>
        <v>2016</v>
      </c>
    </row>
    <row r="1845" spans="1:20" ht="42.75" hidden="1" x14ac:dyDescent="0.4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>
        <v>134</v>
      </c>
      <c r="L1845" t="b">
        <v>1</v>
      </c>
      <c r="M1845" t="s">
        <v>8281</v>
      </c>
      <c r="N1845" t="s">
        <v>8282</v>
      </c>
      <c r="O1845" s="6">
        <f t="shared" si="172"/>
        <v>124</v>
      </c>
      <c r="P1845">
        <f t="shared" si="173"/>
        <v>92.54</v>
      </c>
      <c r="Q1845" s="5">
        <f t="shared" si="175"/>
        <v>40884.058557919619</v>
      </c>
      <c r="R1845" s="5">
        <f t="shared" si="174"/>
        <v>40914.696855791961</v>
      </c>
      <c r="S1845">
        <f t="shared" si="176"/>
        <v>31</v>
      </c>
      <c r="T1845">
        <f t="shared" si="177"/>
        <v>2011</v>
      </c>
    </row>
    <row r="1846" spans="1:20" ht="42.75" hidden="1" x14ac:dyDescent="0.4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>
        <v>20</v>
      </c>
      <c r="L1846" t="b">
        <v>1</v>
      </c>
      <c r="M1846" t="s">
        <v>8281</v>
      </c>
      <c r="N1846" t="s">
        <v>8282</v>
      </c>
      <c r="O1846" s="6">
        <f t="shared" si="172"/>
        <v>101</v>
      </c>
      <c r="P1846">
        <f t="shared" si="173"/>
        <v>76.05</v>
      </c>
      <c r="Q1846" s="5">
        <f t="shared" si="175"/>
        <v>40988.207021276598</v>
      </c>
      <c r="R1846" s="5">
        <f t="shared" si="174"/>
        <v>41027.170212765959</v>
      </c>
      <c r="S1846">
        <f t="shared" si="176"/>
        <v>39</v>
      </c>
      <c r="T1846">
        <f t="shared" si="177"/>
        <v>2012</v>
      </c>
    </row>
    <row r="1847" spans="1:20" ht="85.5" hidden="1" x14ac:dyDescent="0.4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>
        <v>19</v>
      </c>
      <c r="L1847" t="b">
        <v>1</v>
      </c>
      <c r="M1847" t="s">
        <v>8281</v>
      </c>
      <c r="N1847" t="s">
        <v>8282</v>
      </c>
      <c r="O1847" s="6">
        <f t="shared" si="172"/>
        <v>100</v>
      </c>
      <c r="P1847">
        <f t="shared" si="173"/>
        <v>52.63</v>
      </c>
      <c r="Q1847" s="5">
        <f t="shared" si="175"/>
        <v>42884.063806146572</v>
      </c>
      <c r="R1847" s="5">
        <f t="shared" si="174"/>
        <v>42899.251773049647</v>
      </c>
      <c r="S1847">
        <f t="shared" si="176"/>
        <v>16</v>
      </c>
      <c r="T1847">
        <f t="shared" si="177"/>
        <v>2017</v>
      </c>
    </row>
    <row r="1848" spans="1:20" ht="42.75" hidden="1" x14ac:dyDescent="0.4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>
        <v>209</v>
      </c>
      <c r="L1848" t="b">
        <v>1</v>
      </c>
      <c r="M1848" t="s">
        <v>8281</v>
      </c>
      <c r="N1848" t="s">
        <v>8282</v>
      </c>
      <c r="O1848" s="6">
        <f t="shared" si="172"/>
        <v>138</v>
      </c>
      <c r="P1848">
        <f t="shared" si="173"/>
        <v>98.99</v>
      </c>
      <c r="Q1848" s="5">
        <f t="shared" si="175"/>
        <v>41561.834243498815</v>
      </c>
      <c r="R1848" s="5">
        <f t="shared" si="174"/>
        <v>41592.472541371157</v>
      </c>
      <c r="S1848">
        <f t="shared" si="176"/>
        <v>31</v>
      </c>
      <c r="T1848">
        <f t="shared" si="177"/>
        <v>2013</v>
      </c>
    </row>
    <row r="1849" spans="1:20" ht="42.75" hidden="1" x14ac:dyDescent="0.4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>
        <v>38</v>
      </c>
      <c r="L1849" t="b">
        <v>1</v>
      </c>
      <c r="M1849" t="s">
        <v>8281</v>
      </c>
      <c r="N1849" t="s">
        <v>8282</v>
      </c>
      <c r="O1849" s="6">
        <f t="shared" si="172"/>
        <v>121</v>
      </c>
      <c r="P1849">
        <f t="shared" si="173"/>
        <v>79.53</v>
      </c>
      <c r="Q1849" s="5">
        <f t="shared" si="175"/>
        <v>42445.837257683219</v>
      </c>
      <c r="R1849" s="5">
        <f t="shared" si="174"/>
        <v>42467.284066193854</v>
      </c>
      <c r="S1849">
        <f t="shared" si="176"/>
        <v>22</v>
      </c>
      <c r="T1849">
        <f t="shared" si="177"/>
        <v>2016</v>
      </c>
    </row>
    <row r="1850" spans="1:20" ht="42.75" hidden="1" x14ac:dyDescent="0.4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>
        <v>24</v>
      </c>
      <c r="L1850" t="b">
        <v>1</v>
      </c>
      <c r="M1850" t="s">
        <v>8281</v>
      </c>
      <c r="N1850" t="s">
        <v>8282</v>
      </c>
      <c r="O1850" s="6">
        <f t="shared" si="172"/>
        <v>107</v>
      </c>
      <c r="P1850">
        <f t="shared" si="173"/>
        <v>134.21</v>
      </c>
      <c r="Q1850" s="5">
        <f t="shared" si="175"/>
        <v>41013.549503546099</v>
      </c>
      <c r="R1850" s="5">
        <f t="shared" si="174"/>
        <v>41078.403546099289</v>
      </c>
      <c r="S1850">
        <f t="shared" si="176"/>
        <v>65</v>
      </c>
      <c r="T1850">
        <f t="shared" si="177"/>
        <v>2012</v>
      </c>
    </row>
    <row r="1851" spans="1:20" ht="28.5" hidden="1" x14ac:dyDescent="0.4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>
        <v>8</v>
      </c>
      <c r="L1851" t="b">
        <v>1</v>
      </c>
      <c r="M1851" t="s">
        <v>8281</v>
      </c>
      <c r="N1851" t="s">
        <v>8282</v>
      </c>
      <c r="O1851" s="6">
        <f t="shared" si="172"/>
        <v>100</v>
      </c>
      <c r="P1851">
        <f t="shared" si="173"/>
        <v>37.630000000000003</v>
      </c>
      <c r="Q1851" s="5">
        <f t="shared" si="175"/>
        <v>41501.778475177307</v>
      </c>
      <c r="R1851" s="5">
        <f t="shared" si="174"/>
        <v>41532.416773049641</v>
      </c>
      <c r="S1851">
        <f t="shared" si="176"/>
        <v>31</v>
      </c>
      <c r="T1851">
        <f t="shared" si="177"/>
        <v>2013</v>
      </c>
    </row>
    <row r="1852" spans="1:20" ht="42.75" hidden="1" x14ac:dyDescent="0.4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>
        <v>179</v>
      </c>
      <c r="L1852" t="b">
        <v>1</v>
      </c>
      <c r="M1852" t="s">
        <v>8281</v>
      </c>
      <c r="N1852" t="s">
        <v>8282</v>
      </c>
      <c r="O1852" s="6">
        <f t="shared" si="172"/>
        <v>102</v>
      </c>
      <c r="P1852">
        <f t="shared" si="173"/>
        <v>51.04</v>
      </c>
      <c r="Q1852" s="5">
        <f t="shared" si="175"/>
        <v>42146.320330969262</v>
      </c>
      <c r="R1852" s="5">
        <f t="shared" si="174"/>
        <v>42176.958628841603</v>
      </c>
      <c r="S1852">
        <f t="shared" si="176"/>
        <v>31</v>
      </c>
      <c r="T1852">
        <f t="shared" si="177"/>
        <v>2015</v>
      </c>
    </row>
    <row r="1853" spans="1:20" ht="42.75" hidden="1" x14ac:dyDescent="0.4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>
        <v>26</v>
      </c>
      <c r="L1853" t="b">
        <v>1</v>
      </c>
      <c r="M1853" t="s">
        <v>8281</v>
      </c>
      <c r="N1853" t="s">
        <v>8282</v>
      </c>
      <c r="O1853" s="6">
        <f t="shared" si="172"/>
        <v>100</v>
      </c>
      <c r="P1853">
        <f t="shared" si="173"/>
        <v>50.04</v>
      </c>
      <c r="Q1853" s="5">
        <f t="shared" si="175"/>
        <v>42173.840874704489</v>
      </c>
      <c r="R1853" s="5">
        <f t="shared" si="174"/>
        <v>42194.404255319154</v>
      </c>
      <c r="S1853">
        <f t="shared" si="176"/>
        <v>21</v>
      </c>
      <c r="T1853">
        <f t="shared" si="177"/>
        <v>2015</v>
      </c>
    </row>
    <row r="1854" spans="1:20" ht="42.75" hidden="1" x14ac:dyDescent="0.4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>
        <v>131</v>
      </c>
      <c r="L1854" t="b">
        <v>1</v>
      </c>
      <c r="M1854" t="s">
        <v>8281</v>
      </c>
      <c r="N1854" t="s">
        <v>8282</v>
      </c>
      <c r="O1854" s="6">
        <f t="shared" si="172"/>
        <v>117</v>
      </c>
      <c r="P1854">
        <f t="shared" si="173"/>
        <v>133.93</v>
      </c>
      <c r="Q1854" s="5">
        <f t="shared" si="175"/>
        <v>42433.106997635929</v>
      </c>
      <c r="R1854" s="5">
        <f t="shared" si="174"/>
        <v>42471.127659574471</v>
      </c>
      <c r="S1854">
        <f t="shared" si="176"/>
        <v>38</v>
      </c>
      <c r="T1854">
        <f t="shared" si="177"/>
        <v>2016</v>
      </c>
    </row>
    <row r="1855" spans="1:20" ht="42.75" hidden="1" x14ac:dyDescent="0.4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>
        <v>14</v>
      </c>
      <c r="L1855" t="b">
        <v>1</v>
      </c>
      <c r="M1855" t="s">
        <v>8281</v>
      </c>
      <c r="N1855" t="s">
        <v>8282</v>
      </c>
      <c r="O1855" s="6">
        <f t="shared" si="172"/>
        <v>102</v>
      </c>
      <c r="P1855">
        <f t="shared" si="173"/>
        <v>58.21</v>
      </c>
      <c r="Q1855" s="5">
        <f t="shared" si="175"/>
        <v>41509.146773049644</v>
      </c>
      <c r="R1855" s="5">
        <f t="shared" si="174"/>
        <v>41560.253156028368</v>
      </c>
      <c r="S1855">
        <f t="shared" si="176"/>
        <v>51</v>
      </c>
      <c r="T1855">
        <f t="shared" si="177"/>
        <v>2013</v>
      </c>
    </row>
    <row r="1856" spans="1:20" ht="42.75" hidden="1" x14ac:dyDescent="0.4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>
        <v>174</v>
      </c>
      <c r="L1856" t="b">
        <v>1</v>
      </c>
      <c r="M1856" t="s">
        <v>8281</v>
      </c>
      <c r="N1856" t="s">
        <v>8282</v>
      </c>
      <c r="O1856" s="6">
        <f t="shared" si="172"/>
        <v>102</v>
      </c>
      <c r="P1856">
        <f t="shared" si="173"/>
        <v>88.04</v>
      </c>
      <c r="Q1856" s="5">
        <f t="shared" si="175"/>
        <v>41724.596182033099</v>
      </c>
      <c r="R1856" s="5">
        <f t="shared" si="174"/>
        <v>41755.234479905441</v>
      </c>
      <c r="S1856">
        <f t="shared" si="176"/>
        <v>31</v>
      </c>
      <c r="T1856">
        <f t="shared" si="177"/>
        <v>2014</v>
      </c>
    </row>
    <row r="1857" spans="1:20" ht="42.75" hidden="1" x14ac:dyDescent="0.4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>
        <v>191</v>
      </c>
      <c r="L1857" t="b">
        <v>1</v>
      </c>
      <c r="M1857" t="s">
        <v>8281</v>
      </c>
      <c r="N1857" t="s">
        <v>8282</v>
      </c>
      <c r="O1857" s="6">
        <f t="shared" si="172"/>
        <v>154</v>
      </c>
      <c r="P1857">
        <f t="shared" si="173"/>
        <v>70.58</v>
      </c>
      <c r="Q1857" s="5">
        <f t="shared" si="175"/>
        <v>41941.635224586287</v>
      </c>
      <c r="R1857" s="5">
        <f t="shared" si="174"/>
        <v>41987.592671394799</v>
      </c>
      <c r="S1857">
        <f t="shared" si="176"/>
        <v>46</v>
      </c>
      <c r="T1857">
        <f t="shared" si="177"/>
        <v>2014</v>
      </c>
    </row>
    <row r="1858" spans="1:20" ht="42.75" hidden="1" x14ac:dyDescent="0.4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>
        <v>38</v>
      </c>
      <c r="L1858" t="b">
        <v>1</v>
      </c>
      <c r="M1858" t="s">
        <v>8281</v>
      </c>
      <c r="N1858" t="s">
        <v>8282</v>
      </c>
      <c r="O1858" s="6">
        <f t="shared" ref="O1858:O1921" si="178">ROUND(E1858/D1858*100,0)</f>
        <v>101</v>
      </c>
      <c r="P1858">
        <f t="shared" ref="P1858:P1921" si="179">IFERROR(ROUND(E1858/K1858,2),0)</f>
        <v>53.29</v>
      </c>
      <c r="Q1858" s="5">
        <f t="shared" si="175"/>
        <v>42163.575319148935</v>
      </c>
      <c r="R1858" s="5">
        <f t="shared" ref="R1858:R1921" si="180">(I1858/84600)+DATE(1970,1,1)</f>
        <v>42185.022127659569</v>
      </c>
      <c r="S1858">
        <f t="shared" si="176"/>
        <v>22</v>
      </c>
      <c r="T1858">
        <f t="shared" si="177"/>
        <v>2015</v>
      </c>
    </row>
    <row r="1859" spans="1:20" ht="42.75" hidden="1" x14ac:dyDescent="0.4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>
        <v>22</v>
      </c>
      <c r="L1859" t="b">
        <v>1</v>
      </c>
      <c r="M1859" t="s">
        <v>8281</v>
      </c>
      <c r="N1859" t="s">
        <v>8282</v>
      </c>
      <c r="O1859" s="6">
        <f t="shared" si="178"/>
        <v>100</v>
      </c>
      <c r="P1859">
        <f t="shared" si="179"/>
        <v>136.36000000000001</v>
      </c>
      <c r="Q1859" s="5">
        <f t="shared" ref="Q1859:Q1922" si="181">(J1859/84600)+DATE(1970,1,1)</f>
        <v>42211.487151300236</v>
      </c>
      <c r="R1859" s="5">
        <f t="shared" si="180"/>
        <v>42242.125449172578</v>
      </c>
      <c r="S1859">
        <f t="shared" ref="S1859:S1922" si="182">ROUND((I1859-J1859)/86400,0)+1</f>
        <v>31</v>
      </c>
      <c r="T1859">
        <f t="shared" ref="T1859:T1922" si="183">YEAR((Q1859))</f>
        <v>2015</v>
      </c>
    </row>
    <row r="1860" spans="1:20" ht="42.75" hidden="1" x14ac:dyDescent="0.4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>
        <v>149</v>
      </c>
      <c r="L1860" t="b">
        <v>1</v>
      </c>
      <c r="M1860" t="s">
        <v>8281</v>
      </c>
      <c r="N1860" t="s">
        <v>8282</v>
      </c>
      <c r="O1860" s="6">
        <f t="shared" si="178"/>
        <v>109</v>
      </c>
      <c r="P1860">
        <f t="shared" si="179"/>
        <v>40.549999999999997</v>
      </c>
      <c r="Q1860" s="5">
        <f t="shared" si="181"/>
        <v>41157.970697399527</v>
      </c>
      <c r="R1860" s="5">
        <f t="shared" si="180"/>
        <v>41219.289846335698</v>
      </c>
      <c r="S1860">
        <f t="shared" si="182"/>
        <v>61</v>
      </c>
      <c r="T1860">
        <f t="shared" si="183"/>
        <v>2012</v>
      </c>
    </row>
    <row r="1861" spans="1:20" ht="28.5" hidden="1" x14ac:dyDescent="0.4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>
        <v>56</v>
      </c>
      <c r="L1861" t="b">
        <v>1</v>
      </c>
      <c r="M1861" t="s">
        <v>8281</v>
      </c>
      <c r="N1861" t="s">
        <v>8282</v>
      </c>
      <c r="O1861" s="6">
        <f t="shared" si="178"/>
        <v>132</v>
      </c>
      <c r="P1861">
        <f t="shared" si="179"/>
        <v>70.63</v>
      </c>
      <c r="Q1861" s="5">
        <f t="shared" si="181"/>
        <v>41102.382139479902</v>
      </c>
      <c r="R1861" s="5">
        <f t="shared" si="180"/>
        <v>41133.020437352243</v>
      </c>
      <c r="S1861">
        <f t="shared" si="182"/>
        <v>31</v>
      </c>
      <c r="T1861">
        <f t="shared" si="183"/>
        <v>2012</v>
      </c>
    </row>
    <row r="1862" spans="1:20" ht="42.75" hidden="1" x14ac:dyDescent="0.4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>
        <v>19</v>
      </c>
      <c r="L1862" t="b">
        <v>1</v>
      </c>
      <c r="M1862" t="s">
        <v>8281</v>
      </c>
      <c r="N1862" t="s">
        <v>8282</v>
      </c>
      <c r="O1862" s="6">
        <f t="shared" si="178"/>
        <v>133</v>
      </c>
      <c r="P1862">
        <f t="shared" si="179"/>
        <v>52.68</v>
      </c>
      <c r="Q1862" s="5">
        <f t="shared" si="181"/>
        <v>41997.979716312053</v>
      </c>
      <c r="R1862" s="5">
        <f t="shared" si="180"/>
        <v>42019.426524822695</v>
      </c>
      <c r="S1862">
        <f t="shared" si="182"/>
        <v>22</v>
      </c>
      <c r="T1862">
        <f t="shared" si="183"/>
        <v>2014</v>
      </c>
    </row>
    <row r="1863" spans="1:20" ht="42.75" hidden="1" x14ac:dyDescent="0.4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>
        <v>0</v>
      </c>
      <c r="L1863" t="b">
        <v>0</v>
      </c>
      <c r="M1863" t="s">
        <v>8289</v>
      </c>
      <c r="N1863" t="s">
        <v>8291</v>
      </c>
      <c r="O1863" s="6">
        <f t="shared" si="178"/>
        <v>0</v>
      </c>
      <c r="P1863">
        <f t="shared" si="179"/>
        <v>0</v>
      </c>
      <c r="Q1863" s="5">
        <f t="shared" si="181"/>
        <v>42349.902375886522</v>
      </c>
      <c r="R1863" s="5">
        <f t="shared" si="180"/>
        <v>42380.540673758864</v>
      </c>
      <c r="S1863">
        <f t="shared" si="182"/>
        <v>31</v>
      </c>
      <c r="T1863">
        <f t="shared" si="183"/>
        <v>2015</v>
      </c>
    </row>
    <row r="1864" spans="1:20" ht="42.75" hidden="1" x14ac:dyDescent="0.4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>
        <v>16</v>
      </c>
      <c r="L1864" t="b">
        <v>0</v>
      </c>
      <c r="M1864" t="s">
        <v>8289</v>
      </c>
      <c r="N1864" t="s">
        <v>8291</v>
      </c>
      <c r="O1864" s="6">
        <f t="shared" si="178"/>
        <v>8</v>
      </c>
      <c r="P1864">
        <f t="shared" si="179"/>
        <v>90.94</v>
      </c>
      <c r="Q1864" s="5">
        <f t="shared" si="181"/>
        <v>43121.16281323877</v>
      </c>
      <c r="R1864" s="5">
        <f t="shared" si="180"/>
        <v>43168.97872340426</v>
      </c>
      <c r="S1864">
        <f t="shared" si="182"/>
        <v>48</v>
      </c>
      <c r="T1864">
        <f t="shared" si="183"/>
        <v>2018</v>
      </c>
    </row>
    <row r="1865" spans="1:20" ht="42.75" hidden="1" x14ac:dyDescent="0.4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>
        <v>2</v>
      </c>
      <c r="L1865" t="b">
        <v>0</v>
      </c>
      <c r="M1865" t="s">
        <v>8289</v>
      </c>
      <c r="N1865" t="s">
        <v>8291</v>
      </c>
      <c r="O1865" s="6">
        <f t="shared" si="178"/>
        <v>0</v>
      </c>
      <c r="P1865">
        <f t="shared" si="179"/>
        <v>5</v>
      </c>
      <c r="Q1865" s="5">
        <f t="shared" si="181"/>
        <v>42117.558924349883</v>
      </c>
      <c r="R1865" s="5">
        <f t="shared" si="180"/>
        <v>42148.197222222225</v>
      </c>
      <c r="S1865">
        <f t="shared" si="182"/>
        <v>31</v>
      </c>
      <c r="T1865">
        <f t="shared" si="183"/>
        <v>2015</v>
      </c>
    </row>
    <row r="1866" spans="1:20" ht="42.75" hidden="1" x14ac:dyDescent="0.4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>
        <v>48</v>
      </c>
      <c r="L1866" t="b">
        <v>0</v>
      </c>
      <c r="M1866" t="s">
        <v>8289</v>
      </c>
      <c r="N1866" t="s">
        <v>8291</v>
      </c>
      <c r="O1866" s="6">
        <f t="shared" si="178"/>
        <v>43</v>
      </c>
      <c r="P1866">
        <f t="shared" si="179"/>
        <v>58.08</v>
      </c>
      <c r="Q1866" s="5">
        <f t="shared" si="181"/>
        <v>42077.646572104015</v>
      </c>
      <c r="R1866" s="5">
        <f t="shared" si="180"/>
        <v>42108.284869976356</v>
      </c>
      <c r="S1866">
        <f t="shared" si="182"/>
        <v>31</v>
      </c>
      <c r="T1866">
        <f t="shared" si="183"/>
        <v>2015</v>
      </c>
    </row>
    <row r="1867" spans="1:20" ht="42.75" hidden="1" x14ac:dyDescent="0.4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>
        <v>2</v>
      </c>
      <c r="L1867" t="b">
        <v>0</v>
      </c>
      <c r="M1867" t="s">
        <v>8289</v>
      </c>
      <c r="N1867" t="s">
        <v>8291</v>
      </c>
      <c r="O1867" s="6">
        <f t="shared" si="178"/>
        <v>0</v>
      </c>
      <c r="P1867">
        <f t="shared" si="179"/>
        <v>2</v>
      </c>
      <c r="Q1867" s="5">
        <f t="shared" si="181"/>
        <v>43008.694408983451</v>
      </c>
      <c r="R1867" s="5">
        <f t="shared" si="180"/>
        <v>43044.481643026003</v>
      </c>
      <c r="S1867">
        <f t="shared" si="182"/>
        <v>36</v>
      </c>
      <c r="T1867">
        <f t="shared" si="183"/>
        <v>2017</v>
      </c>
    </row>
    <row r="1868" spans="1:20" ht="42.75" hidden="1" x14ac:dyDescent="0.4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>
        <v>2</v>
      </c>
      <c r="L1868" t="b">
        <v>0</v>
      </c>
      <c r="M1868" t="s">
        <v>8289</v>
      </c>
      <c r="N1868" t="s">
        <v>8291</v>
      </c>
      <c r="O1868" s="6">
        <f t="shared" si="178"/>
        <v>1</v>
      </c>
      <c r="P1868">
        <f t="shared" si="179"/>
        <v>62.5</v>
      </c>
      <c r="Q1868" s="5">
        <f t="shared" si="181"/>
        <v>43107.634716312052</v>
      </c>
      <c r="R1868" s="5">
        <f t="shared" si="180"/>
        <v>43161.680851063829</v>
      </c>
      <c r="S1868">
        <f t="shared" si="182"/>
        <v>54</v>
      </c>
      <c r="T1868">
        <f t="shared" si="183"/>
        <v>2018</v>
      </c>
    </row>
    <row r="1869" spans="1:20" ht="42.75" hidden="1" x14ac:dyDescent="0.4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>
        <v>1</v>
      </c>
      <c r="L1869" t="b">
        <v>0</v>
      </c>
      <c r="M1869" t="s">
        <v>8289</v>
      </c>
      <c r="N1869" t="s">
        <v>8291</v>
      </c>
      <c r="O1869" s="6">
        <f t="shared" si="178"/>
        <v>0</v>
      </c>
      <c r="P1869">
        <f t="shared" si="179"/>
        <v>10</v>
      </c>
      <c r="Q1869" s="5">
        <f t="shared" si="181"/>
        <v>43013.348841607563</v>
      </c>
      <c r="R1869" s="5">
        <f t="shared" si="180"/>
        <v>43043.987139479905</v>
      </c>
      <c r="S1869">
        <f t="shared" si="182"/>
        <v>31</v>
      </c>
      <c r="T1869">
        <f t="shared" si="183"/>
        <v>2017</v>
      </c>
    </row>
    <row r="1870" spans="1:20" ht="42.75" hidden="1" x14ac:dyDescent="0.4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>
        <v>17</v>
      </c>
      <c r="L1870" t="b">
        <v>0</v>
      </c>
      <c r="M1870" t="s">
        <v>8289</v>
      </c>
      <c r="N1870" t="s">
        <v>8291</v>
      </c>
      <c r="O1870" s="6">
        <f t="shared" si="178"/>
        <v>5</v>
      </c>
      <c r="P1870">
        <f t="shared" si="179"/>
        <v>71.59</v>
      </c>
      <c r="Q1870" s="5">
        <f t="shared" si="181"/>
        <v>42685.370271867614</v>
      </c>
      <c r="R1870" s="5">
        <f t="shared" si="180"/>
        <v>42710.446099290784</v>
      </c>
      <c r="S1870">
        <f t="shared" si="182"/>
        <v>26</v>
      </c>
      <c r="T1870">
        <f t="shared" si="183"/>
        <v>2016</v>
      </c>
    </row>
    <row r="1871" spans="1:20" ht="42.75" hidden="1" x14ac:dyDescent="0.4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>
        <v>0</v>
      </c>
      <c r="L1871" t="b">
        <v>0</v>
      </c>
      <c r="M1871" t="s">
        <v>8289</v>
      </c>
      <c r="N1871" t="s">
        <v>8291</v>
      </c>
      <c r="O1871" s="6">
        <f t="shared" si="178"/>
        <v>0</v>
      </c>
      <c r="P1871">
        <f t="shared" si="179"/>
        <v>0</v>
      </c>
      <c r="Q1871" s="5">
        <f t="shared" si="181"/>
        <v>43073.683794326236</v>
      </c>
      <c r="R1871" s="5">
        <f t="shared" si="180"/>
        <v>43104.322092198578</v>
      </c>
      <c r="S1871">
        <f t="shared" si="182"/>
        <v>31</v>
      </c>
      <c r="T1871">
        <f t="shared" si="183"/>
        <v>2017</v>
      </c>
    </row>
    <row r="1872" spans="1:20" ht="42.75" hidden="1" x14ac:dyDescent="0.4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>
        <v>11</v>
      </c>
      <c r="L1872" t="b">
        <v>0</v>
      </c>
      <c r="M1872" t="s">
        <v>8289</v>
      </c>
      <c r="N1872" t="s">
        <v>8291</v>
      </c>
      <c r="O1872" s="6">
        <f t="shared" si="178"/>
        <v>10</v>
      </c>
      <c r="P1872">
        <f t="shared" si="179"/>
        <v>32.82</v>
      </c>
      <c r="Q1872" s="5">
        <f t="shared" si="181"/>
        <v>42728.85265957447</v>
      </c>
      <c r="R1872" s="5">
        <f t="shared" si="180"/>
        <v>42758.288652482268</v>
      </c>
      <c r="S1872">
        <f t="shared" si="182"/>
        <v>30</v>
      </c>
      <c r="T1872">
        <f t="shared" si="183"/>
        <v>2016</v>
      </c>
    </row>
    <row r="1873" spans="1:20" ht="42.75" hidden="1" x14ac:dyDescent="0.4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>
        <v>95</v>
      </c>
      <c r="L1873" t="b">
        <v>0</v>
      </c>
      <c r="M1873" t="s">
        <v>8289</v>
      </c>
      <c r="N1873" t="s">
        <v>8291</v>
      </c>
      <c r="O1873" s="6">
        <f t="shared" si="178"/>
        <v>72</v>
      </c>
      <c r="P1873">
        <f t="shared" si="179"/>
        <v>49.12</v>
      </c>
      <c r="Q1873" s="5">
        <f t="shared" si="181"/>
        <v>42271.757695035456</v>
      </c>
      <c r="R1873" s="5">
        <f t="shared" si="180"/>
        <v>42312.65131205674</v>
      </c>
      <c r="S1873">
        <f t="shared" si="182"/>
        <v>41</v>
      </c>
      <c r="T1873">
        <f t="shared" si="183"/>
        <v>2015</v>
      </c>
    </row>
    <row r="1874" spans="1:20" ht="42.75" hidden="1" x14ac:dyDescent="0.4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>
        <v>13</v>
      </c>
      <c r="L1874" t="b">
        <v>0</v>
      </c>
      <c r="M1874" t="s">
        <v>8289</v>
      </c>
      <c r="N1874" t="s">
        <v>8291</v>
      </c>
      <c r="O1874" s="6">
        <f t="shared" si="178"/>
        <v>1</v>
      </c>
      <c r="P1874">
        <f t="shared" si="179"/>
        <v>16.309999999999999</v>
      </c>
      <c r="Q1874" s="5">
        <f t="shared" si="181"/>
        <v>42508.026028368797</v>
      </c>
      <c r="R1874" s="5">
        <f t="shared" si="180"/>
        <v>42538.664326241138</v>
      </c>
      <c r="S1874">
        <f t="shared" si="182"/>
        <v>31</v>
      </c>
      <c r="T1874">
        <f t="shared" si="183"/>
        <v>2016</v>
      </c>
    </row>
    <row r="1875" spans="1:20" ht="42.75" hidden="1" x14ac:dyDescent="0.4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>
        <v>2</v>
      </c>
      <c r="L1875" t="b">
        <v>0</v>
      </c>
      <c r="M1875" t="s">
        <v>8289</v>
      </c>
      <c r="N1875" t="s">
        <v>8291</v>
      </c>
      <c r="O1875" s="6">
        <f t="shared" si="178"/>
        <v>0</v>
      </c>
      <c r="P1875">
        <f t="shared" si="179"/>
        <v>18</v>
      </c>
      <c r="Q1875" s="5">
        <f t="shared" si="181"/>
        <v>42517.714066193854</v>
      </c>
      <c r="R1875" s="5">
        <f t="shared" si="180"/>
        <v>42547.414893617024</v>
      </c>
      <c r="S1875">
        <f t="shared" si="182"/>
        <v>30</v>
      </c>
      <c r="T1875">
        <f t="shared" si="183"/>
        <v>2016</v>
      </c>
    </row>
    <row r="1876" spans="1:20" ht="57" hidden="1" x14ac:dyDescent="0.4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>
        <v>2</v>
      </c>
      <c r="L1876" t="b">
        <v>0</v>
      </c>
      <c r="M1876" t="s">
        <v>8289</v>
      </c>
      <c r="N1876" t="s">
        <v>8291</v>
      </c>
      <c r="O1876" s="6">
        <f t="shared" si="178"/>
        <v>0</v>
      </c>
      <c r="P1876">
        <f t="shared" si="179"/>
        <v>13</v>
      </c>
      <c r="Q1876" s="5">
        <f t="shared" si="181"/>
        <v>42890.840815602838</v>
      </c>
      <c r="R1876" s="5">
        <f t="shared" si="180"/>
        <v>42911.266347517725</v>
      </c>
      <c r="S1876">
        <f t="shared" si="182"/>
        <v>21</v>
      </c>
      <c r="T1876">
        <f t="shared" si="183"/>
        <v>2017</v>
      </c>
    </row>
    <row r="1877" spans="1:20" ht="28.5" hidden="1" x14ac:dyDescent="0.4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>
        <v>3</v>
      </c>
      <c r="L1877" t="b">
        <v>0</v>
      </c>
      <c r="M1877" t="s">
        <v>8289</v>
      </c>
      <c r="N1877" t="s">
        <v>8291</v>
      </c>
      <c r="O1877" s="6">
        <f t="shared" si="178"/>
        <v>1</v>
      </c>
      <c r="P1877">
        <f t="shared" si="179"/>
        <v>17</v>
      </c>
      <c r="Q1877" s="5">
        <f t="shared" si="181"/>
        <v>42889.748321513005</v>
      </c>
      <c r="R1877" s="5">
        <f t="shared" si="180"/>
        <v>42951.024917257688</v>
      </c>
      <c r="S1877">
        <f t="shared" si="182"/>
        <v>61</v>
      </c>
      <c r="T1877">
        <f t="shared" si="183"/>
        <v>2017</v>
      </c>
    </row>
    <row r="1878" spans="1:20" ht="42.75" hidden="1" x14ac:dyDescent="0.4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>
        <v>0</v>
      </c>
      <c r="L1878" t="b">
        <v>0</v>
      </c>
      <c r="M1878" t="s">
        <v>8289</v>
      </c>
      <c r="N1878" t="s">
        <v>8291</v>
      </c>
      <c r="O1878" s="6">
        <f t="shared" si="178"/>
        <v>0</v>
      </c>
      <c r="P1878">
        <f t="shared" si="179"/>
        <v>0</v>
      </c>
      <c r="Q1878" s="5">
        <f t="shared" si="181"/>
        <v>42121.120626477539</v>
      </c>
      <c r="R1878" s="5">
        <f t="shared" si="180"/>
        <v>42151.758924349881</v>
      </c>
      <c r="S1878">
        <f t="shared" si="182"/>
        <v>31</v>
      </c>
      <c r="T1878">
        <f t="shared" si="183"/>
        <v>2015</v>
      </c>
    </row>
    <row r="1879" spans="1:20" ht="28.5" hidden="1" x14ac:dyDescent="0.4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>
        <v>0</v>
      </c>
      <c r="L1879" t="b">
        <v>0</v>
      </c>
      <c r="M1879" t="s">
        <v>8289</v>
      </c>
      <c r="N1879" t="s">
        <v>8291</v>
      </c>
      <c r="O1879" s="6">
        <f t="shared" si="178"/>
        <v>0</v>
      </c>
      <c r="P1879">
        <f t="shared" si="179"/>
        <v>0</v>
      </c>
      <c r="Q1879" s="5">
        <f t="shared" si="181"/>
        <v>42385.370271867614</v>
      </c>
      <c r="R1879" s="5">
        <f t="shared" si="180"/>
        <v>42414.987293144208</v>
      </c>
      <c r="S1879">
        <f t="shared" si="182"/>
        <v>30</v>
      </c>
      <c r="T1879">
        <f t="shared" si="183"/>
        <v>2016</v>
      </c>
    </row>
    <row r="1880" spans="1:20" ht="42.75" hidden="1" x14ac:dyDescent="0.4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>
        <v>0</v>
      </c>
      <c r="L1880" t="b">
        <v>0</v>
      </c>
      <c r="M1880" t="s">
        <v>8289</v>
      </c>
      <c r="N1880" t="s">
        <v>8291</v>
      </c>
      <c r="O1880" s="6">
        <f t="shared" si="178"/>
        <v>0</v>
      </c>
      <c r="P1880">
        <f t="shared" si="179"/>
        <v>0</v>
      </c>
      <c r="Q1880" s="5">
        <f t="shared" si="181"/>
        <v>42117.774881796693</v>
      </c>
      <c r="R1880" s="5">
        <f t="shared" si="180"/>
        <v>42148.413179669034</v>
      </c>
      <c r="S1880">
        <f t="shared" si="182"/>
        <v>31</v>
      </c>
      <c r="T1880">
        <f t="shared" si="183"/>
        <v>2015</v>
      </c>
    </row>
    <row r="1881" spans="1:20" ht="42.75" hidden="1" x14ac:dyDescent="0.4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>
        <v>2</v>
      </c>
      <c r="L1881" t="b">
        <v>0</v>
      </c>
      <c r="M1881" t="s">
        <v>8289</v>
      </c>
      <c r="N1881" t="s">
        <v>8291</v>
      </c>
      <c r="O1881" s="6">
        <f t="shared" si="178"/>
        <v>0</v>
      </c>
      <c r="P1881">
        <f t="shared" si="179"/>
        <v>3</v>
      </c>
      <c r="Q1881" s="5">
        <f t="shared" si="181"/>
        <v>42772.046442080376</v>
      </c>
      <c r="R1881" s="5">
        <f t="shared" si="180"/>
        <v>42802.64218676123</v>
      </c>
      <c r="S1881">
        <f t="shared" si="182"/>
        <v>31</v>
      </c>
      <c r="T1881">
        <f t="shared" si="183"/>
        <v>2017</v>
      </c>
    </row>
    <row r="1882" spans="1:20" ht="28.5" hidden="1" x14ac:dyDescent="0.4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>
        <v>24</v>
      </c>
      <c r="L1882" t="b">
        <v>0</v>
      </c>
      <c r="M1882" t="s">
        <v>8289</v>
      </c>
      <c r="N1882" t="s">
        <v>8291</v>
      </c>
      <c r="O1882" s="6">
        <f t="shared" si="178"/>
        <v>20</v>
      </c>
      <c r="P1882">
        <f t="shared" si="179"/>
        <v>41.83</v>
      </c>
      <c r="Q1882" s="5">
        <f t="shared" si="181"/>
        <v>42789.32364066194</v>
      </c>
      <c r="R1882" s="5">
        <f t="shared" si="180"/>
        <v>42818.898108747046</v>
      </c>
      <c r="S1882">
        <f t="shared" si="182"/>
        <v>30</v>
      </c>
      <c r="T1882">
        <f t="shared" si="183"/>
        <v>2017</v>
      </c>
    </row>
    <row r="1883" spans="1:20" ht="42.75" hidden="1" x14ac:dyDescent="0.4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>
        <v>70</v>
      </c>
      <c r="L1883" t="b">
        <v>1</v>
      </c>
      <c r="M1883" t="s">
        <v>8281</v>
      </c>
      <c r="N1883" t="s">
        <v>8285</v>
      </c>
      <c r="O1883" s="6">
        <f t="shared" si="178"/>
        <v>173</v>
      </c>
      <c r="P1883">
        <f t="shared" si="179"/>
        <v>49.34</v>
      </c>
      <c r="Q1883" s="5">
        <f t="shared" si="181"/>
        <v>42393.666536643024</v>
      </c>
      <c r="R1883" s="5">
        <f t="shared" si="180"/>
        <v>42424.262281323878</v>
      </c>
      <c r="S1883">
        <f t="shared" si="182"/>
        <v>31</v>
      </c>
      <c r="T1883">
        <f t="shared" si="183"/>
        <v>2016</v>
      </c>
    </row>
    <row r="1884" spans="1:20" ht="42.75" hidden="1" x14ac:dyDescent="0.4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>
        <v>81</v>
      </c>
      <c r="L1884" t="b">
        <v>1</v>
      </c>
      <c r="M1884" t="s">
        <v>8281</v>
      </c>
      <c r="N1884" t="s">
        <v>8285</v>
      </c>
      <c r="O1884" s="6">
        <f t="shared" si="178"/>
        <v>101</v>
      </c>
      <c r="P1884">
        <f t="shared" si="179"/>
        <v>41.73</v>
      </c>
      <c r="Q1884" s="5">
        <f t="shared" si="181"/>
        <v>41397.714089834517</v>
      </c>
      <c r="R1884" s="5">
        <f t="shared" si="180"/>
        <v>41431.459574468085</v>
      </c>
      <c r="S1884">
        <f t="shared" si="182"/>
        <v>34</v>
      </c>
      <c r="T1884">
        <f t="shared" si="183"/>
        <v>2013</v>
      </c>
    </row>
    <row r="1885" spans="1:20" ht="42.75" hidden="1" x14ac:dyDescent="0.4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>
        <v>32</v>
      </c>
      <c r="L1885" t="b">
        <v>1</v>
      </c>
      <c r="M1885" t="s">
        <v>8281</v>
      </c>
      <c r="N1885" t="s">
        <v>8285</v>
      </c>
      <c r="O1885" s="6">
        <f t="shared" si="178"/>
        <v>105</v>
      </c>
      <c r="P1885">
        <f t="shared" si="179"/>
        <v>32.72</v>
      </c>
      <c r="Q1885" s="5">
        <f t="shared" si="181"/>
        <v>41305.797966903076</v>
      </c>
      <c r="R1885" s="5">
        <f t="shared" si="180"/>
        <v>41336.393711583922</v>
      </c>
      <c r="S1885">
        <f t="shared" si="182"/>
        <v>31</v>
      </c>
      <c r="T1885">
        <f t="shared" si="183"/>
        <v>2013</v>
      </c>
    </row>
    <row r="1886" spans="1:20" ht="42.75" hidden="1" x14ac:dyDescent="0.4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>
        <v>26</v>
      </c>
      <c r="L1886" t="b">
        <v>1</v>
      </c>
      <c r="M1886" t="s">
        <v>8281</v>
      </c>
      <c r="N1886" t="s">
        <v>8285</v>
      </c>
      <c r="O1886" s="6">
        <f t="shared" si="178"/>
        <v>135</v>
      </c>
      <c r="P1886">
        <f t="shared" si="179"/>
        <v>51.96</v>
      </c>
      <c r="Q1886" s="5">
        <f t="shared" si="181"/>
        <v>41537.883392434989</v>
      </c>
      <c r="R1886" s="5">
        <f t="shared" si="180"/>
        <v>41573.936170212764</v>
      </c>
      <c r="S1886">
        <f t="shared" si="182"/>
        <v>36</v>
      </c>
      <c r="T1886">
        <f t="shared" si="183"/>
        <v>2013</v>
      </c>
    </row>
    <row r="1887" spans="1:20" ht="42.75" hidden="1" x14ac:dyDescent="0.4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>
        <v>105</v>
      </c>
      <c r="L1887" t="b">
        <v>1</v>
      </c>
      <c r="M1887" t="s">
        <v>8281</v>
      </c>
      <c r="N1887" t="s">
        <v>8285</v>
      </c>
      <c r="O1887" s="6">
        <f t="shared" si="178"/>
        <v>116</v>
      </c>
      <c r="P1887">
        <f t="shared" si="179"/>
        <v>50.69</v>
      </c>
      <c r="Q1887" s="5">
        <f t="shared" si="181"/>
        <v>41429.521394799056</v>
      </c>
      <c r="R1887" s="5">
        <f t="shared" si="180"/>
        <v>41463.042553191488</v>
      </c>
      <c r="S1887">
        <f t="shared" si="182"/>
        <v>34</v>
      </c>
      <c r="T1887">
        <f t="shared" si="183"/>
        <v>2013</v>
      </c>
    </row>
    <row r="1888" spans="1:20" ht="42.75" hidden="1" x14ac:dyDescent="0.4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>
        <v>29</v>
      </c>
      <c r="L1888" t="b">
        <v>1</v>
      </c>
      <c r="M1888" t="s">
        <v>8281</v>
      </c>
      <c r="N1888" t="s">
        <v>8285</v>
      </c>
      <c r="O1888" s="6">
        <f t="shared" si="178"/>
        <v>102</v>
      </c>
      <c r="P1888">
        <f t="shared" si="179"/>
        <v>42.24</v>
      </c>
      <c r="Q1888" s="5">
        <f t="shared" si="181"/>
        <v>42273.925981087472</v>
      </c>
      <c r="R1888" s="5">
        <f t="shared" si="180"/>
        <v>42304.606832151301</v>
      </c>
      <c r="S1888">
        <f t="shared" si="182"/>
        <v>31</v>
      </c>
      <c r="T1888">
        <f t="shared" si="183"/>
        <v>2015</v>
      </c>
    </row>
    <row r="1889" spans="1:20" ht="42.75" hidden="1" x14ac:dyDescent="0.4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>
        <v>8</v>
      </c>
      <c r="L1889" t="b">
        <v>1</v>
      </c>
      <c r="M1889" t="s">
        <v>8281</v>
      </c>
      <c r="N1889" t="s">
        <v>8285</v>
      </c>
      <c r="O1889" s="6">
        <f t="shared" si="178"/>
        <v>111</v>
      </c>
      <c r="P1889">
        <f t="shared" si="179"/>
        <v>416.88</v>
      </c>
      <c r="Q1889" s="5">
        <f t="shared" si="181"/>
        <v>42680.285248226952</v>
      </c>
      <c r="R1889" s="5">
        <f t="shared" si="180"/>
        <v>42698.765957446813</v>
      </c>
      <c r="S1889">
        <f t="shared" si="182"/>
        <v>19</v>
      </c>
      <c r="T1889">
        <f t="shared" si="183"/>
        <v>2016</v>
      </c>
    </row>
    <row r="1890" spans="1:20" ht="42.75" hidden="1" x14ac:dyDescent="0.4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>
        <v>89</v>
      </c>
      <c r="L1890" t="b">
        <v>1</v>
      </c>
      <c r="M1890" t="s">
        <v>8281</v>
      </c>
      <c r="N1890" t="s">
        <v>8285</v>
      </c>
      <c r="O1890" s="6">
        <f t="shared" si="178"/>
        <v>166</v>
      </c>
      <c r="P1890">
        <f t="shared" si="179"/>
        <v>46.65</v>
      </c>
      <c r="Q1890" s="5">
        <f t="shared" si="181"/>
        <v>40612.649314420807</v>
      </c>
      <c r="R1890" s="5">
        <f t="shared" si="180"/>
        <v>40644.275886524825</v>
      </c>
      <c r="S1890">
        <f t="shared" si="182"/>
        <v>32</v>
      </c>
      <c r="T1890">
        <f t="shared" si="183"/>
        <v>2011</v>
      </c>
    </row>
    <row r="1891" spans="1:20" ht="42.75" hidden="1" x14ac:dyDescent="0.4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>
        <v>44</v>
      </c>
      <c r="L1891" t="b">
        <v>1</v>
      </c>
      <c r="M1891" t="s">
        <v>8281</v>
      </c>
      <c r="N1891" t="s">
        <v>8285</v>
      </c>
      <c r="O1891" s="6">
        <f t="shared" si="178"/>
        <v>107</v>
      </c>
      <c r="P1891">
        <f t="shared" si="179"/>
        <v>48.45</v>
      </c>
      <c r="Q1891" s="5">
        <f t="shared" si="181"/>
        <v>41634.491087470451</v>
      </c>
      <c r="R1891" s="5">
        <f t="shared" si="180"/>
        <v>41680.405981087468</v>
      </c>
      <c r="S1891">
        <f t="shared" si="182"/>
        <v>46</v>
      </c>
      <c r="T1891">
        <f t="shared" si="183"/>
        <v>2013</v>
      </c>
    </row>
    <row r="1892" spans="1:20" ht="42.75" hidden="1" x14ac:dyDescent="0.4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>
        <v>246</v>
      </c>
      <c r="L1892" t="b">
        <v>1</v>
      </c>
      <c r="M1892" t="s">
        <v>8281</v>
      </c>
      <c r="N1892" t="s">
        <v>8285</v>
      </c>
      <c r="O1892" s="6">
        <f t="shared" si="178"/>
        <v>145</v>
      </c>
      <c r="P1892">
        <f t="shared" si="179"/>
        <v>70.53</v>
      </c>
      <c r="Q1892" s="5">
        <f t="shared" si="181"/>
        <v>41561.973144208037</v>
      </c>
      <c r="R1892" s="5">
        <f t="shared" si="180"/>
        <v>41592.611442080379</v>
      </c>
      <c r="S1892">
        <f t="shared" si="182"/>
        <v>31</v>
      </c>
      <c r="T1892">
        <f t="shared" si="183"/>
        <v>2013</v>
      </c>
    </row>
    <row r="1893" spans="1:20" ht="57" hidden="1" x14ac:dyDescent="0.4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>
        <v>120</v>
      </c>
      <c r="L1893" t="b">
        <v>1</v>
      </c>
      <c r="M1893" t="s">
        <v>8281</v>
      </c>
      <c r="N1893" t="s">
        <v>8285</v>
      </c>
      <c r="O1893" s="6">
        <f t="shared" si="178"/>
        <v>106</v>
      </c>
      <c r="P1893">
        <f t="shared" si="179"/>
        <v>87.96</v>
      </c>
      <c r="Q1893" s="5">
        <f t="shared" si="181"/>
        <v>40649.985271867612</v>
      </c>
      <c r="R1893" s="5">
        <f t="shared" si="180"/>
        <v>40696.404255319147</v>
      </c>
      <c r="S1893">
        <f t="shared" si="182"/>
        <v>46</v>
      </c>
      <c r="T1893">
        <f t="shared" si="183"/>
        <v>2011</v>
      </c>
    </row>
    <row r="1894" spans="1:20" ht="42.75" hidden="1" x14ac:dyDescent="0.4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>
        <v>26</v>
      </c>
      <c r="L1894" t="b">
        <v>1</v>
      </c>
      <c r="M1894" t="s">
        <v>8281</v>
      </c>
      <c r="N1894" t="s">
        <v>8285</v>
      </c>
      <c r="O1894" s="6">
        <f t="shared" si="178"/>
        <v>137</v>
      </c>
      <c r="P1894">
        <f t="shared" si="179"/>
        <v>26.27</v>
      </c>
      <c r="Q1894" s="5">
        <f t="shared" si="181"/>
        <v>40992.970224586286</v>
      </c>
      <c r="R1894" s="5">
        <f t="shared" si="180"/>
        <v>41023.608522458628</v>
      </c>
      <c r="S1894">
        <f t="shared" si="182"/>
        <v>31</v>
      </c>
      <c r="T1894">
        <f t="shared" si="183"/>
        <v>2012</v>
      </c>
    </row>
    <row r="1895" spans="1:20" ht="42.75" hidden="1" x14ac:dyDescent="0.4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>
        <v>45</v>
      </c>
      <c r="L1895" t="b">
        <v>1</v>
      </c>
      <c r="M1895" t="s">
        <v>8281</v>
      </c>
      <c r="N1895" t="s">
        <v>8285</v>
      </c>
      <c r="O1895" s="6">
        <f t="shared" si="178"/>
        <v>104</v>
      </c>
      <c r="P1895">
        <f t="shared" si="179"/>
        <v>57.78</v>
      </c>
      <c r="Q1895" s="5">
        <f t="shared" si="181"/>
        <v>40953.451359338062</v>
      </c>
      <c r="R1895" s="5">
        <f t="shared" si="180"/>
        <v>40970.02056737589</v>
      </c>
      <c r="S1895">
        <f t="shared" si="182"/>
        <v>17</v>
      </c>
      <c r="T1895">
        <f t="shared" si="183"/>
        <v>2012</v>
      </c>
    </row>
    <row r="1896" spans="1:20" ht="28.5" hidden="1" x14ac:dyDescent="0.4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>
        <v>20</v>
      </c>
      <c r="L1896" t="b">
        <v>1</v>
      </c>
      <c r="M1896" t="s">
        <v>8281</v>
      </c>
      <c r="N1896" t="s">
        <v>8285</v>
      </c>
      <c r="O1896" s="6">
        <f t="shared" si="178"/>
        <v>115</v>
      </c>
      <c r="P1896">
        <f t="shared" si="179"/>
        <v>57.25</v>
      </c>
      <c r="Q1896" s="5">
        <f t="shared" si="181"/>
        <v>41247.541170212768</v>
      </c>
      <c r="R1896" s="5">
        <f t="shared" si="180"/>
        <v>41279.200744680849</v>
      </c>
      <c r="S1896">
        <f t="shared" si="182"/>
        <v>32</v>
      </c>
      <c r="T1896">
        <f t="shared" si="183"/>
        <v>2012</v>
      </c>
    </row>
    <row r="1897" spans="1:20" ht="57" hidden="1" x14ac:dyDescent="0.4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>
        <v>47</v>
      </c>
      <c r="L1897" t="b">
        <v>1</v>
      </c>
      <c r="M1897" t="s">
        <v>8281</v>
      </c>
      <c r="N1897" t="s">
        <v>8285</v>
      </c>
      <c r="O1897" s="6">
        <f t="shared" si="178"/>
        <v>102</v>
      </c>
      <c r="P1897">
        <f t="shared" si="179"/>
        <v>196.34</v>
      </c>
      <c r="Q1897" s="5">
        <f t="shared" si="181"/>
        <v>42623.03926713948</v>
      </c>
      <c r="R1897" s="5">
        <f t="shared" si="180"/>
        <v>42653.677565011822</v>
      </c>
      <c r="S1897">
        <f t="shared" si="182"/>
        <v>31</v>
      </c>
      <c r="T1897">
        <f t="shared" si="183"/>
        <v>2016</v>
      </c>
    </row>
    <row r="1898" spans="1:20" ht="42.75" hidden="1" x14ac:dyDescent="0.4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>
        <v>13</v>
      </c>
      <c r="L1898" t="b">
        <v>1</v>
      </c>
      <c r="M1898" t="s">
        <v>8281</v>
      </c>
      <c r="N1898" t="s">
        <v>8285</v>
      </c>
      <c r="O1898" s="6">
        <f t="shared" si="178"/>
        <v>124</v>
      </c>
      <c r="P1898">
        <f t="shared" si="179"/>
        <v>43</v>
      </c>
      <c r="Q1898" s="5">
        <f t="shared" si="181"/>
        <v>41309.640248226948</v>
      </c>
      <c r="R1898" s="5">
        <f t="shared" si="180"/>
        <v>41340.278546099289</v>
      </c>
      <c r="S1898">
        <f t="shared" si="182"/>
        <v>31</v>
      </c>
      <c r="T1898">
        <f t="shared" si="183"/>
        <v>2013</v>
      </c>
    </row>
    <row r="1899" spans="1:20" ht="42.75" hidden="1" x14ac:dyDescent="0.4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>
        <v>183</v>
      </c>
      <c r="L1899" t="b">
        <v>1</v>
      </c>
      <c r="M1899" t="s">
        <v>8281</v>
      </c>
      <c r="N1899" t="s">
        <v>8285</v>
      </c>
      <c r="O1899" s="6">
        <f t="shared" si="178"/>
        <v>102</v>
      </c>
      <c r="P1899">
        <f t="shared" si="179"/>
        <v>35.549999999999997</v>
      </c>
      <c r="Q1899" s="5">
        <f t="shared" si="181"/>
        <v>42023.383049645388</v>
      </c>
      <c r="R1899" s="5">
        <f t="shared" si="180"/>
        <v>42046.148936170212</v>
      </c>
      <c r="S1899">
        <f t="shared" si="182"/>
        <v>23</v>
      </c>
      <c r="T1899">
        <f t="shared" si="183"/>
        <v>2015</v>
      </c>
    </row>
    <row r="1900" spans="1:20" ht="42.75" hidden="1" x14ac:dyDescent="0.4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>
        <v>21</v>
      </c>
      <c r="L1900" t="b">
        <v>1</v>
      </c>
      <c r="M1900" t="s">
        <v>8281</v>
      </c>
      <c r="N1900" t="s">
        <v>8285</v>
      </c>
      <c r="O1900" s="6">
        <f t="shared" si="178"/>
        <v>145</v>
      </c>
      <c r="P1900">
        <f t="shared" si="179"/>
        <v>68.81</v>
      </c>
      <c r="Q1900" s="5">
        <f t="shared" si="181"/>
        <v>42723.58005910166</v>
      </c>
      <c r="R1900" s="5">
        <f t="shared" si="180"/>
        <v>42759.893617021276</v>
      </c>
      <c r="S1900">
        <f t="shared" si="182"/>
        <v>37</v>
      </c>
      <c r="T1900">
        <f t="shared" si="183"/>
        <v>2016</v>
      </c>
    </row>
    <row r="1901" spans="1:20" ht="42.75" hidden="1" x14ac:dyDescent="0.4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>
        <v>42</v>
      </c>
      <c r="L1901" t="b">
        <v>1</v>
      </c>
      <c r="M1901" t="s">
        <v>8281</v>
      </c>
      <c r="N1901" t="s">
        <v>8285</v>
      </c>
      <c r="O1901" s="6">
        <f t="shared" si="178"/>
        <v>133</v>
      </c>
      <c r="P1901">
        <f t="shared" si="179"/>
        <v>28.57</v>
      </c>
      <c r="Q1901" s="5">
        <f t="shared" si="181"/>
        <v>42409.791560283687</v>
      </c>
      <c r="R1901" s="5">
        <f t="shared" si="180"/>
        <v>42440.387304964541</v>
      </c>
      <c r="S1901">
        <f t="shared" si="182"/>
        <v>31</v>
      </c>
      <c r="T1901">
        <f t="shared" si="183"/>
        <v>2016</v>
      </c>
    </row>
    <row r="1902" spans="1:20" ht="42.75" hidden="1" x14ac:dyDescent="0.4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>
        <v>54</v>
      </c>
      <c r="L1902" t="b">
        <v>1</v>
      </c>
      <c r="M1902" t="s">
        <v>8281</v>
      </c>
      <c r="N1902" t="s">
        <v>8285</v>
      </c>
      <c r="O1902" s="6">
        <f t="shared" si="178"/>
        <v>109</v>
      </c>
      <c r="P1902">
        <f t="shared" si="179"/>
        <v>50.63</v>
      </c>
      <c r="Q1902" s="5">
        <f t="shared" si="181"/>
        <v>41492.613841607563</v>
      </c>
      <c r="R1902" s="5">
        <f t="shared" si="180"/>
        <v>41520.743971631207</v>
      </c>
      <c r="S1902">
        <f t="shared" si="182"/>
        <v>29</v>
      </c>
      <c r="T1902">
        <f t="shared" si="183"/>
        <v>2013</v>
      </c>
    </row>
    <row r="1903" spans="1:20" ht="42.75" hidden="1" x14ac:dyDescent="0.4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>
        <v>25</v>
      </c>
      <c r="L1903" t="b">
        <v>0</v>
      </c>
      <c r="M1903" t="s">
        <v>8275</v>
      </c>
      <c r="N1903" t="s">
        <v>8304</v>
      </c>
      <c r="O1903" s="6">
        <f t="shared" si="178"/>
        <v>3</v>
      </c>
      <c r="P1903">
        <f t="shared" si="179"/>
        <v>106.8</v>
      </c>
      <c r="Q1903" s="5">
        <f t="shared" si="181"/>
        <v>42468.618546099286</v>
      </c>
      <c r="R1903" s="5">
        <f t="shared" si="180"/>
        <v>42499.255319148935</v>
      </c>
      <c r="S1903">
        <f t="shared" si="182"/>
        <v>31</v>
      </c>
      <c r="T1903">
        <f t="shared" si="183"/>
        <v>2016</v>
      </c>
    </row>
    <row r="1904" spans="1:20" ht="42.75" hidden="1" x14ac:dyDescent="0.4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>
        <v>3</v>
      </c>
      <c r="L1904" t="b">
        <v>0</v>
      </c>
      <c r="M1904" t="s">
        <v>8275</v>
      </c>
      <c r="N1904" t="s">
        <v>8304</v>
      </c>
      <c r="O1904" s="6">
        <f t="shared" si="178"/>
        <v>1</v>
      </c>
      <c r="P1904">
        <f t="shared" si="179"/>
        <v>4</v>
      </c>
      <c r="Q1904" s="5">
        <f t="shared" si="181"/>
        <v>42388.189680851065</v>
      </c>
      <c r="R1904" s="5">
        <f t="shared" si="180"/>
        <v>42418.827978723406</v>
      </c>
      <c r="S1904">
        <f t="shared" si="182"/>
        <v>31</v>
      </c>
      <c r="T1904">
        <f t="shared" si="183"/>
        <v>2016</v>
      </c>
    </row>
    <row r="1905" spans="1:20" ht="42.75" hidden="1" x14ac:dyDescent="0.4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>
        <v>41</v>
      </c>
      <c r="L1905" t="b">
        <v>0</v>
      </c>
      <c r="M1905" t="s">
        <v>8275</v>
      </c>
      <c r="N1905" t="s">
        <v>8304</v>
      </c>
      <c r="O1905" s="6">
        <f t="shared" si="178"/>
        <v>47</v>
      </c>
      <c r="P1905">
        <f t="shared" si="179"/>
        <v>34.1</v>
      </c>
      <c r="Q1905" s="5">
        <f t="shared" si="181"/>
        <v>43067.319042553194</v>
      </c>
      <c r="R1905" s="5">
        <f t="shared" si="180"/>
        <v>43128.595638297877</v>
      </c>
      <c r="S1905">
        <f t="shared" si="182"/>
        <v>61</v>
      </c>
      <c r="T1905">
        <f t="shared" si="183"/>
        <v>2017</v>
      </c>
    </row>
    <row r="1906" spans="1:20" ht="42.75" hidden="1" x14ac:dyDescent="0.4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>
        <v>2</v>
      </c>
      <c r="L1906" t="b">
        <v>0</v>
      </c>
      <c r="M1906" t="s">
        <v>8275</v>
      </c>
      <c r="N1906" t="s">
        <v>8304</v>
      </c>
      <c r="O1906" s="6">
        <f t="shared" si="178"/>
        <v>0</v>
      </c>
      <c r="P1906">
        <f t="shared" si="179"/>
        <v>25</v>
      </c>
      <c r="Q1906" s="5">
        <f t="shared" si="181"/>
        <v>42683.231926713946</v>
      </c>
      <c r="R1906" s="5">
        <f t="shared" si="180"/>
        <v>42729.189373522458</v>
      </c>
      <c r="S1906">
        <f t="shared" si="182"/>
        <v>46</v>
      </c>
      <c r="T1906">
        <f t="shared" si="183"/>
        <v>2016</v>
      </c>
    </row>
    <row r="1907" spans="1:20" ht="42.75" hidden="1" x14ac:dyDescent="0.4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>
        <v>4</v>
      </c>
      <c r="L1907" t="b">
        <v>0</v>
      </c>
      <c r="M1907" t="s">
        <v>8275</v>
      </c>
      <c r="N1907" t="s">
        <v>8304</v>
      </c>
      <c r="O1907" s="6">
        <f t="shared" si="178"/>
        <v>0</v>
      </c>
      <c r="P1907">
        <f t="shared" si="179"/>
        <v>10.5</v>
      </c>
      <c r="Q1907" s="5">
        <f t="shared" si="181"/>
        <v>42206.541300236408</v>
      </c>
      <c r="R1907" s="5">
        <f t="shared" si="180"/>
        <v>42237.179598108749</v>
      </c>
      <c r="S1907">
        <f t="shared" si="182"/>
        <v>31</v>
      </c>
      <c r="T1907">
        <f t="shared" si="183"/>
        <v>2015</v>
      </c>
    </row>
    <row r="1908" spans="1:20" ht="42.75" hidden="1" x14ac:dyDescent="0.4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>
        <v>99</v>
      </c>
      <c r="L1908" t="b">
        <v>0</v>
      </c>
      <c r="M1908" t="s">
        <v>8275</v>
      </c>
      <c r="N1908" t="s">
        <v>8304</v>
      </c>
      <c r="O1908" s="6">
        <f t="shared" si="178"/>
        <v>43</v>
      </c>
      <c r="P1908">
        <f t="shared" si="179"/>
        <v>215.96</v>
      </c>
      <c r="Q1908" s="5">
        <f t="shared" si="181"/>
        <v>42875.217293144204</v>
      </c>
      <c r="R1908" s="5">
        <f t="shared" si="180"/>
        <v>42905.855591016545</v>
      </c>
      <c r="S1908">
        <f t="shared" si="182"/>
        <v>31</v>
      </c>
      <c r="T1908">
        <f t="shared" si="183"/>
        <v>2017</v>
      </c>
    </row>
    <row r="1909" spans="1:20" ht="42.75" hidden="1" x14ac:dyDescent="0.4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>
        <v>4</v>
      </c>
      <c r="L1909" t="b">
        <v>0</v>
      </c>
      <c r="M1909" t="s">
        <v>8275</v>
      </c>
      <c r="N1909" t="s">
        <v>8304</v>
      </c>
      <c r="O1909" s="6">
        <f t="shared" si="178"/>
        <v>0</v>
      </c>
      <c r="P1909">
        <f t="shared" si="179"/>
        <v>21.25</v>
      </c>
      <c r="Q1909" s="5">
        <f t="shared" si="181"/>
        <v>42112.237884160757</v>
      </c>
      <c r="R1909" s="5">
        <f t="shared" si="180"/>
        <v>42127.557033096928</v>
      </c>
      <c r="S1909">
        <f t="shared" si="182"/>
        <v>16</v>
      </c>
      <c r="T1909">
        <f t="shared" si="183"/>
        <v>2015</v>
      </c>
    </row>
    <row r="1910" spans="1:20" ht="42.75" hidden="1" x14ac:dyDescent="0.4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>
        <v>4</v>
      </c>
      <c r="L1910" t="b">
        <v>0</v>
      </c>
      <c r="M1910" t="s">
        <v>8275</v>
      </c>
      <c r="N1910" t="s">
        <v>8304</v>
      </c>
      <c r="O1910" s="6">
        <f t="shared" si="178"/>
        <v>2</v>
      </c>
      <c r="P1910">
        <f t="shared" si="179"/>
        <v>108.25</v>
      </c>
      <c r="Q1910" s="5">
        <f t="shared" si="181"/>
        <v>43068.490543735228</v>
      </c>
      <c r="R1910" s="5">
        <f t="shared" si="180"/>
        <v>43099.128841607569</v>
      </c>
      <c r="S1910">
        <f t="shared" si="182"/>
        <v>31</v>
      </c>
      <c r="T1910">
        <f t="shared" si="183"/>
        <v>2017</v>
      </c>
    </row>
    <row r="1911" spans="1:20" ht="42.75" hidden="1" x14ac:dyDescent="0.4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>
        <v>38</v>
      </c>
      <c r="L1911" t="b">
        <v>0</v>
      </c>
      <c r="M1911" t="s">
        <v>8275</v>
      </c>
      <c r="N1911" t="s">
        <v>8304</v>
      </c>
      <c r="O1911" s="6">
        <f t="shared" si="178"/>
        <v>14</v>
      </c>
      <c r="P1911">
        <f t="shared" si="179"/>
        <v>129.97</v>
      </c>
      <c r="Q1911" s="5">
        <f t="shared" si="181"/>
        <v>42253.012754137118</v>
      </c>
      <c r="R1911" s="5">
        <f t="shared" si="180"/>
        <v>42283.65105200946</v>
      </c>
      <c r="S1911">
        <f t="shared" si="182"/>
        <v>31</v>
      </c>
      <c r="T1911">
        <f t="shared" si="183"/>
        <v>2015</v>
      </c>
    </row>
    <row r="1912" spans="1:20" ht="42.75" hidden="1" x14ac:dyDescent="0.4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>
        <v>285</v>
      </c>
      <c r="L1912" t="b">
        <v>0</v>
      </c>
      <c r="M1912" t="s">
        <v>8275</v>
      </c>
      <c r="N1912" t="s">
        <v>8304</v>
      </c>
      <c r="O1912" s="6">
        <f t="shared" si="178"/>
        <v>39</v>
      </c>
      <c r="P1912">
        <f t="shared" si="179"/>
        <v>117.49</v>
      </c>
      <c r="Q1912" s="5">
        <f t="shared" si="181"/>
        <v>42620.196418439715</v>
      </c>
      <c r="R1912" s="5">
        <f t="shared" si="180"/>
        <v>42665.117021276601</v>
      </c>
      <c r="S1912">
        <f t="shared" si="182"/>
        <v>45</v>
      </c>
      <c r="T1912">
        <f t="shared" si="183"/>
        <v>2016</v>
      </c>
    </row>
    <row r="1913" spans="1:20" ht="42.75" hidden="1" x14ac:dyDescent="0.4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>
        <v>1</v>
      </c>
      <c r="L1913" t="b">
        <v>0</v>
      </c>
      <c r="M1913" t="s">
        <v>8275</v>
      </c>
      <c r="N1913" t="s">
        <v>8304</v>
      </c>
      <c r="O1913" s="6">
        <f t="shared" si="178"/>
        <v>0</v>
      </c>
      <c r="P1913">
        <f t="shared" si="179"/>
        <v>10</v>
      </c>
      <c r="Q1913" s="5">
        <f t="shared" si="181"/>
        <v>42176.013404255318</v>
      </c>
      <c r="R1913" s="5">
        <f t="shared" si="180"/>
        <v>42206.65170212766</v>
      </c>
      <c r="S1913">
        <f t="shared" si="182"/>
        <v>31</v>
      </c>
      <c r="T1913">
        <f t="shared" si="183"/>
        <v>2015</v>
      </c>
    </row>
    <row r="1914" spans="1:20" ht="42.75" hidden="1" x14ac:dyDescent="0.4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>
        <v>42</v>
      </c>
      <c r="L1914" t="b">
        <v>0</v>
      </c>
      <c r="M1914" t="s">
        <v>8275</v>
      </c>
      <c r="N1914" t="s">
        <v>8304</v>
      </c>
      <c r="O1914" s="6">
        <f t="shared" si="178"/>
        <v>59</v>
      </c>
      <c r="P1914">
        <f t="shared" si="179"/>
        <v>70.599999999999994</v>
      </c>
      <c r="Q1914" s="5">
        <f t="shared" si="181"/>
        <v>42481.571631205676</v>
      </c>
      <c r="R1914" s="5">
        <f t="shared" si="180"/>
        <v>42512.209929078017</v>
      </c>
      <c r="S1914">
        <f t="shared" si="182"/>
        <v>31</v>
      </c>
      <c r="T1914">
        <f t="shared" si="183"/>
        <v>2016</v>
      </c>
    </row>
    <row r="1915" spans="1:20" ht="28.5" hidden="1" x14ac:dyDescent="0.4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>
        <v>26</v>
      </c>
      <c r="L1915" t="b">
        <v>0</v>
      </c>
      <c r="M1915" t="s">
        <v>8275</v>
      </c>
      <c r="N1915" t="s">
        <v>8304</v>
      </c>
      <c r="O1915" s="6">
        <f t="shared" si="178"/>
        <v>1</v>
      </c>
      <c r="P1915">
        <f t="shared" si="179"/>
        <v>24.5</v>
      </c>
      <c r="Q1915" s="5">
        <f t="shared" si="181"/>
        <v>42237.777517730501</v>
      </c>
      <c r="R1915" s="5">
        <f t="shared" si="180"/>
        <v>42268.415815602835</v>
      </c>
      <c r="S1915">
        <f t="shared" si="182"/>
        <v>31</v>
      </c>
      <c r="T1915">
        <f t="shared" si="183"/>
        <v>2015</v>
      </c>
    </row>
    <row r="1916" spans="1:20" ht="42.75" hidden="1" x14ac:dyDescent="0.4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>
        <v>2</v>
      </c>
      <c r="L1916" t="b">
        <v>0</v>
      </c>
      <c r="M1916" t="s">
        <v>8275</v>
      </c>
      <c r="N1916" t="s">
        <v>8304</v>
      </c>
      <c r="O1916" s="6">
        <f t="shared" si="178"/>
        <v>9</v>
      </c>
      <c r="P1916">
        <f t="shared" si="179"/>
        <v>30</v>
      </c>
      <c r="Q1916" s="5">
        <f t="shared" si="181"/>
        <v>42277.263274231678</v>
      </c>
      <c r="R1916" s="5">
        <f t="shared" si="180"/>
        <v>42292.573758865248</v>
      </c>
      <c r="S1916">
        <f t="shared" si="182"/>
        <v>16</v>
      </c>
      <c r="T1916">
        <f t="shared" si="183"/>
        <v>2015</v>
      </c>
    </row>
    <row r="1917" spans="1:20" ht="42.75" hidden="1" x14ac:dyDescent="0.4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>
        <v>4</v>
      </c>
      <c r="L1917" t="b">
        <v>0</v>
      </c>
      <c r="M1917" t="s">
        <v>8275</v>
      </c>
      <c r="N1917" t="s">
        <v>8304</v>
      </c>
      <c r="O1917" s="6">
        <f t="shared" si="178"/>
        <v>2</v>
      </c>
      <c r="P1917">
        <f t="shared" si="179"/>
        <v>2</v>
      </c>
      <c r="Q1917" s="5">
        <f t="shared" si="181"/>
        <v>42210.752033096927</v>
      </c>
      <c r="R1917" s="5">
        <f t="shared" si="180"/>
        <v>42231.177565011822</v>
      </c>
      <c r="S1917">
        <f t="shared" si="182"/>
        <v>21</v>
      </c>
      <c r="T1917">
        <f t="shared" si="183"/>
        <v>2015</v>
      </c>
    </row>
    <row r="1918" spans="1:20" ht="28.5" hidden="1" x14ac:dyDescent="0.4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>
        <v>6</v>
      </c>
      <c r="L1918" t="b">
        <v>0</v>
      </c>
      <c r="M1918" t="s">
        <v>8275</v>
      </c>
      <c r="N1918" t="s">
        <v>8304</v>
      </c>
      <c r="O1918" s="6">
        <f t="shared" si="178"/>
        <v>1</v>
      </c>
      <c r="P1918">
        <f t="shared" si="179"/>
        <v>17</v>
      </c>
      <c r="Q1918" s="5">
        <f t="shared" si="181"/>
        <v>43020.28575650118</v>
      </c>
      <c r="R1918" s="5">
        <f t="shared" si="180"/>
        <v>43045.860224586286</v>
      </c>
      <c r="S1918">
        <f t="shared" si="182"/>
        <v>26</v>
      </c>
      <c r="T1918">
        <f t="shared" si="183"/>
        <v>2017</v>
      </c>
    </row>
    <row r="1919" spans="1:20" ht="28.5" hidden="1" x14ac:dyDescent="0.4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>
        <v>70</v>
      </c>
      <c r="L1919" t="b">
        <v>0</v>
      </c>
      <c r="M1919" t="s">
        <v>8275</v>
      </c>
      <c r="N1919" t="s">
        <v>8304</v>
      </c>
      <c r="O1919" s="6">
        <f t="shared" si="178"/>
        <v>53</v>
      </c>
      <c r="P1919">
        <f t="shared" si="179"/>
        <v>2928.93</v>
      </c>
      <c r="Q1919" s="5">
        <f t="shared" si="181"/>
        <v>43111.743888888886</v>
      </c>
      <c r="R1919" s="5">
        <f t="shared" si="180"/>
        <v>43142.382186761228</v>
      </c>
      <c r="S1919">
        <f t="shared" si="182"/>
        <v>31</v>
      </c>
      <c r="T1919">
        <f t="shared" si="183"/>
        <v>2018</v>
      </c>
    </row>
    <row r="1920" spans="1:20" ht="42.75" hidden="1" x14ac:dyDescent="0.4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>
        <v>9</v>
      </c>
      <c r="L1920" t="b">
        <v>0</v>
      </c>
      <c r="M1920" t="s">
        <v>8275</v>
      </c>
      <c r="N1920" t="s">
        <v>8304</v>
      </c>
      <c r="O1920" s="6">
        <f t="shared" si="178"/>
        <v>1</v>
      </c>
      <c r="P1920">
        <f t="shared" si="179"/>
        <v>28.89</v>
      </c>
      <c r="Q1920" s="5">
        <f t="shared" si="181"/>
        <v>42174.742919621749</v>
      </c>
      <c r="R1920" s="5">
        <f t="shared" si="180"/>
        <v>42210.487600472814</v>
      </c>
      <c r="S1920">
        <f t="shared" si="182"/>
        <v>36</v>
      </c>
      <c r="T1920">
        <f t="shared" si="183"/>
        <v>2015</v>
      </c>
    </row>
    <row r="1921" spans="1:20" ht="42.75" hidden="1" x14ac:dyDescent="0.4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>
        <v>8</v>
      </c>
      <c r="L1921" t="b">
        <v>0</v>
      </c>
      <c r="M1921" t="s">
        <v>8275</v>
      </c>
      <c r="N1921" t="s">
        <v>8304</v>
      </c>
      <c r="O1921" s="6">
        <f t="shared" si="178"/>
        <v>47</v>
      </c>
      <c r="P1921">
        <f t="shared" si="179"/>
        <v>29.63</v>
      </c>
      <c r="Q1921" s="5">
        <f t="shared" si="181"/>
        <v>42465.894196217494</v>
      </c>
      <c r="R1921" s="5">
        <f t="shared" si="180"/>
        <v>42496.532494089835</v>
      </c>
      <c r="S1921">
        <f t="shared" si="182"/>
        <v>31</v>
      </c>
      <c r="T1921">
        <f t="shared" si="183"/>
        <v>2016</v>
      </c>
    </row>
    <row r="1922" spans="1:20" ht="42.75" hidden="1" x14ac:dyDescent="0.4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>
        <v>105</v>
      </c>
      <c r="L1922" t="b">
        <v>0</v>
      </c>
      <c r="M1922" t="s">
        <v>8275</v>
      </c>
      <c r="N1922" t="s">
        <v>8304</v>
      </c>
      <c r="O1922" s="6">
        <f t="shared" ref="O1922:O1985" si="184">ROUND(E1922/D1922*100,0)</f>
        <v>43</v>
      </c>
      <c r="P1922">
        <f t="shared" ref="P1922:P1985" si="185">IFERROR(ROUND(E1922/K1922,2),0)</f>
        <v>40.98</v>
      </c>
      <c r="Q1922" s="5">
        <f t="shared" si="181"/>
        <v>42626.234763593384</v>
      </c>
      <c r="R1922" s="5">
        <f t="shared" ref="R1922:R1985" si="186">(I1922/84600)+DATE(1970,1,1)</f>
        <v>42654.914893617024</v>
      </c>
      <c r="S1922">
        <f t="shared" si="182"/>
        <v>29</v>
      </c>
      <c r="T1922">
        <f t="shared" si="183"/>
        <v>2016</v>
      </c>
    </row>
    <row r="1923" spans="1:20" ht="28.5" hidden="1" x14ac:dyDescent="0.4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>
        <v>38</v>
      </c>
      <c r="L1923" t="b">
        <v>1</v>
      </c>
      <c r="M1923" t="s">
        <v>8281</v>
      </c>
      <c r="N1923" t="s">
        <v>8285</v>
      </c>
      <c r="O1923" s="6">
        <f t="shared" si="184"/>
        <v>137</v>
      </c>
      <c r="P1923">
        <f t="shared" si="185"/>
        <v>54</v>
      </c>
      <c r="Q1923" s="5">
        <f t="shared" ref="Q1923:Q1986" si="187">(J1923/84600)+DATE(1970,1,1)</f>
        <v>41404.119893617026</v>
      </c>
      <c r="R1923" s="5">
        <f t="shared" si="186"/>
        <v>41434.75819148936</v>
      </c>
      <c r="S1923">
        <f t="shared" ref="S1923:S1986" si="188">ROUND((I1923-J1923)/86400,0)+1</f>
        <v>31</v>
      </c>
      <c r="T1923">
        <f t="shared" ref="T1923:T1986" si="189">YEAR((Q1923))</f>
        <v>2013</v>
      </c>
    </row>
    <row r="1924" spans="1:20" ht="42.75" hidden="1" x14ac:dyDescent="0.4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>
        <v>64</v>
      </c>
      <c r="L1924" t="b">
        <v>1</v>
      </c>
      <c r="M1924" t="s">
        <v>8281</v>
      </c>
      <c r="N1924" t="s">
        <v>8285</v>
      </c>
      <c r="O1924" s="6">
        <f t="shared" si="184"/>
        <v>116</v>
      </c>
      <c r="P1924">
        <f t="shared" si="185"/>
        <v>36.11</v>
      </c>
      <c r="Q1924" s="5">
        <f t="shared" si="187"/>
        <v>41931.133652482269</v>
      </c>
      <c r="R1924" s="5">
        <f t="shared" si="186"/>
        <v>41961.77195035461</v>
      </c>
      <c r="S1924">
        <f t="shared" si="188"/>
        <v>31</v>
      </c>
      <c r="T1924">
        <f t="shared" si="189"/>
        <v>2014</v>
      </c>
    </row>
    <row r="1925" spans="1:20" ht="42.75" hidden="1" x14ac:dyDescent="0.4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>
        <v>13</v>
      </c>
      <c r="L1925" t="b">
        <v>1</v>
      </c>
      <c r="M1925" t="s">
        <v>8281</v>
      </c>
      <c r="N1925" t="s">
        <v>8285</v>
      </c>
      <c r="O1925" s="6">
        <f t="shared" si="184"/>
        <v>241</v>
      </c>
      <c r="P1925">
        <f t="shared" si="185"/>
        <v>23.15</v>
      </c>
      <c r="Q1925" s="5">
        <f t="shared" si="187"/>
        <v>41096.334893617022</v>
      </c>
      <c r="R1925" s="5">
        <f t="shared" si="186"/>
        <v>41137.552482269501</v>
      </c>
      <c r="S1925">
        <f t="shared" si="188"/>
        <v>41</v>
      </c>
      <c r="T1925">
        <f t="shared" si="189"/>
        <v>2012</v>
      </c>
    </row>
    <row r="1926" spans="1:20" ht="57" hidden="1" x14ac:dyDescent="0.4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>
        <v>33</v>
      </c>
      <c r="L1926" t="b">
        <v>1</v>
      </c>
      <c r="M1926" t="s">
        <v>8281</v>
      </c>
      <c r="N1926" t="s">
        <v>8285</v>
      </c>
      <c r="O1926" s="6">
        <f t="shared" si="184"/>
        <v>114</v>
      </c>
      <c r="P1926">
        <f t="shared" si="185"/>
        <v>104</v>
      </c>
      <c r="Q1926" s="5">
        <f t="shared" si="187"/>
        <v>41968.415543735224</v>
      </c>
      <c r="R1926" s="5">
        <f t="shared" si="186"/>
        <v>41997.065957446808</v>
      </c>
      <c r="S1926">
        <f t="shared" si="188"/>
        <v>29</v>
      </c>
      <c r="T1926">
        <f t="shared" si="189"/>
        <v>2014</v>
      </c>
    </row>
    <row r="1927" spans="1:20" ht="28.5" hidden="1" x14ac:dyDescent="0.4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>
        <v>52</v>
      </c>
      <c r="L1927" t="b">
        <v>1</v>
      </c>
      <c r="M1927" t="s">
        <v>8281</v>
      </c>
      <c r="N1927" t="s">
        <v>8285</v>
      </c>
      <c r="O1927" s="6">
        <f t="shared" si="184"/>
        <v>110</v>
      </c>
      <c r="P1927">
        <f t="shared" si="185"/>
        <v>31.83</v>
      </c>
      <c r="Q1927" s="5">
        <f t="shared" si="187"/>
        <v>41875.622789598106</v>
      </c>
      <c r="R1927" s="5">
        <f t="shared" si="186"/>
        <v>41898.191489361699</v>
      </c>
      <c r="S1927">
        <f t="shared" si="188"/>
        <v>23</v>
      </c>
      <c r="T1927">
        <f t="shared" si="189"/>
        <v>2014</v>
      </c>
    </row>
    <row r="1928" spans="1:20" ht="57" hidden="1" x14ac:dyDescent="0.4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>
        <v>107</v>
      </c>
      <c r="L1928" t="b">
        <v>1</v>
      </c>
      <c r="M1928" t="s">
        <v>8281</v>
      </c>
      <c r="N1928" t="s">
        <v>8285</v>
      </c>
      <c r="O1928" s="6">
        <f t="shared" si="184"/>
        <v>195</v>
      </c>
      <c r="P1928">
        <f t="shared" si="185"/>
        <v>27.39</v>
      </c>
      <c r="Q1928" s="5">
        <f t="shared" si="187"/>
        <v>40773.719338061463</v>
      </c>
      <c r="R1928" s="5">
        <f t="shared" si="186"/>
        <v>40801.358865248229</v>
      </c>
      <c r="S1928">
        <f t="shared" si="188"/>
        <v>28</v>
      </c>
      <c r="T1928">
        <f t="shared" si="189"/>
        <v>2011</v>
      </c>
    </row>
    <row r="1929" spans="1:20" hidden="1" x14ac:dyDescent="0.4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>
        <v>11</v>
      </c>
      <c r="L1929" t="b">
        <v>1</v>
      </c>
      <c r="M1929" t="s">
        <v>8281</v>
      </c>
      <c r="N1929" t="s">
        <v>8285</v>
      </c>
      <c r="O1929" s="6">
        <f t="shared" si="184"/>
        <v>103</v>
      </c>
      <c r="P1929">
        <f t="shared" si="185"/>
        <v>56.36</v>
      </c>
      <c r="Q1929" s="5">
        <f t="shared" si="187"/>
        <v>41288.347978723403</v>
      </c>
      <c r="R1929" s="5">
        <f t="shared" si="186"/>
        <v>41304.02056737589</v>
      </c>
      <c r="S1929">
        <f t="shared" si="188"/>
        <v>16</v>
      </c>
      <c r="T1929">
        <f t="shared" si="189"/>
        <v>2013</v>
      </c>
    </row>
    <row r="1930" spans="1:20" ht="28.5" hidden="1" x14ac:dyDescent="0.4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>
        <v>34</v>
      </c>
      <c r="L1930" t="b">
        <v>1</v>
      </c>
      <c r="M1930" t="s">
        <v>8281</v>
      </c>
      <c r="N1930" t="s">
        <v>8285</v>
      </c>
      <c r="O1930" s="6">
        <f t="shared" si="184"/>
        <v>103</v>
      </c>
      <c r="P1930">
        <f t="shared" si="185"/>
        <v>77.349999999999994</v>
      </c>
      <c r="Q1930" s="5">
        <f t="shared" si="187"/>
        <v>41707.874633569736</v>
      </c>
      <c r="R1930" s="5">
        <f t="shared" si="186"/>
        <v>41738.512931442077</v>
      </c>
      <c r="S1930">
        <f t="shared" si="188"/>
        <v>31</v>
      </c>
      <c r="T1930">
        <f t="shared" si="189"/>
        <v>2014</v>
      </c>
    </row>
    <row r="1931" spans="1:20" ht="42.75" hidden="1" x14ac:dyDescent="0.4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>
        <v>75</v>
      </c>
      <c r="L1931" t="b">
        <v>1</v>
      </c>
      <c r="M1931" t="s">
        <v>8281</v>
      </c>
      <c r="N1931" t="s">
        <v>8285</v>
      </c>
      <c r="O1931" s="6">
        <f t="shared" si="184"/>
        <v>100</v>
      </c>
      <c r="P1931">
        <f t="shared" si="185"/>
        <v>42.8</v>
      </c>
      <c r="Q1931" s="5">
        <f t="shared" si="187"/>
        <v>41008.681631205676</v>
      </c>
      <c r="R1931" s="5">
        <f t="shared" si="186"/>
        <v>41051.575248226953</v>
      </c>
      <c r="S1931">
        <f t="shared" si="188"/>
        <v>43</v>
      </c>
      <c r="T1931">
        <f t="shared" si="189"/>
        <v>2012</v>
      </c>
    </row>
    <row r="1932" spans="1:20" ht="28.5" hidden="1" x14ac:dyDescent="0.4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>
        <v>26</v>
      </c>
      <c r="L1932" t="b">
        <v>1</v>
      </c>
      <c r="M1932" t="s">
        <v>8281</v>
      </c>
      <c r="N1932" t="s">
        <v>8285</v>
      </c>
      <c r="O1932" s="6">
        <f t="shared" si="184"/>
        <v>127</v>
      </c>
      <c r="P1932">
        <f t="shared" si="185"/>
        <v>48.85</v>
      </c>
      <c r="Q1932" s="5">
        <f t="shared" si="187"/>
        <v>41739.443049645386</v>
      </c>
      <c r="R1932" s="5">
        <f t="shared" si="186"/>
        <v>41800.719645390069</v>
      </c>
      <c r="S1932">
        <f t="shared" si="188"/>
        <v>61</v>
      </c>
      <c r="T1932">
        <f t="shared" si="189"/>
        <v>2014</v>
      </c>
    </row>
    <row r="1933" spans="1:20" ht="42.75" hidden="1" x14ac:dyDescent="0.4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>
        <v>50</v>
      </c>
      <c r="L1933" t="b">
        <v>1</v>
      </c>
      <c r="M1933" t="s">
        <v>8281</v>
      </c>
      <c r="N1933" t="s">
        <v>8285</v>
      </c>
      <c r="O1933" s="6">
        <f t="shared" si="184"/>
        <v>121</v>
      </c>
      <c r="P1933">
        <f t="shared" si="185"/>
        <v>48.24</v>
      </c>
      <c r="Q1933" s="5">
        <f t="shared" si="187"/>
        <v>41367.01783687943</v>
      </c>
      <c r="R1933" s="5">
        <f t="shared" si="186"/>
        <v>41380.553191489365</v>
      </c>
      <c r="S1933">
        <f t="shared" si="188"/>
        <v>14</v>
      </c>
      <c r="T1933">
        <f t="shared" si="189"/>
        <v>2013</v>
      </c>
    </row>
    <row r="1934" spans="1:20" ht="42.75" hidden="1" x14ac:dyDescent="0.4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>
        <v>80</v>
      </c>
      <c r="L1934" t="b">
        <v>1</v>
      </c>
      <c r="M1934" t="s">
        <v>8281</v>
      </c>
      <c r="N1934" t="s">
        <v>8285</v>
      </c>
      <c r="O1934" s="6">
        <f t="shared" si="184"/>
        <v>107</v>
      </c>
      <c r="P1934">
        <f t="shared" si="185"/>
        <v>70.209999999999994</v>
      </c>
      <c r="Q1934" s="5">
        <f t="shared" si="187"/>
        <v>41238.252635933808</v>
      </c>
      <c r="R1934" s="5">
        <f t="shared" si="186"/>
        <v>41259.699444444443</v>
      </c>
      <c r="S1934">
        <f t="shared" si="188"/>
        <v>22</v>
      </c>
      <c r="T1934">
        <f t="shared" si="189"/>
        <v>2012</v>
      </c>
    </row>
    <row r="1935" spans="1:20" ht="42.75" hidden="1" x14ac:dyDescent="0.4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>
        <v>110</v>
      </c>
      <c r="L1935" t="b">
        <v>1</v>
      </c>
      <c r="M1935" t="s">
        <v>8281</v>
      </c>
      <c r="N1935" t="s">
        <v>8285</v>
      </c>
      <c r="O1935" s="6">
        <f t="shared" si="184"/>
        <v>172</v>
      </c>
      <c r="P1935">
        <f t="shared" si="185"/>
        <v>94.05</v>
      </c>
      <c r="Q1935" s="5">
        <f t="shared" si="187"/>
        <v>42226.154929078009</v>
      </c>
      <c r="R1935" s="5">
        <f t="shared" si="186"/>
        <v>42256.793226950351</v>
      </c>
      <c r="S1935">
        <f t="shared" si="188"/>
        <v>31</v>
      </c>
      <c r="T1935">
        <f t="shared" si="189"/>
        <v>2015</v>
      </c>
    </row>
    <row r="1936" spans="1:20" ht="42.75" hidden="1" x14ac:dyDescent="0.4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>
        <v>77</v>
      </c>
      <c r="L1936" t="b">
        <v>1</v>
      </c>
      <c r="M1936" t="s">
        <v>8281</v>
      </c>
      <c r="N1936" t="s">
        <v>8285</v>
      </c>
      <c r="O1936" s="6">
        <f t="shared" si="184"/>
        <v>124</v>
      </c>
      <c r="P1936">
        <f t="shared" si="185"/>
        <v>80.27</v>
      </c>
      <c r="Q1936" s="5">
        <f t="shared" si="187"/>
        <v>41191.332399527186</v>
      </c>
      <c r="R1936" s="5">
        <f t="shared" si="186"/>
        <v>41228.446808510635</v>
      </c>
      <c r="S1936">
        <f t="shared" si="188"/>
        <v>37</v>
      </c>
      <c r="T1936">
        <f t="shared" si="189"/>
        <v>2012</v>
      </c>
    </row>
    <row r="1937" spans="1:20" ht="42.75" hidden="1" x14ac:dyDescent="0.4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>
        <v>50</v>
      </c>
      <c r="L1937" t="b">
        <v>1</v>
      </c>
      <c r="M1937" t="s">
        <v>8281</v>
      </c>
      <c r="N1937" t="s">
        <v>8285</v>
      </c>
      <c r="O1937" s="6">
        <f t="shared" si="184"/>
        <v>108</v>
      </c>
      <c r="P1937">
        <f t="shared" si="185"/>
        <v>54.2</v>
      </c>
      <c r="Q1937" s="5">
        <f t="shared" si="187"/>
        <v>42118.718333333338</v>
      </c>
      <c r="R1937" s="5">
        <f t="shared" si="186"/>
        <v>42156.786524822695</v>
      </c>
      <c r="S1937">
        <f t="shared" si="188"/>
        <v>38</v>
      </c>
      <c r="T1937">
        <f t="shared" si="189"/>
        <v>2015</v>
      </c>
    </row>
    <row r="1938" spans="1:20" ht="42.75" hidden="1" x14ac:dyDescent="0.4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>
        <v>145</v>
      </c>
      <c r="L1938" t="b">
        <v>1</v>
      </c>
      <c r="M1938" t="s">
        <v>8281</v>
      </c>
      <c r="N1938" t="s">
        <v>8285</v>
      </c>
      <c r="O1938" s="6">
        <f t="shared" si="184"/>
        <v>117</v>
      </c>
      <c r="P1938">
        <f t="shared" si="185"/>
        <v>60.27</v>
      </c>
      <c r="Q1938" s="5">
        <f t="shared" si="187"/>
        <v>41178.078841607567</v>
      </c>
      <c r="R1938" s="5">
        <f t="shared" si="186"/>
        <v>41209.084397163118</v>
      </c>
      <c r="S1938">
        <f t="shared" si="188"/>
        <v>31</v>
      </c>
      <c r="T1938">
        <f t="shared" si="189"/>
        <v>2012</v>
      </c>
    </row>
    <row r="1939" spans="1:20" ht="42.75" hidden="1" x14ac:dyDescent="0.4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>
        <v>29</v>
      </c>
      <c r="L1939" t="b">
        <v>1</v>
      </c>
      <c r="M1939" t="s">
        <v>8281</v>
      </c>
      <c r="N1939" t="s">
        <v>8285</v>
      </c>
      <c r="O1939" s="6">
        <f t="shared" si="184"/>
        <v>187</v>
      </c>
      <c r="P1939">
        <f t="shared" si="185"/>
        <v>38.74</v>
      </c>
      <c r="Q1939" s="5">
        <f t="shared" si="187"/>
        <v>41388.6959929078</v>
      </c>
      <c r="R1939" s="5">
        <f t="shared" si="186"/>
        <v>41405.084397163118</v>
      </c>
      <c r="S1939">
        <f t="shared" si="188"/>
        <v>17</v>
      </c>
      <c r="T1939">
        <f t="shared" si="189"/>
        <v>2013</v>
      </c>
    </row>
    <row r="1940" spans="1:20" ht="42.75" hidden="1" x14ac:dyDescent="0.4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>
        <v>114</v>
      </c>
      <c r="L1940" t="b">
        <v>1</v>
      </c>
      <c r="M1940" t="s">
        <v>8281</v>
      </c>
      <c r="N1940" t="s">
        <v>8285</v>
      </c>
      <c r="O1940" s="6">
        <f t="shared" si="184"/>
        <v>116</v>
      </c>
      <c r="P1940">
        <f t="shared" si="185"/>
        <v>152.54</v>
      </c>
      <c r="Q1940" s="5">
        <f t="shared" si="187"/>
        <v>41763.648120567377</v>
      </c>
      <c r="R1940" s="5">
        <f t="shared" si="186"/>
        <v>41795.255319148935</v>
      </c>
      <c r="S1940">
        <f t="shared" si="188"/>
        <v>32</v>
      </c>
      <c r="T1940">
        <f t="shared" si="189"/>
        <v>2014</v>
      </c>
    </row>
    <row r="1941" spans="1:20" ht="42.75" hidden="1" x14ac:dyDescent="0.4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>
        <v>96</v>
      </c>
      <c r="L1941" t="b">
        <v>1</v>
      </c>
      <c r="M1941" t="s">
        <v>8281</v>
      </c>
      <c r="N1941" t="s">
        <v>8285</v>
      </c>
      <c r="O1941" s="6">
        <f t="shared" si="184"/>
        <v>111</v>
      </c>
      <c r="P1941">
        <f t="shared" si="185"/>
        <v>115.31</v>
      </c>
      <c r="Q1941" s="5">
        <f t="shared" si="187"/>
        <v>41648.984728132389</v>
      </c>
      <c r="R1941" s="5">
        <f t="shared" si="186"/>
        <v>41679.580472813235</v>
      </c>
      <c r="S1941">
        <f t="shared" si="188"/>
        <v>31</v>
      </c>
      <c r="T1941">
        <f t="shared" si="189"/>
        <v>2014</v>
      </c>
    </row>
    <row r="1942" spans="1:20" ht="42.75" hidden="1" x14ac:dyDescent="0.4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>
        <v>31</v>
      </c>
      <c r="L1942" t="b">
        <v>1</v>
      </c>
      <c r="M1942" t="s">
        <v>8281</v>
      </c>
      <c r="N1942" t="s">
        <v>8285</v>
      </c>
      <c r="O1942" s="6">
        <f t="shared" si="184"/>
        <v>171</v>
      </c>
      <c r="P1942">
        <f t="shared" si="185"/>
        <v>35.840000000000003</v>
      </c>
      <c r="Q1942" s="5">
        <f t="shared" si="187"/>
        <v>40991.815992907803</v>
      </c>
      <c r="R1942" s="5">
        <f t="shared" si="186"/>
        <v>41031.297163120566</v>
      </c>
      <c r="S1942">
        <f t="shared" si="188"/>
        <v>40</v>
      </c>
      <c r="T1942">
        <f t="shared" si="189"/>
        <v>2012</v>
      </c>
    </row>
    <row r="1943" spans="1:20" ht="42.75" hidden="1" x14ac:dyDescent="0.4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>
        <v>4883</v>
      </c>
      <c r="L1943" t="b">
        <v>1</v>
      </c>
      <c r="M1943" t="s">
        <v>8275</v>
      </c>
      <c r="N1943" t="s">
        <v>8305</v>
      </c>
      <c r="O1943" s="6">
        <f t="shared" si="184"/>
        <v>126</v>
      </c>
      <c r="P1943">
        <f t="shared" si="185"/>
        <v>64.569999999999993</v>
      </c>
      <c r="Q1943" s="5">
        <f t="shared" si="187"/>
        <v>42088.4459929078</v>
      </c>
      <c r="R1943" s="5">
        <f t="shared" si="186"/>
        <v>42119.084290780142</v>
      </c>
      <c r="S1943">
        <f t="shared" si="188"/>
        <v>31</v>
      </c>
      <c r="T1943">
        <f t="shared" si="189"/>
        <v>2015</v>
      </c>
    </row>
    <row r="1944" spans="1:20" ht="42.75" hidden="1" x14ac:dyDescent="0.4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>
        <v>95</v>
      </c>
      <c r="L1944" t="b">
        <v>1</v>
      </c>
      <c r="M1944" t="s">
        <v>8275</v>
      </c>
      <c r="N1944" t="s">
        <v>8305</v>
      </c>
      <c r="O1944" s="6">
        <f t="shared" si="184"/>
        <v>138</v>
      </c>
      <c r="P1944">
        <f t="shared" si="185"/>
        <v>87.44</v>
      </c>
      <c r="Q1944" s="5">
        <f t="shared" si="187"/>
        <v>40959.462647754139</v>
      </c>
      <c r="R1944" s="5">
        <f t="shared" si="186"/>
        <v>41051.377541371156</v>
      </c>
      <c r="S1944">
        <f t="shared" si="188"/>
        <v>91</v>
      </c>
      <c r="T1944">
        <f t="shared" si="189"/>
        <v>2012</v>
      </c>
    </row>
    <row r="1945" spans="1:20" ht="42.75" hidden="1" x14ac:dyDescent="0.4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>
        <v>2478</v>
      </c>
      <c r="L1945" t="b">
        <v>1</v>
      </c>
      <c r="M1945" t="s">
        <v>8275</v>
      </c>
      <c r="N1945" t="s">
        <v>8305</v>
      </c>
      <c r="O1945" s="6">
        <f t="shared" si="184"/>
        <v>1705</v>
      </c>
      <c r="P1945">
        <f t="shared" si="185"/>
        <v>68.819999999999993</v>
      </c>
      <c r="Q1945" s="5">
        <f t="shared" si="187"/>
        <v>42909.530921985817</v>
      </c>
      <c r="R1945" s="5">
        <f t="shared" si="186"/>
        <v>42955.488368794322</v>
      </c>
      <c r="S1945">
        <f t="shared" si="188"/>
        <v>46</v>
      </c>
      <c r="T1945">
        <f t="shared" si="189"/>
        <v>2017</v>
      </c>
    </row>
    <row r="1946" spans="1:20" ht="42.75" hidden="1" x14ac:dyDescent="0.4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>
        <v>1789</v>
      </c>
      <c r="L1946" t="b">
        <v>1</v>
      </c>
      <c r="M1946" t="s">
        <v>8275</v>
      </c>
      <c r="N1946" t="s">
        <v>8305</v>
      </c>
      <c r="O1946" s="6">
        <f t="shared" si="184"/>
        <v>788</v>
      </c>
      <c r="P1946">
        <f t="shared" si="185"/>
        <v>176.2</v>
      </c>
      <c r="Q1946" s="5">
        <f t="shared" si="187"/>
        <v>42074.447872340425</v>
      </c>
      <c r="R1946" s="5">
        <f t="shared" si="186"/>
        <v>42105.086170212766</v>
      </c>
      <c r="S1946">
        <f t="shared" si="188"/>
        <v>31</v>
      </c>
      <c r="T1946">
        <f t="shared" si="189"/>
        <v>2015</v>
      </c>
    </row>
    <row r="1947" spans="1:20" ht="42.75" hidden="1" x14ac:dyDescent="0.4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>
        <v>680</v>
      </c>
      <c r="L1947" t="b">
        <v>1</v>
      </c>
      <c r="M1947" t="s">
        <v>8275</v>
      </c>
      <c r="N1947" t="s">
        <v>8305</v>
      </c>
      <c r="O1947" s="6">
        <f t="shared" si="184"/>
        <v>348</v>
      </c>
      <c r="P1947">
        <f t="shared" si="185"/>
        <v>511.79</v>
      </c>
      <c r="Q1947" s="5">
        <f t="shared" si="187"/>
        <v>42510.193356973992</v>
      </c>
      <c r="R1947" s="5">
        <f t="shared" si="186"/>
        <v>42551.044420803781</v>
      </c>
      <c r="S1947">
        <f t="shared" si="188"/>
        <v>41</v>
      </c>
      <c r="T1947">
        <f t="shared" si="189"/>
        <v>2016</v>
      </c>
    </row>
    <row r="1948" spans="1:20" ht="42.75" hidden="1" x14ac:dyDescent="0.4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>
        <v>70</v>
      </c>
      <c r="L1948" t="b">
        <v>1</v>
      </c>
      <c r="M1948" t="s">
        <v>8275</v>
      </c>
      <c r="N1948" t="s">
        <v>8305</v>
      </c>
      <c r="O1948" s="6">
        <f t="shared" si="184"/>
        <v>150</v>
      </c>
      <c r="P1948">
        <f t="shared" si="185"/>
        <v>160.44</v>
      </c>
      <c r="Q1948" s="5">
        <f t="shared" si="187"/>
        <v>42032.131926713948</v>
      </c>
      <c r="R1948" s="5">
        <f t="shared" si="186"/>
        <v>42093.365969267135</v>
      </c>
      <c r="S1948">
        <f t="shared" si="188"/>
        <v>61</v>
      </c>
      <c r="T1948">
        <f t="shared" si="189"/>
        <v>2015</v>
      </c>
    </row>
    <row r="1949" spans="1:20" ht="57" hidden="1" x14ac:dyDescent="0.4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>
        <v>23</v>
      </c>
      <c r="L1949" t="b">
        <v>1</v>
      </c>
      <c r="M1949" t="s">
        <v>8275</v>
      </c>
      <c r="N1949" t="s">
        <v>8305</v>
      </c>
      <c r="O1949" s="6">
        <f t="shared" si="184"/>
        <v>101</v>
      </c>
      <c r="P1949">
        <f t="shared" si="185"/>
        <v>35</v>
      </c>
      <c r="Q1949" s="5">
        <f t="shared" si="187"/>
        <v>40412.150354609927</v>
      </c>
      <c r="R1949" s="5">
        <f t="shared" si="186"/>
        <v>40450.275886524825</v>
      </c>
      <c r="S1949">
        <f t="shared" si="188"/>
        <v>38</v>
      </c>
      <c r="T1949">
        <f t="shared" si="189"/>
        <v>2010</v>
      </c>
    </row>
    <row r="1950" spans="1:20" ht="28.5" hidden="1" x14ac:dyDescent="0.4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>
        <v>4245</v>
      </c>
      <c r="L1950" t="b">
        <v>1</v>
      </c>
      <c r="M1950" t="s">
        <v>8275</v>
      </c>
      <c r="N1950" t="s">
        <v>8305</v>
      </c>
      <c r="O1950" s="6">
        <f t="shared" si="184"/>
        <v>800</v>
      </c>
      <c r="P1950">
        <f t="shared" si="185"/>
        <v>188.51</v>
      </c>
      <c r="Q1950" s="5">
        <f t="shared" si="187"/>
        <v>42833.27670212766</v>
      </c>
      <c r="R1950" s="5">
        <f t="shared" si="186"/>
        <v>42888.533333333333</v>
      </c>
      <c r="S1950">
        <f t="shared" si="188"/>
        <v>55</v>
      </c>
      <c r="T1950">
        <f t="shared" si="189"/>
        <v>2017</v>
      </c>
    </row>
    <row r="1951" spans="1:20" ht="42.75" hidden="1" x14ac:dyDescent="0.4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>
        <v>943</v>
      </c>
      <c r="L1951" t="b">
        <v>1</v>
      </c>
      <c r="M1951" t="s">
        <v>8275</v>
      </c>
      <c r="N1951" t="s">
        <v>8305</v>
      </c>
      <c r="O1951" s="6">
        <f t="shared" si="184"/>
        <v>106</v>
      </c>
      <c r="P1951">
        <f t="shared" si="185"/>
        <v>56.2</v>
      </c>
      <c r="Q1951" s="5">
        <f t="shared" si="187"/>
        <v>42145.77247044917</v>
      </c>
      <c r="R1951" s="5">
        <f t="shared" si="186"/>
        <v>42176.410768321512</v>
      </c>
      <c r="S1951">
        <f t="shared" si="188"/>
        <v>31</v>
      </c>
      <c r="T1951">
        <f t="shared" si="189"/>
        <v>2015</v>
      </c>
    </row>
    <row r="1952" spans="1:20" ht="42.75" hidden="1" x14ac:dyDescent="0.4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>
        <v>1876</v>
      </c>
      <c r="L1952" t="b">
        <v>1</v>
      </c>
      <c r="M1952" t="s">
        <v>8275</v>
      </c>
      <c r="N1952" t="s">
        <v>8305</v>
      </c>
      <c r="O1952" s="6">
        <f t="shared" si="184"/>
        <v>201</v>
      </c>
      <c r="P1952">
        <f t="shared" si="185"/>
        <v>51.31</v>
      </c>
      <c r="Q1952" s="5">
        <f t="shared" si="187"/>
        <v>40944.504408983456</v>
      </c>
      <c r="R1952" s="5">
        <f t="shared" si="186"/>
        <v>40976.163983451537</v>
      </c>
      <c r="S1952">
        <f t="shared" si="188"/>
        <v>32</v>
      </c>
      <c r="T1952">
        <f t="shared" si="189"/>
        <v>2012</v>
      </c>
    </row>
    <row r="1953" spans="1:20" ht="42.75" hidden="1" x14ac:dyDescent="0.4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>
        <v>834</v>
      </c>
      <c r="L1953" t="b">
        <v>1</v>
      </c>
      <c r="M1953" t="s">
        <v>8275</v>
      </c>
      <c r="N1953" t="s">
        <v>8305</v>
      </c>
      <c r="O1953" s="6">
        <f t="shared" si="184"/>
        <v>212</v>
      </c>
      <c r="P1953">
        <f t="shared" si="185"/>
        <v>127.36</v>
      </c>
      <c r="Q1953" s="5">
        <f t="shared" si="187"/>
        <v>43014.87632387707</v>
      </c>
      <c r="R1953" s="5">
        <f t="shared" si="186"/>
        <v>43045.557174940899</v>
      </c>
      <c r="S1953">
        <f t="shared" si="188"/>
        <v>31</v>
      </c>
      <c r="T1953">
        <f t="shared" si="189"/>
        <v>2017</v>
      </c>
    </row>
    <row r="1954" spans="1:20" ht="42.75" hidden="1" x14ac:dyDescent="0.4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>
        <v>682</v>
      </c>
      <c r="L1954" t="b">
        <v>1</v>
      </c>
      <c r="M1954" t="s">
        <v>8275</v>
      </c>
      <c r="N1954" t="s">
        <v>8305</v>
      </c>
      <c r="O1954" s="6">
        <f t="shared" si="184"/>
        <v>198</v>
      </c>
      <c r="P1954">
        <f t="shared" si="185"/>
        <v>101.86</v>
      </c>
      <c r="Q1954" s="5">
        <f t="shared" si="187"/>
        <v>41866.130200945627</v>
      </c>
      <c r="R1954" s="5">
        <f t="shared" si="186"/>
        <v>41903.91743498818</v>
      </c>
      <c r="S1954">
        <f t="shared" si="188"/>
        <v>38</v>
      </c>
      <c r="T1954">
        <f t="shared" si="189"/>
        <v>2014</v>
      </c>
    </row>
    <row r="1955" spans="1:20" ht="42.75" hidden="1" x14ac:dyDescent="0.4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>
        <v>147</v>
      </c>
      <c r="L1955" t="b">
        <v>1</v>
      </c>
      <c r="M1955" t="s">
        <v>8275</v>
      </c>
      <c r="N1955" t="s">
        <v>8305</v>
      </c>
      <c r="O1955" s="6">
        <f t="shared" si="184"/>
        <v>226</v>
      </c>
      <c r="P1955">
        <f t="shared" si="185"/>
        <v>230.56</v>
      </c>
      <c r="Q1955" s="5">
        <f t="shared" si="187"/>
        <v>41268.267907801419</v>
      </c>
      <c r="R1955" s="5">
        <f t="shared" si="186"/>
        <v>41297.808510638301</v>
      </c>
      <c r="S1955">
        <f t="shared" si="188"/>
        <v>30</v>
      </c>
      <c r="T1955">
        <f t="shared" si="189"/>
        <v>2012</v>
      </c>
    </row>
    <row r="1956" spans="1:20" ht="28.5" hidden="1" x14ac:dyDescent="0.4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>
        <v>415</v>
      </c>
      <c r="L1956" t="b">
        <v>1</v>
      </c>
      <c r="M1956" t="s">
        <v>8275</v>
      </c>
      <c r="N1956" t="s">
        <v>8305</v>
      </c>
      <c r="O1956" s="6">
        <f t="shared" si="184"/>
        <v>699</v>
      </c>
      <c r="P1956">
        <f t="shared" si="185"/>
        <v>842.11</v>
      </c>
      <c r="Q1956" s="5">
        <f t="shared" si="187"/>
        <v>42752.571820330966</v>
      </c>
      <c r="R1956" s="5">
        <f t="shared" si="186"/>
        <v>42800.191489361707</v>
      </c>
      <c r="S1956">
        <f t="shared" si="188"/>
        <v>48</v>
      </c>
      <c r="T1956">
        <f t="shared" si="189"/>
        <v>2017</v>
      </c>
    </row>
    <row r="1957" spans="1:20" ht="42.75" hidden="1" x14ac:dyDescent="0.4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>
        <v>290</v>
      </c>
      <c r="L1957" t="b">
        <v>1</v>
      </c>
      <c r="M1957" t="s">
        <v>8275</v>
      </c>
      <c r="N1957" t="s">
        <v>8305</v>
      </c>
      <c r="O1957" s="6">
        <f t="shared" si="184"/>
        <v>399</v>
      </c>
      <c r="P1957">
        <f t="shared" si="185"/>
        <v>577.28</v>
      </c>
      <c r="Q1957" s="5">
        <f t="shared" si="187"/>
        <v>41349.022234042553</v>
      </c>
      <c r="R1957" s="5">
        <f t="shared" si="186"/>
        <v>41382.234042553187</v>
      </c>
      <c r="S1957">
        <f t="shared" si="188"/>
        <v>34</v>
      </c>
      <c r="T1957">
        <f t="shared" si="189"/>
        <v>2013</v>
      </c>
    </row>
    <row r="1958" spans="1:20" ht="42.75" hidden="1" x14ac:dyDescent="0.4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>
        <v>365</v>
      </c>
      <c r="L1958" t="b">
        <v>1</v>
      </c>
      <c r="M1958" t="s">
        <v>8275</v>
      </c>
      <c r="N1958" t="s">
        <v>8305</v>
      </c>
      <c r="O1958" s="6">
        <f t="shared" si="184"/>
        <v>294</v>
      </c>
      <c r="P1958">
        <f t="shared" si="185"/>
        <v>483.34</v>
      </c>
      <c r="Q1958" s="5">
        <f t="shared" si="187"/>
        <v>42418.964598108752</v>
      </c>
      <c r="R1958" s="5">
        <f t="shared" si="186"/>
        <v>42464.879491725769</v>
      </c>
      <c r="S1958">
        <f t="shared" si="188"/>
        <v>46</v>
      </c>
      <c r="T1958">
        <f t="shared" si="189"/>
        <v>2016</v>
      </c>
    </row>
    <row r="1959" spans="1:20" ht="28.5" hidden="1" x14ac:dyDescent="0.4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>
        <v>660</v>
      </c>
      <c r="L1959" t="b">
        <v>1</v>
      </c>
      <c r="M1959" t="s">
        <v>8275</v>
      </c>
      <c r="N1959" t="s">
        <v>8305</v>
      </c>
      <c r="O1959" s="6">
        <f t="shared" si="184"/>
        <v>168</v>
      </c>
      <c r="P1959">
        <f t="shared" si="185"/>
        <v>76.14</v>
      </c>
      <c r="Q1959" s="5">
        <f t="shared" si="187"/>
        <v>41511.228286052006</v>
      </c>
      <c r="R1959" s="5">
        <f t="shared" si="186"/>
        <v>41541.866583924348</v>
      </c>
      <c r="S1959">
        <f t="shared" si="188"/>
        <v>31</v>
      </c>
      <c r="T1959">
        <f t="shared" si="189"/>
        <v>2013</v>
      </c>
    </row>
    <row r="1960" spans="1:20" ht="42.75" hidden="1" x14ac:dyDescent="0.4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>
        <v>1356</v>
      </c>
      <c r="L1960" t="b">
        <v>1</v>
      </c>
      <c r="M1960" t="s">
        <v>8275</v>
      </c>
      <c r="N1960" t="s">
        <v>8305</v>
      </c>
      <c r="O1960" s="6">
        <f t="shared" si="184"/>
        <v>1436</v>
      </c>
      <c r="P1960">
        <f t="shared" si="185"/>
        <v>74.11</v>
      </c>
      <c r="Q1960" s="5">
        <f t="shared" si="187"/>
        <v>41662.264314420805</v>
      </c>
      <c r="R1960" s="5">
        <f t="shared" si="186"/>
        <v>41692.860059101658</v>
      </c>
      <c r="S1960">
        <f t="shared" si="188"/>
        <v>31</v>
      </c>
      <c r="T1960">
        <f t="shared" si="189"/>
        <v>2014</v>
      </c>
    </row>
    <row r="1961" spans="1:20" ht="42.75" hidden="1" x14ac:dyDescent="0.4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>
        <v>424</v>
      </c>
      <c r="L1961" t="b">
        <v>1</v>
      </c>
      <c r="M1961" t="s">
        <v>8275</v>
      </c>
      <c r="N1961" t="s">
        <v>8305</v>
      </c>
      <c r="O1961" s="6">
        <f t="shared" si="184"/>
        <v>157</v>
      </c>
      <c r="P1961">
        <f t="shared" si="185"/>
        <v>36.97</v>
      </c>
      <c r="Q1961" s="5">
        <f t="shared" si="187"/>
        <v>42218.714657210403</v>
      </c>
      <c r="R1961" s="5">
        <f t="shared" si="186"/>
        <v>42260.744680851065</v>
      </c>
      <c r="S1961">
        <f t="shared" si="188"/>
        <v>42</v>
      </c>
      <c r="T1961">
        <f t="shared" si="189"/>
        <v>2015</v>
      </c>
    </row>
    <row r="1962" spans="1:20" ht="42.75" hidden="1" x14ac:dyDescent="0.4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>
        <v>33</v>
      </c>
      <c r="L1962" t="b">
        <v>1</v>
      </c>
      <c r="M1962" t="s">
        <v>8275</v>
      </c>
      <c r="N1962" t="s">
        <v>8305</v>
      </c>
      <c r="O1962" s="6">
        <f t="shared" si="184"/>
        <v>118</v>
      </c>
      <c r="P1962">
        <f t="shared" si="185"/>
        <v>2500.9699999999998</v>
      </c>
      <c r="Q1962" s="5">
        <f t="shared" si="187"/>
        <v>42313.200248226945</v>
      </c>
      <c r="R1962" s="5">
        <f t="shared" si="186"/>
        <v>42343.838546099287</v>
      </c>
      <c r="S1962">
        <f t="shared" si="188"/>
        <v>31</v>
      </c>
      <c r="T1962">
        <f t="shared" si="189"/>
        <v>2015</v>
      </c>
    </row>
    <row r="1963" spans="1:20" ht="42.75" hidden="1" x14ac:dyDescent="0.4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>
        <v>1633</v>
      </c>
      <c r="L1963" t="b">
        <v>1</v>
      </c>
      <c r="M1963" t="s">
        <v>8275</v>
      </c>
      <c r="N1963" t="s">
        <v>8305</v>
      </c>
      <c r="O1963" s="6">
        <f t="shared" si="184"/>
        <v>1105</v>
      </c>
      <c r="P1963">
        <f t="shared" si="185"/>
        <v>67.69</v>
      </c>
      <c r="Q1963" s="5">
        <f t="shared" si="187"/>
        <v>41479.666867612294</v>
      </c>
      <c r="R1963" s="5">
        <f t="shared" si="186"/>
        <v>41520.488652482265</v>
      </c>
      <c r="S1963">
        <f t="shared" si="188"/>
        <v>41</v>
      </c>
      <c r="T1963">
        <f t="shared" si="189"/>
        <v>2013</v>
      </c>
    </row>
    <row r="1964" spans="1:20" ht="42.75" hidden="1" x14ac:dyDescent="0.4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>
        <v>306</v>
      </c>
      <c r="L1964" t="b">
        <v>1</v>
      </c>
      <c r="M1964" t="s">
        <v>8275</v>
      </c>
      <c r="N1964" t="s">
        <v>8305</v>
      </c>
      <c r="O1964" s="6">
        <f t="shared" si="184"/>
        <v>193</v>
      </c>
      <c r="P1964">
        <f t="shared" si="185"/>
        <v>63.05</v>
      </c>
      <c r="Q1964" s="5">
        <f t="shared" si="187"/>
        <v>42086.903498817963</v>
      </c>
      <c r="R1964" s="5">
        <f t="shared" si="186"/>
        <v>42117.541796690304</v>
      </c>
      <c r="S1964">
        <f t="shared" si="188"/>
        <v>31</v>
      </c>
      <c r="T1964">
        <f t="shared" si="189"/>
        <v>2015</v>
      </c>
    </row>
    <row r="1965" spans="1:20" ht="42.75" hidden="1" x14ac:dyDescent="0.4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>
        <v>205</v>
      </c>
      <c r="L1965" t="b">
        <v>1</v>
      </c>
      <c r="M1965" t="s">
        <v>8275</v>
      </c>
      <c r="N1965" t="s">
        <v>8305</v>
      </c>
      <c r="O1965" s="6">
        <f t="shared" si="184"/>
        <v>127</v>
      </c>
      <c r="P1965">
        <f t="shared" si="185"/>
        <v>117.6</v>
      </c>
      <c r="Q1965" s="5">
        <f t="shared" si="187"/>
        <v>42210.119787234042</v>
      </c>
      <c r="R1965" s="5">
        <f t="shared" si="186"/>
        <v>42245.864468085107</v>
      </c>
      <c r="S1965">
        <f t="shared" si="188"/>
        <v>36</v>
      </c>
      <c r="T1965">
        <f t="shared" si="189"/>
        <v>2015</v>
      </c>
    </row>
    <row r="1966" spans="1:20" ht="42.75" hidden="1" x14ac:dyDescent="0.4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>
        <v>1281</v>
      </c>
      <c r="L1966" t="b">
        <v>1</v>
      </c>
      <c r="M1966" t="s">
        <v>8275</v>
      </c>
      <c r="N1966" t="s">
        <v>8305</v>
      </c>
      <c r="O1966" s="6">
        <f t="shared" si="184"/>
        <v>260</v>
      </c>
      <c r="P1966">
        <f t="shared" si="185"/>
        <v>180.75</v>
      </c>
      <c r="Q1966" s="5">
        <f t="shared" si="187"/>
        <v>42811.491394799057</v>
      </c>
      <c r="R1966" s="5">
        <f t="shared" si="186"/>
        <v>42842.129692671399</v>
      </c>
      <c r="S1966">
        <f t="shared" si="188"/>
        <v>31</v>
      </c>
      <c r="T1966">
        <f t="shared" si="189"/>
        <v>2017</v>
      </c>
    </row>
    <row r="1967" spans="1:20" ht="42.75" hidden="1" x14ac:dyDescent="0.4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>
        <v>103</v>
      </c>
      <c r="L1967" t="b">
        <v>1</v>
      </c>
      <c r="M1967" t="s">
        <v>8275</v>
      </c>
      <c r="N1967" t="s">
        <v>8305</v>
      </c>
      <c r="O1967" s="6">
        <f t="shared" si="184"/>
        <v>262</v>
      </c>
      <c r="P1967">
        <f t="shared" si="185"/>
        <v>127.32</v>
      </c>
      <c r="Q1967" s="5">
        <f t="shared" si="187"/>
        <v>41224.240070921987</v>
      </c>
      <c r="R1967" s="5">
        <f t="shared" si="186"/>
        <v>41246.659574468082</v>
      </c>
      <c r="S1967">
        <f t="shared" si="188"/>
        <v>23</v>
      </c>
      <c r="T1967">
        <f t="shared" si="189"/>
        <v>2012</v>
      </c>
    </row>
    <row r="1968" spans="1:20" ht="42.75" hidden="1" x14ac:dyDescent="0.4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>
        <v>1513</v>
      </c>
      <c r="L1968" t="b">
        <v>1</v>
      </c>
      <c r="M1968" t="s">
        <v>8275</v>
      </c>
      <c r="N1968" t="s">
        <v>8305</v>
      </c>
      <c r="O1968" s="6">
        <f t="shared" si="184"/>
        <v>207</v>
      </c>
      <c r="P1968">
        <f t="shared" si="185"/>
        <v>136.63999999999999</v>
      </c>
      <c r="Q1968" s="5">
        <f t="shared" si="187"/>
        <v>42181.63709219858</v>
      </c>
      <c r="R1968" s="5">
        <f t="shared" si="186"/>
        <v>42212.275390070921</v>
      </c>
      <c r="S1968">
        <f t="shared" si="188"/>
        <v>31</v>
      </c>
      <c r="T1968">
        <f t="shared" si="189"/>
        <v>2015</v>
      </c>
    </row>
    <row r="1969" spans="1:20" ht="42.75" hidden="1" x14ac:dyDescent="0.4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>
        <v>405</v>
      </c>
      <c r="L1969" t="b">
        <v>1</v>
      </c>
      <c r="M1969" t="s">
        <v>8275</v>
      </c>
      <c r="N1969" t="s">
        <v>8305</v>
      </c>
      <c r="O1969" s="6">
        <f t="shared" si="184"/>
        <v>370</v>
      </c>
      <c r="P1969">
        <f t="shared" si="185"/>
        <v>182.78</v>
      </c>
      <c r="Q1969" s="5">
        <f t="shared" si="187"/>
        <v>42074.528711583924</v>
      </c>
      <c r="R1969" s="5">
        <f t="shared" si="186"/>
        <v>42105.167009456265</v>
      </c>
      <c r="S1969">
        <f t="shared" si="188"/>
        <v>31</v>
      </c>
      <c r="T1969">
        <f t="shared" si="189"/>
        <v>2015</v>
      </c>
    </row>
    <row r="1970" spans="1:20" ht="28.5" hidden="1" x14ac:dyDescent="0.4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>
        <v>510</v>
      </c>
      <c r="L1970" t="b">
        <v>1</v>
      </c>
      <c r="M1970" t="s">
        <v>8275</v>
      </c>
      <c r="N1970" t="s">
        <v>8305</v>
      </c>
      <c r="O1970" s="6">
        <f t="shared" si="184"/>
        <v>285</v>
      </c>
      <c r="P1970">
        <f t="shared" si="185"/>
        <v>279.38</v>
      </c>
      <c r="Q1970" s="5">
        <f t="shared" si="187"/>
        <v>43040.57819148936</v>
      </c>
      <c r="R1970" s="5">
        <f t="shared" si="186"/>
        <v>43072.280319148937</v>
      </c>
      <c r="S1970">
        <f t="shared" si="188"/>
        <v>32</v>
      </c>
      <c r="T1970">
        <f t="shared" si="189"/>
        <v>2017</v>
      </c>
    </row>
    <row r="1971" spans="1:20" ht="42.75" hidden="1" x14ac:dyDescent="0.4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>
        <v>1887</v>
      </c>
      <c r="L1971" t="b">
        <v>1</v>
      </c>
      <c r="M1971" t="s">
        <v>8275</v>
      </c>
      <c r="N1971" t="s">
        <v>8305</v>
      </c>
      <c r="O1971" s="6">
        <f t="shared" si="184"/>
        <v>579</v>
      </c>
      <c r="P1971">
        <f t="shared" si="185"/>
        <v>61.38</v>
      </c>
      <c r="Q1971" s="5">
        <f t="shared" si="187"/>
        <v>42919.256122931445</v>
      </c>
      <c r="R1971" s="5">
        <f t="shared" si="186"/>
        <v>42949.894420803786</v>
      </c>
      <c r="S1971">
        <f t="shared" si="188"/>
        <v>31</v>
      </c>
      <c r="T1971">
        <f t="shared" si="189"/>
        <v>2017</v>
      </c>
    </row>
    <row r="1972" spans="1:20" ht="42.75" hidden="1" x14ac:dyDescent="0.4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>
        <v>701</v>
      </c>
      <c r="L1972" t="b">
        <v>1</v>
      </c>
      <c r="M1972" t="s">
        <v>8275</v>
      </c>
      <c r="N1972" t="s">
        <v>8305</v>
      </c>
      <c r="O1972" s="6">
        <f t="shared" si="184"/>
        <v>1132</v>
      </c>
      <c r="P1972">
        <f t="shared" si="185"/>
        <v>80.73</v>
      </c>
      <c r="Q1972" s="5">
        <f t="shared" si="187"/>
        <v>41659.410177304962</v>
      </c>
      <c r="R1972" s="5">
        <f t="shared" si="186"/>
        <v>41720.644219858157</v>
      </c>
      <c r="S1972">
        <f t="shared" si="188"/>
        <v>61</v>
      </c>
      <c r="T1972">
        <f t="shared" si="189"/>
        <v>2014</v>
      </c>
    </row>
    <row r="1973" spans="1:20" ht="42.75" hidden="1" x14ac:dyDescent="0.4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>
        <v>3863</v>
      </c>
      <c r="L1973" t="b">
        <v>1</v>
      </c>
      <c r="M1973" t="s">
        <v>8275</v>
      </c>
      <c r="N1973" t="s">
        <v>8305</v>
      </c>
      <c r="O1973" s="6">
        <f t="shared" si="184"/>
        <v>263</v>
      </c>
      <c r="P1973">
        <f t="shared" si="185"/>
        <v>272.36</v>
      </c>
      <c r="Q1973" s="5">
        <f t="shared" si="187"/>
        <v>41901.766678486994</v>
      </c>
      <c r="R1973" s="5">
        <f t="shared" si="186"/>
        <v>41934.106382978724</v>
      </c>
      <c r="S1973">
        <f t="shared" si="188"/>
        <v>33</v>
      </c>
      <c r="T1973">
        <f t="shared" si="189"/>
        <v>2014</v>
      </c>
    </row>
    <row r="1974" spans="1:20" ht="42.75" hidden="1" x14ac:dyDescent="0.4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>
        <v>238</v>
      </c>
      <c r="L1974" t="b">
        <v>1</v>
      </c>
      <c r="M1974" t="s">
        <v>8275</v>
      </c>
      <c r="N1974" t="s">
        <v>8305</v>
      </c>
      <c r="O1974" s="6">
        <f t="shared" si="184"/>
        <v>674</v>
      </c>
      <c r="P1974">
        <f t="shared" si="185"/>
        <v>70.849999999999994</v>
      </c>
      <c r="Q1974" s="5">
        <f t="shared" si="187"/>
        <v>41533.608085106382</v>
      </c>
      <c r="R1974" s="5">
        <f t="shared" si="186"/>
        <v>41564.288936170211</v>
      </c>
      <c r="S1974">
        <f t="shared" si="188"/>
        <v>31</v>
      </c>
      <c r="T1974">
        <f t="shared" si="189"/>
        <v>2013</v>
      </c>
    </row>
    <row r="1975" spans="1:20" ht="42.75" hidden="1" x14ac:dyDescent="0.4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>
        <v>2051</v>
      </c>
      <c r="L1975" t="b">
        <v>1</v>
      </c>
      <c r="M1975" t="s">
        <v>8275</v>
      </c>
      <c r="N1975" t="s">
        <v>8305</v>
      </c>
      <c r="O1975" s="6">
        <f t="shared" si="184"/>
        <v>257</v>
      </c>
      <c r="P1975">
        <f t="shared" si="185"/>
        <v>247.94</v>
      </c>
      <c r="Q1975" s="5">
        <f t="shared" si="187"/>
        <v>42911.014940898342</v>
      </c>
      <c r="R1975" s="5">
        <f t="shared" si="186"/>
        <v>42950.404255319154</v>
      </c>
      <c r="S1975">
        <f t="shared" si="188"/>
        <v>40</v>
      </c>
      <c r="T1975">
        <f t="shared" si="189"/>
        <v>2017</v>
      </c>
    </row>
    <row r="1976" spans="1:20" ht="42.75" hidden="1" x14ac:dyDescent="0.4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>
        <v>402</v>
      </c>
      <c r="L1976" t="b">
        <v>1</v>
      </c>
      <c r="M1976" t="s">
        <v>8275</v>
      </c>
      <c r="N1976" t="s">
        <v>8305</v>
      </c>
      <c r="O1976" s="6">
        <f t="shared" si="184"/>
        <v>375</v>
      </c>
      <c r="P1976">
        <f t="shared" si="185"/>
        <v>186.81</v>
      </c>
      <c r="Q1976" s="5">
        <f t="shared" si="187"/>
        <v>41783.128475177306</v>
      </c>
      <c r="R1976" s="5">
        <f t="shared" si="186"/>
        <v>41844.405070921988</v>
      </c>
      <c r="S1976">
        <f t="shared" si="188"/>
        <v>61</v>
      </c>
      <c r="T1976">
        <f t="shared" si="189"/>
        <v>2014</v>
      </c>
    </row>
    <row r="1977" spans="1:20" ht="28.5" hidden="1" x14ac:dyDescent="0.4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>
        <v>253</v>
      </c>
      <c r="L1977" t="b">
        <v>1</v>
      </c>
      <c r="M1977" t="s">
        <v>8275</v>
      </c>
      <c r="N1977" t="s">
        <v>8305</v>
      </c>
      <c r="O1977" s="6">
        <f t="shared" si="184"/>
        <v>209</v>
      </c>
      <c r="P1977">
        <f t="shared" si="185"/>
        <v>131.99</v>
      </c>
      <c r="Q1977" s="5">
        <f t="shared" si="187"/>
        <v>41648.750011820332</v>
      </c>
      <c r="R1977" s="5">
        <f t="shared" si="186"/>
        <v>41679.388309692673</v>
      </c>
      <c r="S1977">
        <f t="shared" si="188"/>
        <v>31</v>
      </c>
      <c r="T1977">
        <f t="shared" si="189"/>
        <v>2014</v>
      </c>
    </row>
    <row r="1978" spans="1:20" ht="28.5" hidden="1" x14ac:dyDescent="0.4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>
        <v>473</v>
      </c>
      <c r="L1978" t="b">
        <v>1</v>
      </c>
      <c r="M1978" t="s">
        <v>8275</v>
      </c>
      <c r="N1978" t="s">
        <v>8305</v>
      </c>
      <c r="O1978" s="6">
        <f t="shared" si="184"/>
        <v>347</v>
      </c>
      <c r="P1978">
        <f t="shared" si="185"/>
        <v>29.31</v>
      </c>
      <c r="Q1978" s="5">
        <f t="shared" si="187"/>
        <v>41776.557033096928</v>
      </c>
      <c r="R1978" s="5">
        <f t="shared" si="186"/>
        <v>41807.195330969269</v>
      </c>
      <c r="S1978">
        <f t="shared" si="188"/>
        <v>31</v>
      </c>
      <c r="T1978">
        <f t="shared" si="189"/>
        <v>2014</v>
      </c>
    </row>
    <row r="1979" spans="1:20" ht="42.75" hidden="1" x14ac:dyDescent="0.4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>
        <v>821</v>
      </c>
      <c r="L1979" t="b">
        <v>1</v>
      </c>
      <c r="M1979" t="s">
        <v>8275</v>
      </c>
      <c r="N1979" t="s">
        <v>8305</v>
      </c>
      <c r="O1979" s="6">
        <f t="shared" si="184"/>
        <v>402</v>
      </c>
      <c r="P1979">
        <f t="shared" si="185"/>
        <v>245.02</v>
      </c>
      <c r="Q1979" s="5">
        <f t="shared" si="187"/>
        <v>42667.434278959816</v>
      </c>
      <c r="R1979" s="5">
        <f t="shared" si="186"/>
        <v>42714.53120567376</v>
      </c>
      <c r="S1979">
        <f t="shared" si="188"/>
        <v>47</v>
      </c>
      <c r="T1979">
        <f t="shared" si="189"/>
        <v>2016</v>
      </c>
    </row>
    <row r="1980" spans="1:20" ht="42.75" hidden="1" x14ac:dyDescent="0.4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>
        <v>388</v>
      </c>
      <c r="L1980" t="b">
        <v>1</v>
      </c>
      <c r="M1980" t="s">
        <v>8275</v>
      </c>
      <c r="N1980" t="s">
        <v>8305</v>
      </c>
      <c r="O1980" s="6">
        <f t="shared" si="184"/>
        <v>1027</v>
      </c>
      <c r="P1980">
        <f t="shared" si="185"/>
        <v>1323.25</v>
      </c>
      <c r="Q1980" s="5">
        <f t="shared" si="187"/>
        <v>41368.379338061466</v>
      </c>
      <c r="R1980" s="5">
        <f t="shared" si="186"/>
        <v>41402.148936170212</v>
      </c>
      <c r="S1980">
        <f t="shared" si="188"/>
        <v>34</v>
      </c>
      <c r="T1980">
        <f t="shared" si="189"/>
        <v>2013</v>
      </c>
    </row>
    <row r="1981" spans="1:20" ht="42.75" hidden="1" x14ac:dyDescent="0.4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>
        <v>813</v>
      </c>
      <c r="L1981" t="b">
        <v>1</v>
      </c>
      <c r="M1981" t="s">
        <v>8275</v>
      </c>
      <c r="N1981" t="s">
        <v>8305</v>
      </c>
      <c r="O1981" s="6">
        <f t="shared" si="184"/>
        <v>115</v>
      </c>
      <c r="P1981">
        <f t="shared" si="185"/>
        <v>282.66000000000003</v>
      </c>
      <c r="Q1981" s="5">
        <f t="shared" si="187"/>
        <v>42646.235768321509</v>
      </c>
      <c r="R1981" s="5">
        <f t="shared" si="186"/>
        <v>42683.765248226948</v>
      </c>
      <c r="S1981">
        <f t="shared" si="188"/>
        <v>38</v>
      </c>
      <c r="T1981">
        <f t="shared" si="189"/>
        <v>2016</v>
      </c>
    </row>
    <row r="1982" spans="1:20" ht="28.5" hidden="1" x14ac:dyDescent="0.4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>
        <v>1945</v>
      </c>
      <c r="L1982" t="b">
        <v>1</v>
      </c>
      <c r="M1982" t="s">
        <v>8275</v>
      </c>
      <c r="N1982" t="s">
        <v>8305</v>
      </c>
      <c r="O1982" s="6">
        <f t="shared" si="184"/>
        <v>355</v>
      </c>
      <c r="P1982">
        <f t="shared" si="185"/>
        <v>91.21</v>
      </c>
      <c r="Q1982" s="5">
        <f t="shared" si="187"/>
        <v>42782.149669030732</v>
      </c>
      <c r="R1982" s="5">
        <f t="shared" si="186"/>
        <v>42822.958179669033</v>
      </c>
      <c r="S1982">
        <f t="shared" si="188"/>
        <v>41</v>
      </c>
      <c r="T1982">
        <f t="shared" si="189"/>
        <v>2017</v>
      </c>
    </row>
    <row r="1983" spans="1:20" ht="42.75" hidden="1" x14ac:dyDescent="0.4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>
        <v>12</v>
      </c>
      <c r="L1983" t="b">
        <v>0</v>
      </c>
      <c r="M1983" t="s">
        <v>8294</v>
      </c>
      <c r="N1983" t="s">
        <v>8306</v>
      </c>
      <c r="O1983" s="6">
        <f t="shared" si="184"/>
        <v>5</v>
      </c>
      <c r="P1983">
        <f t="shared" si="185"/>
        <v>31.75</v>
      </c>
      <c r="Q1983" s="5">
        <f t="shared" si="187"/>
        <v>42145.059869976358</v>
      </c>
      <c r="R1983" s="5">
        <f t="shared" si="186"/>
        <v>42175.698167848699</v>
      </c>
      <c r="S1983">
        <f t="shared" si="188"/>
        <v>31</v>
      </c>
      <c r="T1983">
        <f t="shared" si="189"/>
        <v>2015</v>
      </c>
    </row>
    <row r="1984" spans="1:20" ht="42.75" hidden="1" x14ac:dyDescent="0.4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>
        <v>0</v>
      </c>
      <c r="L1984" t="b">
        <v>0</v>
      </c>
      <c r="M1984" t="s">
        <v>8294</v>
      </c>
      <c r="N1984" t="s">
        <v>8306</v>
      </c>
      <c r="O1984" s="6">
        <f t="shared" si="184"/>
        <v>0</v>
      </c>
      <c r="P1984">
        <f t="shared" si="185"/>
        <v>0</v>
      </c>
      <c r="Q1984" s="5">
        <f t="shared" si="187"/>
        <v>43042.620413711586</v>
      </c>
      <c r="R1984" s="5">
        <f t="shared" si="186"/>
        <v>43073.301264775415</v>
      </c>
      <c r="S1984">
        <f t="shared" si="188"/>
        <v>31</v>
      </c>
      <c r="T1984">
        <f t="shared" si="189"/>
        <v>2017</v>
      </c>
    </row>
    <row r="1985" spans="1:20" ht="42.75" hidden="1" x14ac:dyDescent="0.4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>
        <v>16</v>
      </c>
      <c r="L1985" t="b">
        <v>0</v>
      </c>
      <c r="M1985" t="s">
        <v>8294</v>
      </c>
      <c r="N1985" t="s">
        <v>8306</v>
      </c>
      <c r="O1985" s="6">
        <f t="shared" si="184"/>
        <v>4</v>
      </c>
      <c r="P1985">
        <f t="shared" si="185"/>
        <v>88.69</v>
      </c>
      <c r="Q1985" s="5">
        <f t="shared" si="187"/>
        <v>42955.224799054369</v>
      </c>
      <c r="R1985" s="5">
        <f t="shared" si="186"/>
        <v>42977.97872340426</v>
      </c>
      <c r="S1985">
        <f t="shared" si="188"/>
        <v>23</v>
      </c>
      <c r="T1985">
        <f t="shared" si="189"/>
        <v>2017</v>
      </c>
    </row>
    <row r="1986" spans="1:20" ht="57" hidden="1" x14ac:dyDescent="0.4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>
        <v>7</v>
      </c>
      <c r="L1986" t="b">
        <v>0</v>
      </c>
      <c r="M1986" t="s">
        <v>8294</v>
      </c>
      <c r="N1986" t="s">
        <v>8306</v>
      </c>
      <c r="O1986" s="6">
        <f t="shared" ref="O1986:O2049" si="190">ROUND(E1986/D1986*100,0)</f>
        <v>21</v>
      </c>
      <c r="P1986">
        <f t="shared" ref="P1986:P2049" si="191">IFERROR(ROUND(E1986/K1986,2),0)</f>
        <v>453.14</v>
      </c>
      <c r="Q1986" s="5">
        <f t="shared" si="187"/>
        <v>42261.551784869975</v>
      </c>
      <c r="R1986" s="5">
        <f t="shared" ref="R1986:R2049" si="192">(I1986/84600)+DATE(1970,1,1)</f>
        <v>42322.870933806145</v>
      </c>
      <c r="S1986">
        <f t="shared" si="188"/>
        <v>61</v>
      </c>
      <c r="T1986">
        <f t="shared" si="189"/>
        <v>2015</v>
      </c>
    </row>
    <row r="1987" spans="1:20" ht="42.75" hidden="1" x14ac:dyDescent="0.4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>
        <v>4</v>
      </c>
      <c r="L1987" t="b">
        <v>0</v>
      </c>
      <c r="M1987" t="s">
        <v>8294</v>
      </c>
      <c r="N1987" t="s">
        <v>8306</v>
      </c>
      <c r="O1987" s="6">
        <f t="shared" si="190"/>
        <v>3</v>
      </c>
      <c r="P1987">
        <f t="shared" si="191"/>
        <v>12.75</v>
      </c>
      <c r="Q1987" s="5">
        <f t="shared" ref="Q1987:Q2050" si="193">(J1987/84600)+DATE(1970,1,1)</f>
        <v>42917.117860520098</v>
      </c>
      <c r="R1987" s="5">
        <f t="shared" si="192"/>
        <v>42947</v>
      </c>
      <c r="S1987">
        <f t="shared" ref="S1987:S2050" si="194">ROUND((I1987-J1987)/86400,0)+1</f>
        <v>30</v>
      </c>
      <c r="T1987">
        <f t="shared" ref="T1987:T2050" si="195">YEAR((Q1987))</f>
        <v>2017</v>
      </c>
    </row>
    <row r="1988" spans="1:20" ht="42.75" hidden="1" x14ac:dyDescent="0.4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>
        <v>1</v>
      </c>
      <c r="L1988" t="b">
        <v>0</v>
      </c>
      <c r="M1988" t="s">
        <v>8294</v>
      </c>
      <c r="N1988" t="s">
        <v>8306</v>
      </c>
      <c r="O1988" s="6">
        <f t="shared" si="190"/>
        <v>0</v>
      </c>
      <c r="P1988">
        <f t="shared" si="191"/>
        <v>1</v>
      </c>
      <c r="Q1988" s="5">
        <f t="shared" si="193"/>
        <v>42771.826040189124</v>
      </c>
      <c r="R1988" s="5">
        <f t="shared" si="192"/>
        <v>42802.421784869977</v>
      </c>
      <c r="S1988">
        <f t="shared" si="194"/>
        <v>31</v>
      </c>
      <c r="T1988">
        <f t="shared" si="195"/>
        <v>2017</v>
      </c>
    </row>
    <row r="1989" spans="1:20" ht="28.5" hidden="1" x14ac:dyDescent="0.4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>
        <v>28</v>
      </c>
      <c r="L1989" t="b">
        <v>0</v>
      </c>
      <c r="M1989" t="s">
        <v>8294</v>
      </c>
      <c r="N1989" t="s">
        <v>8306</v>
      </c>
      <c r="O1989" s="6">
        <f t="shared" si="190"/>
        <v>42</v>
      </c>
      <c r="P1989">
        <f t="shared" si="191"/>
        <v>83.43</v>
      </c>
      <c r="Q1989" s="5">
        <f t="shared" si="193"/>
        <v>42384.972529550825</v>
      </c>
      <c r="R1989" s="5">
        <f t="shared" si="192"/>
        <v>42415.610827423166</v>
      </c>
      <c r="S1989">
        <f t="shared" si="194"/>
        <v>31</v>
      </c>
      <c r="T1989">
        <f t="shared" si="195"/>
        <v>2016</v>
      </c>
    </row>
    <row r="1990" spans="1:20" hidden="1" x14ac:dyDescent="0.4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>
        <v>1</v>
      </c>
      <c r="L1990" t="b">
        <v>0</v>
      </c>
      <c r="M1990" t="s">
        <v>8294</v>
      </c>
      <c r="N1990" t="s">
        <v>8306</v>
      </c>
      <c r="O1990" s="6">
        <f t="shared" si="190"/>
        <v>0</v>
      </c>
      <c r="P1990">
        <f t="shared" si="191"/>
        <v>25</v>
      </c>
      <c r="Q1990" s="5">
        <f t="shared" si="193"/>
        <v>42560.758179669036</v>
      </c>
      <c r="R1990" s="5">
        <f t="shared" si="192"/>
        <v>42591.39647754137</v>
      </c>
      <c r="S1990">
        <f t="shared" si="194"/>
        <v>31</v>
      </c>
      <c r="T1990">
        <f t="shared" si="195"/>
        <v>2016</v>
      </c>
    </row>
    <row r="1991" spans="1:20" ht="42.75" hidden="1" x14ac:dyDescent="0.4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>
        <v>1</v>
      </c>
      <c r="L1991" t="b">
        <v>0</v>
      </c>
      <c r="M1991" t="s">
        <v>8294</v>
      </c>
      <c r="N1991" t="s">
        <v>8306</v>
      </c>
      <c r="O1991" s="6">
        <f t="shared" si="190"/>
        <v>1</v>
      </c>
      <c r="P1991">
        <f t="shared" si="191"/>
        <v>50</v>
      </c>
      <c r="Q1991" s="5">
        <f t="shared" si="193"/>
        <v>43049.865342789599</v>
      </c>
      <c r="R1991" s="5">
        <f t="shared" si="192"/>
        <v>43080.50364066194</v>
      </c>
      <c r="S1991">
        <f t="shared" si="194"/>
        <v>31</v>
      </c>
      <c r="T1991">
        <f t="shared" si="195"/>
        <v>2017</v>
      </c>
    </row>
    <row r="1992" spans="1:20" ht="42.75" hidden="1" x14ac:dyDescent="0.4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>
        <v>5</v>
      </c>
      <c r="L1992" t="b">
        <v>0</v>
      </c>
      <c r="M1992" t="s">
        <v>8294</v>
      </c>
      <c r="N1992" t="s">
        <v>8306</v>
      </c>
      <c r="O1992" s="6">
        <f t="shared" si="190"/>
        <v>17</v>
      </c>
      <c r="P1992">
        <f t="shared" si="191"/>
        <v>101.8</v>
      </c>
      <c r="Q1992" s="5">
        <f t="shared" si="193"/>
        <v>42756.263971631204</v>
      </c>
      <c r="R1992" s="5">
        <f t="shared" si="192"/>
        <v>42771.583120567375</v>
      </c>
      <c r="S1992">
        <f t="shared" si="194"/>
        <v>16</v>
      </c>
      <c r="T1992">
        <f t="shared" si="195"/>
        <v>2017</v>
      </c>
    </row>
    <row r="1993" spans="1:20" ht="28.5" hidden="1" x14ac:dyDescent="0.4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>
        <v>3</v>
      </c>
      <c r="L1993" t="b">
        <v>0</v>
      </c>
      <c r="M1993" t="s">
        <v>8294</v>
      </c>
      <c r="N1993" t="s">
        <v>8306</v>
      </c>
      <c r="O1993" s="6">
        <f t="shared" si="190"/>
        <v>7</v>
      </c>
      <c r="P1993">
        <f t="shared" si="191"/>
        <v>46.67</v>
      </c>
      <c r="Q1993" s="5">
        <f t="shared" si="193"/>
        <v>42521.061300236412</v>
      </c>
      <c r="R1993" s="5">
        <f t="shared" si="192"/>
        <v>42542.508108747046</v>
      </c>
      <c r="S1993">
        <f t="shared" si="194"/>
        <v>22</v>
      </c>
      <c r="T1993">
        <f t="shared" si="195"/>
        <v>2016</v>
      </c>
    </row>
    <row r="1994" spans="1:20" ht="28.5" hidden="1" x14ac:dyDescent="0.4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>
        <v>2</v>
      </c>
      <c r="L1994" t="b">
        <v>0</v>
      </c>
      <c r="M1994" t="s">
        <v>8294</v>
      </c>
      <c r="N1994" t="s">
        <v>8306</v>
      </c>
      <c r="O1994" s="6">
        <f t="shared" si="190"/>
        <v>0</v>
      </c>
      <c r="P1994">
        <f t="shared" si="191"/>
        <v>1</v>
      </c>
      <c r="Q1994" s="5">
        <f t="shared" si="193"/>
        <v>42373.231572104021</v>
      </c>
      <c r="R1994" s="5">
        <f t="shared" si="192"/>
        <v>42403.869869976363</v>
      </c>
      <c r="S1994">
        <f t="shared" si="194"/>
        <v>31</v>
      </c>
      <c r="T1994">
        <f t="shared" si="195"/>
        <v>2016</v>
      </c>
    </row>
    <row r="1995" spans="1:20" ht="42.75" hidden="1" x14ac:dyDescent="0.4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>
        <v>0</v>
      </c>
      <c r="L1995" t="b">
        <v>0</v>
      </c>
      <c r="M1995" t="s">
        <v>8294</v>
      </c>
      <c r="N1995" t="s">
        <v>8306</v>
      </c>
      <c r="O1995" s="6">
        <f t="shared" si="190"/>
        <v>0</v>
      </c>
      <c r="P1995">
        <f t="shared" si="191"/>
        <v>0</v>
      </c>
      <c r="Q1995" s="5">
        <f t="shared" si="193"/>
        <v>42686.196654846339</v>
      </c>
      <c r="R1995" s="5">
        <f t="shared" si="192"/>
        <v>42716.83495271868</v>
      </c>
      <c r="S1995">
        <f t="shared" si="194"/>
        <v>31</v>
      </c>
      <c r="T1995">
        <f t="shared" si="195"/>
        <v>2016</v>
      </c>
    </row>
    <row r="1996" spans="1:20" ht="57" hidden="1" x14ac:dyDescent="0.4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>
        <v>0</v>
      </c>
      <c r="L1996" t="b">
        <v>0</v>
      </c>
      <c r="M1996" t="s">
        <v>8294</v>
      </c>
      <c r="N1996" t="s">
        <v>8306</v>
      </c>
      <c r="O1996" s="6">
        <f t="shared" si="190"/>
        <v>0</v>
      </c>
      <c r="P1996">
        <f t="shared" si="191"/>
        <v>0</v>
      </c>
      <c r="Q1996" s="5">
        <f t="shared" si="193"/>
        <v>43014.453215130023</v>
      </c>
      <c r="R1996" s="5">
        <f t="shared" si="192"/>
        <v>43075.772364066193</v>
      </c>
      <c r="S1996">
        <f t="shared" si="194"/>
        <v>61</v>
      </c>
      <c r="T1996">
        <f t="shared" si="195"/>
        <v>2017</v>
      </c>
    </row>
    <row r="1997" spans="1:20" ht="42.75" hidden="1" x14ac:dyDescent="0.4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>
        <v>3</v>
      </c>
      <c r="L1997" t="b">
        <v>0</v>
      </c>
      <c r="M1997" t="s">
        <v>8294</v>
      </c>
      <c r="N1997" t="s">
        <v>8306</v>
      </c>
      <c r="O1997" s="6">
        <f t="shared" si="190"/>
        <v>8</v>
      </c>
      <c r="P1997">
        <f t="shared" si="191"/>
        <v>26</v>
      </c>
      <c r="Q1997" s="5">
        <f t="shared" si="193"/>
        <v>42535.368037825057</v>
      </c>
      <c r="R1997" s="5">
        <f t="shared" si="192"/>
        <v>42555.793569739952</v>
      </c>
      <c r="S1997">
        <f t="shared" si="194"/>
        <v>21</v>
      </c>
      <c r="T1997">
        <f t="shared" si="195"/>
        <v>2016</v>
      </c>
    </row>
    <row r="1998" spans="1:20" ht="42.75" hidden="1" x14ac:dyDescent="0.4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>
        <v>0</v>
      </c>
      <c r="L1998" t="b">
        <v>0</v>
      </c>
      <c r="M1998" t="s">
        <v>8294</v>
      </c>
      <c r="N1998" t="s">
        <v>8306</v>
      </c>
      <c r="O1998" s="6">
        <f t="shared" si="190"/>
        <v>0</v>
      </c>
      <c r="P1998">
        <f t="shared" si="191"/>
        <v>0</v>
      </c>
      <c r="Q1998" s="5">
        <f t="shared" si="193"/>
        <v>42146.177434988174</v>
      </c>
      <c r="R1998" s="5">
        <f t="shared" si="192"/>
        <v>42176.815732860516</v>
      </c>
      <c r="S1998">
        <f t="shared" si="194"/>
        <v>31</v>
      </c>
      <c r="T1998">
        <f t="shared" si="195"/>
        <v>2015</v>
      </c>
    </row>
    <row r="1999" spans="1:20" ht="42.75" hidden="1" x14ac:dyDescent="0.4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>
        <v>0</v>
      </c>
      <c r="L1999" t="b">
        <v>0</v>
      </c>
      <c r="M1999" t="s">
        <v>8294</v>
      </c>
      <c r="N1999" t="s">
        <v>8306</v>
      </c>
      <c r="O1999" s="6">
        <f t="shared" si="190"/>
        <v>0</v>
      </c>
      <c r="P1999">
        <f t="shared" si="191"/>
        <v>0</v>
      </c>
      <c r="Q1999" s="5">
        <f t="shared" si="193"/>
        <v>42194.290921985812</v>
      </c>
      <c r="R1999" s="5">
        <f t="shared" si="192"/>
        <v>42224.929219858153</v>
      </c>
      <c r="S1999">
        <f t="shared" si="194"/>
        <v>31</v>
      </c>
      <c r="T1999">
        <f t="shared" si="195"/>
        <v>2015</v>
      </c>
    </row>
    <row r="2000" spans="1:20" ht="42.75" hidden="1" x14ac:dyDescent="0.4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>
        <v>3</v>
      </c>
      <c r="L2000" t="b">
        <v>0</v>
      </c>
      <c r="M2000" t="s">
        <v>8294</v>
      </c>
      <c r="N2000" t="s">
        <v>8306</v>
      </c>
      <c r="O2000" s="6">
        <f t="shared" si="190"/>
        <v>26</v>
      </c>
      <c r="P2000">
        <f t="shared" si="191"/>
        <v>218.33</v>
      </c>
      <c r="Q2000" s="5">
        <f t="shared" si="193"/>
        <v>42152.610378250596</v>
      </c>
      <c r="R2000" s="5">
        <f t="shared" si="192"/>
        <v>42198.567825059101</v>
      </c>
      <c r="S2000">
        <f t="shared" si="194"/>
        <v>46</v>
      </c>
      <c r="T2000">
        <f t="shared" si="195"/>
        <v>2015</v>
      </c>
    </row>
    <row r="2001" spans="1:20" ht="42.75" hidden="1" x14ac:dyDescent="0.4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>
        <v>7</v>
      </c>
      <c r="L2001" t="b">
        <v>0</v>
      </c>
      <c r="M2001" t="s">
        <v>8294</v>
      </c>
      <c r="N2001" t="s">
        <v>8306</v>
      </c>
      <c r="O2001" s="6">
        <f t="shared" si="190"/>
        <v>1</v>
      </c>
      <c r="P2001">
        <f t="shared" si="191"/>
        <v>33.71</v>
      </c>
      <c r="Q2001" s="5">
        <f t="shared" si="193"/>
        <v>42274.51427895981</v>
      </c>
      <c r="R2001" s="5">
        <f t="shared" si="192"/>
        <v>42305.19513002364</v>
      </c>
      <c r="S2001">
        <f t="shared" si="194"/>
        <v>31</v>
      </c>
      <c r="T2001">
        <f t="shared" si="195"/>
        <v>2015</v>
      </c>
    </row>
    <row r="2002" spans="1:20" ht="42.75" hidden="1" x14ac:dyDescent="0.4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>
        <v>25</v>
      </c>
      <c r="L2002" t="b">
        <v>0</v>
      </c>
      <c r="M2002" t="s">
        <v>8294</v>
      </c>
      <c r="N2002" t="s">
        <v>8306</v>
      </c>
      <c r="O2002" s="6">
        <f t="shared" si="190"/>
        <v>13</v>
      </c>
      <c r="P2002">
        <f t="shared" si="191"/>
        <v>25</v>
      </c>
      <c r="Q2002" s="5">
        <f t="shared" si="193"/>
        <v>42702.907955082745</v>
      </c>
      <c r="R2002" s="5">
        <f t="shared" si="192"/>
        <v>42733.546252955086</v>
      </c>
      <c r="S2002">
        <f t="shared" si="194"/>
        <v>31</v>
      </c>
      <c r="T2002">
        <f t="shared" si="195"/>
        <v>2016</v>
      </c>
    </row>
    <row r="2003" spans="1:20" ht="28.5" hidden="1" x14ac:dyDescent="0.4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>
        <v>1637</v>
      </c>
      <c r="L2003" t="b">
        <v>1</v>
      </c>
      <c r="M2003" t="s">
        <v>8275</v>
      </c>
      <c r="N2003" t="s">
        <v>8305</v>
      </c>
      <c r="O2003" s="6">
        <f t="shared" si="190"/>
        <v>382</v>
      </c>
      <c r="P2003">
        <f t="shared" si="191"/>
        <v>128.38999999999999</v>
      </c>
      <c r="Q2003" s="5">
        <f t="shared" si="193"/>
        <v>42488.703498817966</v>
      </c>
      <c r="R2003" s="5">
        <f t="shared" si="192"/>
        <v>42521</v>
      </c>
      <c r="S2003">
        <f t="shared" si="194"/>
        <v>33</v>
      </c>
      <c r="T2003">
        <f t="shared" si="195"/>
        <v>2016</v>
      </c>
    </row>
    <row r="2004" spans="1:20" ht="42.75" hidden="1" x14ac:dyDescent="0.4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>
        <v>1375</v>
      </c>
      <c r="L2004" t="b">
        <v>1</v>
      </c>
      <c r="M2004" t="s">
        <v>8275</v>
      </c>
      <c r="N2004" t="s">
        <v>8305</v>
      </c>
      <c r="O2004" s="6">
        <f t="shared" si="190"/>
        <v>217</v>
      </c>
      <c r="P2004">
        <f t="shared" si="191"/>
        <v>78.83</v>
      </c>
      <c r="Q2004" s="5">
        <f t="shared" si="193"/>
        <v>43093.812565011816</v>
      </c>
      <c r="R2004" s="5">
        <f t="shared" si="192"/>
        <v>43124.450862884158</v>
      </c>
      <c r="S2004">
        <f t="shared" si="194"/>
        <v>31</v>
      </c>
      <c r="T2004">
        <f t="shared" si="195"/>
        <v>2017</v>
      </c>
    </row>
    <row r="2005" spans="1:20" ht="57" hidden="1" x14ac:dyDescent="0.4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>
        <v>17</v>
      </c>
      <c r="L2005" t="b">
        <v>1</v>
      </c>
      <c r="M2005" t="s">
        <v>8275</v>
      </c>
      <c r="N2005" t="s">
        <v>8305</v>
      </c>
      <c r="O2005" s="6">
        <f t="shared" si="190"/>
        <v>312</v>
      </c>
      <c r="P2005">
        <f t="shared" si="191"/>
        <v>91.76</v>
      </c>
      <c r="Q2005" s="5">
        <f t="shared" si="193"/>
        <v>40661.55380614657</v>
      </c>
      <c r="R2005" s="5">
        <f t="shared" si="192"/>
        <v>40676.702127659577</v>
      </c>
      <c r="S2005">
        <f t="shared" si="194"/>
        <v>16</v>
      </c>
      <c r="T2005">
        <f t="shared" si="195"/>
        <v>2011</v>
      </c>
    </row>
    <row r="2006" spans="1:20" ht="42.75" hidden="1" x14ac:dyDescent="0.4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>
        <v>354</v>
      </c>
      <c r="L2006" t="b">
        <v>1</v>
      </c>
      <c r="M2006" t="s">
        <v>8275</v>
      </c>
      <c r="N2006" t="s">
        <v>8305</v>
      </c>
      <c r="O2006" s="6">
        <f t="shared" si="190"/>
        <v>234</v>
      </c>
      <c r="P2006">
        <f t="shared" si="191"/>
        <v>331.1</v>
      </c>
      <c r="Q2006" s="5">
        <f t="shared" si="193"/>
        <v>42145.958191489364</v>
      </c>
      <c r="R2006" s="5">
        <f t="shared" si="192"/>
        <v>42176.596489361706</v>
      </c>
      <c r="S2006">
        <f t="shared" si="194"/>
        <v>31</v>
      </c>
      <c r="T2006">
        <f t="shared" si="195"/>
        <v>2015</v>
      </c>
    </row>
    <row r="2007" spans="1:20" ht="42.75" hidden="1" x14ac:dyDescent="0.4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>
        <v>191</v>
      </c>
      <c r="L2007" t="b">
        <v>1</v>
      </c>
      <c r="M2007" t="s">
        <v>8275</v>
      </c>
      <c r="N2007" t="s">
        <v>8305</v>
      </c>
      <c r="O2007" s="6">
        <f t="shared" si="190"/>
        <v>124</v>
      </c>
      <c r="P2007">
        <f t="shared" si="191"/>
        <v>194.26</v>
      </c>
      <c r="Q2007" s="5">
        <f t="shared" si="193"/>
        <v>41875.532127659579</v>
      </c>
      <c r="R2007" s="5">
        <f t="shared" si="192"/>
        <v>41903.467375886525</v>
      </c>
      <c r="S2007">
        <f t="shared" si="194"/>
        <v>28</v>
      </c>
      <c r="T2007">
        <f t="shared" si="195"/>
        <v>2014</v>
      </c>
    </row>
    <row r="2008" spans="1:20" ht="57" hidden="1" x14ac:dyDescent="0.4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>
        <v>303</v>
      </c>
      <c r="L2008" t="b">
        <v>1</v>
      </c>
      <c r="M2008" t="s">
        <v>8275</v>
      </c>
      <c r="N2008" t="s">
        <v>8305</v>
      </c>
      <c r="O2008" s="6">
        <f t="shared" si="190"/>
        <v>248</v>
      </c>
      <c r="P2008">
        <f t="shared" si="191"/>
        <v>408.98</v>
      </c>
      <c r="Q2008" s="5">
        <f t="shared" si="193"/>
        <v>42289.85159574468</v>
      </c>
      <c r="R2008" s="5">
        <f t="shared" si="192"/>
        <v>42325.638829787233</v>
      </c>
      <c r="S2008">
        <f t="shared" si="194"/>
        <v>36</v>
      </c>
      <c r="T2008">
        <f t="shared" si="195"/>
        <v>2015</v>
      </c>
    </row>
    <row r="2009" spans="1:20" ht="57" hidden="1" x14ac:dyDescent="0.4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>
        <v>137</v>
      </c>
      <c r="L2009" t="b">
        <v>1</v>
      </c>
      <c r="M2009" t="s">
        <v>8275</v>
      </c>
      <c r="N2009" t="s">
        <v>8305</v>
      </c>
      <c r="O2009" s="6">
        <f t="shared" si="190"/>
        <v>116</v>
      </c>
      <c r="P2009">
        <f t="shared" si="191"/>
        <v>84.46</v>
      </c>
      <c r="Q2009" s="5">
        <f t="shared" si="193"/>
        <v>40662.281158392434</v>
      </c>
      <c r="R2009" s="5">
        <f t="shared" si="192"/>
        <v>40730.02127659574</v>
      </c>
      <c r="S2009">
        <f t="shared" si="194"/>
        <v>67</v>
      </c>
      <c r="T2009">
        <f t="shared" si="195"/>
        <v>2011</v>
      </c>
    </row>
    <row r="2010" spans="1:20" ht="42.75" hidden="1" x14ac:dyDescent="0.4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>
        <v>41</v>
      </c>
      <c r="L2010" t="b">
        <v>1</v>
      </c>
      <c r="M2010" t="s">
        <v>8275</v>
      </c>
      <c r="N2010" t="s">
        <v>8305</v>
      </c>
      <c r="O2010" s="6">
        <f t="shared" si="190"/>
        <v>117</v>
      </c>
      <c r="P2010">
        <f t="shared" si="191"/>
        <v>44.85</v>
      </c>
      <c r="Q2010" s="5">
        <f t="shared" si="193"/>
        <v>41084.851323877068</v>
      </c>
      <c r="R2010" s="5">
        <f t="shared" si="192"/>
        <v>41129.787494089833</v>
      </c>
      <c r="S2010">
        <f t="shared" si="194"/>
        <v>45</v>
      </c>
      <c r="T2010">
        <f t="shared" si="195"/>
        <v>2012</v>
      </c>
    </row>
    <row r="2011" spans="1:20" ht="42.75" hidden="1" x14ac:dyDescent="0.4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>
        <v>398</v>
      </c>
      <c r="L2011" t="b">
        <v>1</v>
      </c>
      <c r="M2011" t="s">
        <v>8275</v>
      </c>
      <c r="N2011" t="s">
        <v>8305</v>
      </c>
      <c r="O2011" s="6">
        <f t="shared" si="190"/>
        <v>305</v>
      </c>
      <c r="P2011">
        <f t="shared" si="191"/>
        <v>383.36</v>
      </c>
      <c r="Q2011" s="5">
        <f t="shared" si="193"/>
        <v>43024.989869976358</v>
      </c>
      <c r="R2011" s="5">
        <f t="shared" si="192"/>
        <v>43061.798380614659</v>
      </c>
      <c r="S2011">
        <f t="shared" si="194"/>
        <v>37</v>
      </c>
      <c r="T2011">
        <f t="shared" si="195"/>
        <v>2017</v>
      </c>
    </row>
    <row r="2012" spans="1:20" ht="28.5" hidden="1" x14ac:dyDescent="0.4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>
        <v>1737</v>
      </c>
      <c r="L2012" t="b">
        <v>1</v>
      </c>
      <c r="M2012" t="s">
        <v>8275</v>
      </c>
      <c r="N2012" t="s">
        <v>8305</v>
      </c>
      <c r="O2012" s="6">
        <f t="shared" si="190"/>
        <v>320</v>
      </c>
      <c r="P2012">
        <f t="shared" si="191"/>
        <v>55.28</v>
      </c>
      <c r="Q2012" s="5">
        <f t="shared" si="193"/>
        <v>42932.741028368793</v>
      </c>
      <c r="R2012" s="5">
        <f t="shared" si="192"/>
        <v>42963.379326241135</v>
      </c>
      <c r="S2012">
        <f t="shared" si="194"/>
        <v>31</v>
      </c>
      <c r="T2012">
        <f t="shared" si="195"/>
        <v>2017</v>
      </c>
    </row>
    <row r="2013" spans="1:20" ht="42.75" hidden="1" x14ac:dyDescent="0.4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>
        <v>971</v>
      </c>
      <c r="L2013" t="b">
        <v>1</v>
      </c>
      <c r="M2013" t="s">
        <v>8275</v>
      </c>
      <c r="N2013" t="s">
        <v>8305</v>
      </c>
      <c r="O2013" s="6">
        <f t="shared" si="190"/>
        <v>820</v>
      </c>
      <c r="P2013">
        <f t="shared" si="191"/>
        <v>422.02</v>
      </c>
      <c r="Q2013" s="5">
        <f t="shared" si="193"/>
        <v>42704.344834515367</v>
      </c>
      <c r="R2013" s="5">
        <f t="shared" si="192"/>
        <v>42738.659574468082</v>
      </c>
      <c r="S2013">
        <f t="shared" si="194"/>
        <v>35</v>
      </c>
      <c r="T2013">
        <f t="shared" si="195"/>
        <v>2016</v>
      </c>
    </row>
    <row r="2014" spans="1:20" ht="42.75" hidden="1" x14ac:dyDescent="0.4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>
        <v>183</v>
      </c>
      <c r="L2014" t="b">
        <v>1</v>
      </c>
      <c r="M2014" t="s">
        <v>8275</v>
      </c>
      <c r="N2014" t="s">
        <v>8305</v>
      </c>
      <c r="O2014" s="6">
        <f t="shared" si="190"/>
        <v>235</v>
      </c>
      <c r="P2014">
        <f t="shared" si="191"/>
        <v>64.180000000000007</v>
      </c>
      <c r="Q2014" s="5">
        <f t="shared" si="193"/>
        <v>42360.648238770686</v>
      </c>
      <c r="R2014" s="5">
        <f t="shared" si="192"/>
        <v>42391.286536643027</v>
      </c>
      <c r="S2014">
        <f t="shared" si="194"/>
        <v>31</v>
      </c>
      <c r="T2014">
        <f t="shared" si="195"/>
        <v>2015</v>
      </c>
    </row>
    <row r="2015" spans="1:20" ht="42.75" hidden="1" x14ac:dyDescent="0.4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>
        <v>4562</v>
      </c>
      <c r="L2015" t="b">
        <v>1</v>
      </c>
      <c r="M2015" t="s">
        <v>8275</v>
      </c>
      <c r="N2015" t="s">
        <v>8305</v>
      </c>
      <c r="O2015" s="6">
        <f t="shared" si="190"/>
        <v>495</v>
      </c>
      <c r="P2015">
        <f t="shared" si="191"/>
        <v>173.58</v>
      </c>
      <c r="Q2015" s="5">
        <f t="shared" si="193"/>
        <v>42860.194018912531</v>
      </c>
      <c r="R2015" s="5">
        <f t="shared" si="192"/>
        <v>42921.470614657213</v>
      </c>
      <c r="S2015">
        <f t="shared" si="194"/>
        <v>61</v>
      </c>
      <c r="T2015">
        <f t="shared" si="195"/>
        <v>2017</v>
      </c>
    </row>
    <row r="2016" spans="1:20" s="26" customFormat="1" ht="42.75" hidden="1" x14ac:dyDescent="0.45">
      <c r="A2016" s="26">
        <v>2014</v>
      </c>
      <c r="B2016" s="27" t="s">
        <v>2015</v>
      </c>
      <c r="C2016" s="27" t="s">
        <v>6124</v>
      </c>
      <c r="D2016" s="28">
        <v>30000</v>
      </c>
      <c r="E2016" s="29">
        <v>2344134.67</v>
      </c>
      <c r="F2016" s="26" t="s">
        <v>8218</v>
      </c>
      <c r="G2016" s="26" t="s">
        <v>8223</v>
      </c>
      <c r="H2016" s="26" t="s">
        <v>8245</v>
      </c>
      <c r="I2016" s="26">
        <v>1364184539</v>
      </c>
      <c r="J2016" s="26">
        <v>1361250539</v>
      </c>
      <c r="K2016" s="26">
        <v>26457</v>
      </c>
      <c r="L2016" s="26" t="b">
        <v>1</v>
      </c>
      <c r="M2016" s="26" t="s">
        <v>8275</v>
      </c>
      <c r="N2016" s="26" t="s">
        <v>8305</v>
      </c>
      <c r="O2016" s="30">
        <f t="shared" si="190"/>
        <v>7814</v>
      </c>
      <c r="P2016" s="26">
        <f t="shared" si="191"/>
        <v>88.6</v>
      </c>
      <c r="Q2016" s="31">
        <f t="shared" si="193"/>
        <v>41659.431903073288</v>
      </c>
      <c r="R2016" s="31">
        <f t="shared" si="192"/>
        <v>41694.112754137117</v>
      </c>
      <c r="S2016" s="26">
        <f t="shared" si="194"/>
        <v>35</v>
      </c>
      <c r="T2016">
        <f t="shared" si="195"/>
        <v>2014</v>
      </c>
    </row>
    <row r="2017" spans="1:20" ht="42.75" hidden="1" x14ac:dyDescent="0.4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>
        <v>162</v>
      </c>
      <c r="L2017" t="b">
        <v>1</v>
      </c>
      <c r="M2017" t="s">
        <v>8275</v>
      </c>
      <c r="N2017" t="s">
        <v>8305</v>
      </c>
      <c r="O2017" s="6">
        <f t="shared" si="190"/>
        <v>113</v>
      </c>
      <c r="P2017">
        <f t="shared" si="191"/>
        <v>50.22</v>
      </c>
      <c r="Q2017" s="5">
        <f t="shared" si="193"/>
        <v>41089.21469267139</v>
      </c>
      <c r="R2017" s="5">
        <f t="shared" si="192"/>
        <v>41119.852990543732</v>
      </c>
      <c r="S2017">
        <f t="shared" si="194"/>
        <v>31</v>
      </c>
      <c r="T2017">
        <f t="shared" si="195"/>
        <v>2012</v>
      </c>
    </row>
    <row r="2018" spans="1:20" ht="28.5" hidden="1" x14ac:dyDescent="0.4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>
        <v>479</v>
      </c>
      <c r="L2018" t="b">
        <v>1</v>
      </c>
      <c r="M2018" t="s">
        <v>8275</v>
      </c>
      <c r="N2018" t="s">
        <v>8305</v>
      </c>
      <c r="O2018" s="6">
        <f t="shared" si="190"/>
        <v>922</v>
      </c>
      <c r="P2018">
        <f t="shared" si="191"/>
        <v>192.39</v>
      </c>
      <c r="Q2018" s="5">
        <f t="shared" si="193"/>
        <v>41647.856962174941</v>
      </c>
      <c r="R2018" s="5">
        <f t="shared" si="192"/>
        <v>41678.495260047282</v>
      </c>
      <c r="S2018">
        <f t="shared" si="194"/>
        <v>31</v>
      </c>
      <c r="T2018">
        <f t="shared" si="195"/>
        <v>2014</v>
      </c>
    </row>
    <row r="2019" spans="1:20" ht="42.75" hidden="1" x14ac:dyDescent="0.4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>
        <v>426</v>
      </c>
      <c r="L2019" t="b">
        <v>1</v>
      </c>
      <c r="M2019" t="s">
        <v>8275</v>
      </c>
      <c r="N2019" t="s">
        <v>8305</v>
      </c>
      <c r="O2019" s="6">
        <f t="shared" si="190"/>
        <v>125</v>
      </c>
      <c r="P2019">
        <f t="shared" si="191"/>
        <v>73.42</v>
      </c>
      <c r="Q2019" s="5">
        <f t="shared" si="193"/>
        <v>41288.547931442081</v>
      </c>
      <c r="R2019" s="5">
        <f t="shared" si="192"/>
        <v>41320.319148936171</v>
      </c>
      <c r="S2019">
        <f t="shared" si="194"/>
        <v>32</v>
      </c>
      <c r="T2019">
        <f t="shared" si="195"/>
        <v>2013</v>
      </c>
    </row>
    <row r="2020" spans="1:20" ht="42.75" hidden="1" x14ac:dyDescent="0.4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>
        <v>450</v>
      </c>
      <c r="L2020" t="b">
        <v>1</v>
      </c>
      <c r="M2020" t="s">
        <v>8275</v>
      </c>
      <c r="N2020" t="s">
        <v>8305</v>
      </c>
      <c r="O2020" s="6">
        <f t="shared" si="190"/>
        <v>102</v>
      </c>
      <c r="P2020">
        <f t="shared" si="191"/>
        <v>147.68</v>
      </c>
      <c r="Q2020" s="5">
        <f t="shared" si="193"/>
        <v>42553.203416075645</v>
      </c>
      <c r="R2020" s="5">
        <f t="shared" si="192"/>
        <v>42583.841713947986</v>
      </c>
      <c r="S2020">
        <f t="shared" si="194"/>
        <v>31</v>
      </c>
      <c r="T2020">
        <f t="shared" si="195"/>
        <v>2016</v>
      </c>
    </row>
    <row r="2021" spans="1:20" ht="42.75" hidden="1" x14ac:dyDescent="0.4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>
        <v>1780</v>
      </c>
      <c r="L2021" t="b">
        <v>1</v>
      </c>
      <c r="M2021" t="s">
        <v>8275</v>
      </c>
      <c r="N2021" t="s">
        <v>8305</v>
      </c>
      <c r="O2021" s="6">
        <f t="shared" si="190"/>
        <v>485</v>
      </c>
      <c r="P2021">
        <f t="shared" si="191"/>
        <v>108.97</v>
      </c>
      <c r="Q2021" s="5">
        <f t="shared" si="193"/>
        <v>42968.191737588655</v>
      </c>
      <c r="R2021" s="5">
        <f t="shared" si="192"/>
        <v>42998.830035460996</v>
      </c>
      <c r="S2021">
        <f t="shared" si="194"/>
        <v>31</v>
      </c>
      <c r="T2021">
        <f t="shared" si="195"/>
        <v>2017</v>
      </c>
    </row>
    <row r="2022" spans="1:20" ht="42.75" hidden="1" x14ac:dyDescent="0.4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>
        <v>122</v>
      </c>
      <c r="L2022" t="b">
        <v>1</v>
      </c>
      <c r="M2022" t="s">
        <v>8275</v>
      </c>
      <c r="N2022" t="s">
        <v>8305</v>
      </c>
      <c r="O2022" s="6">
        <f t="shared" si="190"/>
        <v>192</v>
      </c>
      <c r="P2022">
        <f t="shared" si="191"/>
        <v>23.65</v>
      </c>
      <c r="Q2022" s="5">
        <f t="shared" si="193"/>
        <v>42081.099574468084</v>
      </c>
      <c r="R2022" s="5">
        <f t="shared" si="192"/>
        <v>42118.747517730495</v>
      </c>
      <c r="S2022">
        <f t="shared" si="194"/>
        <v>38</v>
      </c>
      <c r="T2022">
        <f t="shared" si="195"/>
        <v>2015</v>
      </c>
    </row>
    <row r="2023" spans="1:20" ht="42.75" hidden="1" x14ac:dyDescent="0.4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>
        <v>95</v>
      </c>
      <c r="L2023" t="b">
        <v>1</v>
      </c>
      <c r="M2023" t="s">
        <v>8275</v>
      </c>
      <c r="N2023" t="s">
        <v>8305</v>
      </c>
      <c r="O2023" s="6">
        <f t="shared" si="190"/>
        <v>281</v>
      </c>
      <c r="P2023">
        <f t="shared" si="191"/>
        <v>147.94999999999999</v>
      </c>
      <c r="Q2023" s="5">
        <f t="shared" si="193"/>
        <v>42207.710366430256</v>
      </c>
      <c r="R2023" s="5">
        <f t="shared" si="192"/>
        <v>42253.667813238775</v>
      </c>
      <c r="S2023">
        <f t="shared" si="194"/>
        <v>46</v>
      </c>
      <c r="T2023">
        <f t="shared" si="195"/>
        <v>2015</v>
      </c>
    </row>
    <row r="2024" spans="1:20" ht="42.75" hidden="1" x14ac:dyDescent="0.4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>
        <v>325</v>
      </c>
      <c r="L2024" t="b">
        <v>1</v>
      </c>
      <c r="M2024" t="s">
        <v>8275</v>
      </c>
      <c r="N2024" t="s">
        <v>8305</v>
      </c>
      <c r="O2024" s="6">
        <f t="shared" si="190"/>
        <v>125</v>
      </c>
      <c r="P2024">
        <f t="shared" si="191"/>
        <v>385.04</v>
      </c>
      <c r="Q2024" s="5">
        <f t="shared" si="193"/>
        <v>42862.857825059102</v>
      </c>
      <c r="R2024" s="5">
        <f t="shared" si="192"/>
        <v>42893.496122931443</v>
      </c>
      <c r="S2024">
        <f t="shared" si="194"/>
        <v>31</v>
      </c>
      <c r="T2024">
        <f t="shared" si="195"/>
        <v>2017</v>
      </c>
    </row>
    <row r="2025" spans="1:20" ht="42.75" hidden="1" x14ac:dyDescent="0.4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>
        <v>353</v>
      </c>
      <c r="L2025" t="b">
        <v>1</v>
      </c>
      <c r="M2025" t="s">
        <v>8275</v>
      </c>
      <c r="N2025" t="s">
        <v>8305</v>
      </c>
      <c r="O2025" s="6">
        <f t="shared" si="190"/>
        <v>161</v>
      </c>
      <c r="P2025">
        <f t="shared" si="191"/>
        <v>457.39</v>
      </c>
      <c r="Q2025" s="5">
        <f t="shared" si="193"/>
        <v>42488.919066193848</v>
      </c>
      <c r="R2025" s="5">
        <f t="shared" si="192"/>
        <v>42519.55736406619</v>
      </c>
      <c r="S2025">
        <f t="shared" si="194"/>
        <v>31</v>
      </c>
      <c r="T2025">
        <f t="shared" si="195"/>
        <v>2016</v>
      </c>
    </row>
    <row r="2026" spans="1:20" ht="42.75" hidden="1" x14ac:dyDescent="0.4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>
        <v>105</v>
      </c>
      <c r="L2026" t="b">
        <v>1</v>
      </c>
      <c r="M2026" t="s">
        <v>8275</v>
      </c>
      <c r="N2026" t="s">
        <v>8305</v>
      </c>
      <c r="O2026" s="6">
        <f t="shared" si="190"/>
        <v>585</v>
      </c>
      <c r="P2026">
        <f t="shared" si="191"/>
        <v>222.99</v>
      </c>
      <c r="Q2026" s="5">
        <f t="shared" si="193"/>
        <v>41430.413049645387</v>
      </c>
      <c r="R2026" s="5">
        <f t="shared" si="192"/>
        <v>41465.297872340423</v>
      </c>
      <c r="S2026">
        <f t="shared" si="194"/>
        <v>35</v>
      </c>
      <c r="T2026">
        <f t="shared" si="195"/>
        <v>2013</v>
      </c>
    </row>
    <row r="2027" spans="1:20" ht="42.75" hidden="1" x14ac:dyDescent="0.4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>
        <v>729</v>
      </c>
      <c r="L2027" t="b">
        <v>1</v>
      </c>
      <c r="M2027" t="s">
        <v>8275</v>
      </c>
      <c r="N2027" t="s">
        <v>8305</v>
      </c>
      <c r="O2027" s="6">
        <f t="shared" si="190"/>
        <v>201</v>
      </c>
      <c r="P2027">
        <f t="shared" si="191"/>
        <v>220.74</v>
      </c>
      <c r="Q2027" s="5">
        <f t="shared" si="193"/>
        <v>42488.677848699765</v>
      </c>
      <c r="R2027" s="5">
        <f t="shared" si="192"/>
        <v>42519.316146572106</v>
      </c>
      <c r="S2027">
        <f t="shared" si="194"/>
        <v>31</v>
      </c>
      <c r="T2027">
        <f t="shared" si="195"/>
        <v>2016</v>
      </c>
    </row>
    <row r="2028" spans="1:20" ht="28.5" hidden="1" x14ac:dyDescent="0.4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>
        <v>454</v>
      </c>
      <c r="L2028" t="b">
        <v>1</v>
      </c>
      <c r="M2028" t="s">
        <v>8275</v>
      </c>
      <c r="N2028" t="s">
        <v>8305</v>
      </c>
      <c r="O2028" s="6">
        <f t="shared" si="190"/>
        <v>133</v>
      </c>
      <c r="P2028">
        <f t="shared" si="191"/>
        <v>73.5</v>
      </c>
      <c r="Q2028" s="5">
        <f t="shared" si="193"/>
        <v>42048.049468085112</v>
      </c>
      <c r="R2028" s="5">
        <f t="shared" si="192"/>
        <v>42094.446099290784</v>
      </c>
      <c r="S2028">
        <f t="shared" si="194"/>
        <v>46</v>
      </c>
      <c r="T2028">
        <f t="shared" si="195"/>
        <v>2015</v>
      </c>
    </row>
    <row r="2029" spans="1:20" ht="42.75" hidden="1" x14ac:dyDescent="0.4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>
        <v>539</v>
      </c>
      <c r="L2029" t="b">
        <v>1</v>
      </c>
      <c r="M2029" t="s">
        <v>8275</v>
      </c>
      <c r="N2029" t="s">
        <v>8305</v>
      </c>
      <c r="O2029" s="6">
        <f t="shared" si="190"/>
        <v>120</v>
      </c>
      <c r="P2029">
        <f t="shared" si="191"/>
        <v>223.1</v>
      </c>
      <c r="Q2029" s="5">
        <f t="shared" si="193"/>
        <v>42399.448215130025</v>
      </c>
      <c r="R2029" s="5">
        <f t="shared" si="192"/>
        <v>42445.363108747042</v>
      </c>
      <c r="S2029">
        <f t="shared" si="194"/>
        <v>46</v>
      </c>
      <c r="T2029">
        <f t="shared" si="195"/>
        <v>2016</v>
      </c>
    </row>
    <row r="2030" spans="1:20" ht="28.5" hidden="1" x14ac:dyDescent="0.4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>
        <v>79</v>
      </c>
      <c r="L2030" t="b">
        <v>1</v>
      </c>
      <c r="M2030" t="s">
        <v>8275</v>
      </c>
      <c r="N2030" t="s">
        <v>8305</v>
      </c>
      <c r="O2030" s="6">
        <f t="shared" si="190"/>
        <v>126</v>
      </c>
      <c r="P2030">
        <f t="shared" si="191"/>
        <v>47.91</v>
      </c>
      <c r="Q2030" s="5">
        <f t="shared" si="193"/>
        <v>40527.555626477537</v>
      </c>
      <c r="R2030" s="5">
        <f t="shared" si="192"/>
        <v>40565.336879432623</v>
      </c>
      <c r="S2030">
        <f t="shared" si="194"/>
        <v>38</v>
      </c>
      <c r="T2030">
        <f t="shared" si="195"/>
        <v>2010</v>
      </c>
    </row>
    <row r="2031" spans="1:20" ht="42.75" hidden="1" x14ac:dyDescent="0.4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>
        <v>94</v>
      </c>
      <c r="L2031" t="b">
        <v>1</v>
      </c>
      <c r="M2031" t="s">
        <v>8275</v>
      </c>
      <c r="N2031" t="s">
        <v>8305</v>
      </c>
      <c r="O2031" s="6">
        <f t="shared" si="190"/>
        <v>361</v>
      </c>
      <c r="P2031">
        <f t="shared" si="191"/>
        <v>96.06</v>
      </c>
      <c r="Q2031" s="5">
        <f t="shared" si="193"/>
        <v>42194.383936170212</v>
      </c>
      <c r="R2031" s="5">
        <f t="shared" si="192"/>
        <v>42225.022234042553</v>
      </c>
      <c r="S2031">
        <f t="shared" si="194"/>
        <v>31</v>
      </c>
      <c r="T2031">
        <f t="shared" si="195"/>
        <v>2015</v>
      </c>
    </row>
    <row r="2032" spans="1:20" ht="42.75" hidden="1" x14ac:dyDescent="0.4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>
        <v>625</v>
      </c>
      <c r="L2032" t="b">
        <v>1</v>
      </c>
      <c r="M2032" t="s">
        <v>8275</v>
      </c>
      <c r="N2032" t="s">
        <v>8305</v>
      </c>
      <c r="O2032" s="6">
        <f t="shared" si="190"/>
        <v>226</v>
      </c>
      <c r="P2032">
        <f t="shared" si="191"/>
        <v>118.61</v>
      </c>
      <c r="Q2032" s="5">
        <f t="shared" si="193"/>
        <v>41545.847470449175</v>
      </c>
      <c r="R2032" s="5">
        <f t="shared" si="192"/>
        <v>41576.485768321509</v>
      </c>
      <c r="S2032">
        <f t="shared" si="194"/>
        <v>31</v>
      </c>
      <c r="T2032">
        <f t="shared" si="195"/>
        <v>2013</v>
      </c>
    </row>
    <row r="2033" spans="1:20" ht="28.5" hidden="1" x14ac:dyDescent="0.4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>
        <v>508</v>
      </c>
      <c r="L2033" t="b">
        <v>1</v>
      </c>
      <c r="M2033" t="s">
        <v>8275</v>
      </c>
      <c r="N2033" t="s">
        <v>8305</v>
      </c>
      <c r="O2033" s="6">
        <f t="shared" si="190"/>
        <v>120</v>
      </c>
      <c r="P2033">
        <f t="shared" si="191"/>
        <v>118.45</v>
      </c>
      <c r="Q2033" s="5">
        <f t="shared" si="193"/>
        <v>42324.400153664305</v>
      </c>
      <c r="R2033" s="5">
        <f t="shared" si="192"/>
        <v>42362.914893617024</v>
      </c>
      <c r="S2033">
        <f t="shared" si="194"/>
        <v>39</v>
      </c>
      <c r="T2033">
        <f t="shared" si="195"/>
        <v>2015</v>
      </c>
    </row>
    <row r="2034" spans="1:20" ht="42.75" hidden="1" x14ac:dyDescent="0.4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>
        <v>531</v>
      </c>
      <c r="L2034" t="b">
        <v>1</v>
      </c>
      <c r="M2034" t="s">
        <v>8275</v>
      </c>
      <c r="N2034" t="s">
        <v>8305</v>
      </c>
      <c r="O2034" s="6">
        <f t="shared" si="190"/>
        <v>304</v>
      </c>
      <c r="P2034">
        <f t="shared" si="191"/>
        <v>143.21</v>
      </c>
      <c r="Q2034" s="5">
        <f t="shared" si="193"/>
        <v>43053.83302600473</v>
      </c>
      <c r="R2034" s="5">
        <f t="shared" si="192"/>
        <v>43084.106382978724</v>
      </c>
      <c r="S2034">
        <f t="shared" si="194"/>
        <v>31</v>
      </c>
      <c r="T2034">
        <f t="shared" si="195"/>
        <v>2017</v>
      </c>
    </row>
    <row r="2035" spans="1:20" ht="42.75" hidden="1" x14ac:dyDescent="0.4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>
        <v>158</v>
      </c>
      <c r="L2035" t="b">
        <v>1</v>
      </c>
      <c r="M2035" t="s">
        <v>8275</v>
      </c>
      <c r="N2035" t="s">
        <v>8305</v>
      </c>
      <c r="O2035" s="6">
        <f t="shared" si="190"/>
        <v>179</v>
      </c>
      <c r="P2035">
        <f t="shared" si="191"/>
        <v>282.72000000000003</v>
      </c>
      <c r="Q2035" s="5">
        <f t="shared" si="193"/>
        <v>42068.828817966903</v>
      </c>
      <c r="R2035" s="5">
        <f t="shared" si="192"/>
        <v>42099.467115839245</v>
      </c>
      <c r="S2035">
        <f t="shared" si="194"/>
        <v>31</v>
      </c>
      <c r="T2035">
        <f t="shared" si="195"/>
        <v>2015</v>
      </c>
    </row>
    <row r="2036" spans="1:20" ht="42.75" hidden="1" x14ac:dyDescent="0.4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>
        <v>508</v>
      </c>
      <c r="L2036" t="b">
        <v>1</v>
      </c>
      <c r="M2036" t="s">
        <v>8275</v>
      </c>
      <c r="N2036" t="s">
        <v>8305</v>
      </c>
      <c r="O2036" s="6">
        <f t="shared" si="190"/>
        <v>387</v>
      </c>
      <c r="P2036">
        <f t="shared" si="191"/>
        <v>593.94000000000005</v>
      </c>
      <c r="Q2036" s="5">
        <f t="shared" si="193"/>
        <v>42427.345543735224</v>
      </c>
      <c r="R2036" s="5">
        <f t="shared" si="192"/>
        <v>42483.679432624114</v>
      </c>
      <c r="S2036">
        <f t="shared" si="194"/>
        <v>56</v>
      </c>
      <c r="T2036">
        <f t="shared" si="195"/>
        <v>2016</v>
      </c>
    </row>
    <row r="2037" spans="1:20" ht="42.75" hidden="1" x14ac:dyDescent="0.4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>
        <v>644</v>
      </c>
      <c r="L2037" t="b">
        <v>1</v>
      </c>
      <c r="M2037" t="s">
        <v>8275</v>
      </c>
      <c r="N2037" t="s">
        <v>8305</v>
      </c>
      <c r="O2037" s="6">
        <f t="shared" si="190"/>
        <v>211</v>
      </c>
      <c r="P2037">
        <f t="shared" si="191"/>
        <v>262.16000000000003</v>
      </c>
      <c r="Q2037" s="5">
        <f t="shared" si="193"/>
        <v>42667.851146572109</v>
      </c>
      <c r="R2037" s="5">
        <f t="shared" si="192"/>
        <v>42714.234042553187</v>
      </c>
      <c r="S2037">
        <f t="shared" si="194"/>
        <v>46</v>
      </c>
      <c r="T2037">
        <f t="shared" si="195"/>
        <v>2016</v>
      </c>
    </row>
    <row r="2038" spans="1:20" ht="42.75" hidden="1" x14ac:dyDescent="0.4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>
        <v>848</v>
      </c>
      <c r="L2038" t="b">
        <v>1</v>
      </c>
      <c r="M2038" t="s">
        <v>8275</v>
      </c>
      <c r="N2038" t="s">
        <v>8305</v>
      </c>
      <c r="O2038" s="6">
        <f t="shared" si="190"/>
        <v>132</v>
      </c>
      <c r="P2038">
        <f t="shared" si="191"/>
        <v>46.58</v>
      </c>
      <c r="Q2038" s="5">
        <f t="shared" si="193"/>
        <v>42082.904479905439</v>
      </c>
      <c r="R2038" s="5">
        <f t="shared" si="192"/>
        <v>42113.54277777778</v>
      </c>
      <c r="S2038">
        <f t="shared" si="194"/>
        <v>31</v>
      </c>
      <c r="T2038">
        <f t="shared" si="195"/>
        <v>2015</v>
      </c>
    </row>
    <row r="2039" spans="1:20" ht="42.75" hidden="1" x14ac:dyDescent="0.4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>
        <v>429</v>
      </c>
      <c r="L2039" t="b">
        <v>1</v>
      </c>
      <c r="M2039" t="s">
        <v>8275</v>
      </c>
      <c r="N2039" t="s">
        <v>8305</v>
      </c>
      <c r="O2039" s="6">
        <f t="shared" si="190"/>
        <v>300</v>
      </c>
      <c r="P2039">
        <f t="shared" si="191"/>
        <v>70.040000000000006</v>
      </c>
      <c r="Q2039" s="5">
        <f t="shared" si="193"/>
        <v>41918.831595744683</v>
      </c>
      <c r="R2039" s="5">
        <f t="shared" si="192"/>
        <v>41980.150744680854</v>
      </c>
      <c r="S2039">
        <f t="shared" si="194"/>
        <v>61</v>
      </c>
      <c r="T2039">
        <f t="shared" si="195"/>
        <v>2014</v>
      </c>
    </row>
    <row r="2040" spans="1:20" ht="42.75" hidden="1" x14ac:dyDescent="0.4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>
        <v>204</v>
      </c>
      <c r="L2040" t="b">
        <v>1</v>
      </c>
      <c r="M2040" t="s">
        <v>8275</v>
      </c>
      <c r="N2040" t="s">
        <v>8305</v>
      </c>
      <c r="O2040" s="6">
        <f t="shared" si="190"/>
        <v>421</v>
      </c>
      <c r="P2040">
        <f t="shared" si="191"/>
        <v>164.91</v>
      </c>
      <c r="Q2040" s="5">
        <f t="shared" si="193"/>
        <v>41761.617269503549</v>
      </c>
      <c r="R2040" s="5">
        <f t="shared" si="192"/>
        <v>41794.787234042553</v>
      </c>
      <c r="S2040">
        <f t="shared" si="194"/>
        <v>33</v>
      </c>
      <c r="T2040">
        <f t="shared" si="195"/>
        <v>2014</v>
      </c>
    </row>
    <row r="2041" spans="1:20" ht="28.5" hidden="1" x14ac:dyDescent="0.4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>
        <v>379</v>
      </c>
      <c r="L2041" t="b">
        <v>1</v>
      </c>
      <c r="M2041" t="s">
        <v>8275</v>
      </c>
      <c r="N2041" t="s">
        <v>8305</v>
      </c>
      <c r="O2041" s="6">
        <f t="shared" si="190"/>
        <v>136</v>
      </c>
      <c r="P2041">
        <f t="shared" si="191"/>
        <v>449.26</v>
      </c>
      <c r="Q2041" s="5">
        <f t="shared" si="193"/>
        <v>43039.405732860519</v>
      </c>
      <c r="R2041" s="5">
        <f t="shared" si="192"/>
        <v>43069.807801418443</v>
      </c>
      <c r="S2041">
        <f t="shared" si="194"/>
        <v>31</v>
      </c>
      <c r="T2041">
        <f t="shared" si="195"/>
        <v>2017</v>
      </c>
    </row>
    <row r="2042" spans="1:20" ht="28.5" hidden="1" x14ac:dyDescent="0.4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>
        <v>271</v>
      </c>
      <c r="L2042" t="b">
        <v>1</v>
      </c>
      <c r="M2042" t="s">
        <v>8275</v>
      </c>
      <c r="N2042" t="s">
        <v>8305</v>
      </c>
      <c r="O2042" s="6">
        <f t="shared" si="190"/>
        <v>248</v>
      </c>
      <c r="P2042">
        <f t="shared" si="191"/>
        <v>27.47</v>
      </c>
      <c r="Q2042" s="5">
        <f t="shared" si="193"/>
        <v>41919.56386524823</v>
      </c>
      <c r="R2042" s="5">
        <f t="shared" si="192"/>
        <v>41934.925567375889</v>
      </c>
      <c r="S2042">
        <f t="shared" si="194"/>
        <v>16</v>
      </c>
      <c r="T2042">
        <f t="shared" si="195"/>
        <v>2014</v>
      </c>
    </row>
    <row r="2043" spans="1:20" ht="42.75" hidden="1" x14ac:dyDescent="0.4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>
        <v>120</v>
      </c>
      <c r="L2043" t="b">
        <v>1</v>
      </c>
      <c r="M2043" t="s">
        <v>8275</v>
      </c>
      <c r="N2043" t="s">
        <v>8305</v>
      </c>
      <c r="O2043" s="6">
        <f t="shared" si="190"/>
        <v>182</v>
      </c>
      <c r="P2043">
        <f t="shared" si="191"/>
        <v>143.97999999999999</v>
      </c>
      <c r="Q2043" s="5">
        <f t="shared" si="193"/>
        <v>43018.047600472812</v>
      </c>
      <c r="R2043" s="5">
        <f t="shared" si="192"/>
        <v>43048.728451536648</v>
      </c>
      <c r="S2043">
        <f t="shared" si="194"/>
        <v>31</v>
      </c>
      <c r="T2043">
        <f t="shared" si="195"/>
        <v>2017</v>
      </c>
    </row>
    <row r="2044" spans="1:20" ht="42.75" hidden="1" x14ac:dyDescent="0.4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>
        <v>140</v>
      </c>
      <c r="L2044" t="b">
        <v>1</v>
      </c>
      <c r="M2044" t="s">
        <v>8275</v>
      </c>
      <c r="N2044" t="s">
        <v>8305</v>
      </c>
      <c r="O2044" s="6">
        <f t="shared" si="190"/>
        <v>124</v>
      </c>
      <c r="P2044">
        <f t="shared" si="191"/>
        <v>88.24</v>
      </c>
      <c r="Q2044" s="5">
        <f t="shared" si="193"/>
        <v>42688.361394799053</v>
      </c>
      <c r="R2044" s="5">
        <f t="shared" si="192"/>
        <v>42749.637990543735</v>
      </c>
      <c r="S2044">
        <f t="shared" si="194"/>
        <v>61</v>
      </c>
      <c r="T2044">
        <f t="shared" si="195"/>
        <v>2016</v>
      </c>
    </row>
    <row r="2045" spans="1:20" ht="42.75" hidden="1" x14ac:dyDescent="0.4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>
        <v>193</v>
      </c>
      <c r="L2045" t="b">
        <v>1</v>
      </c>
      <c r="M2045" t="s">
        <v>8275</v>
      </c>
      <c r="N2045" t="s">
        <v>8305</v>
      </c>
      <c r="O2045" s="6">
        <f t="shared" si="190"/>
        <v>506</v>
      </c>
      <c r="P2045">
        <f t="shared" si="191"/>
        <v>36.33</v>
      </c>
      <c r="Q2045" s="5">
        <f t="shared" si="193"/>
        <v>43024.840153664307</v>
      </c>
      <c r="R2045" s="5">
        <f t="shared" si="192"/>
        <v>43080.02056737589</v>
      </c>
      <c r="S2045">
        <f t="shared" si="194"/>
        <v>55</v>
      </c>
      <c r="T2045">
        <f t="shared" si="195"/>
        <v>2017</v>
      </c>
    </row>
    <row r="2046" spans="1:20" ht="42.75" hidden="1" x14ac:dyDescent="0.4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>
        <v>180</v>
      </c>
      <c r="L2046" t="b">
        <v>1</v>
      </c>
      <c r="M2046" t="s">
        <v>8275</v>
      </c>
      <c r="N2046" t="s">
        <v>8305</v>
      </c>
      <c r="O2046" s="6">
        <f t="shared" si="190"/>
        <v>108</v>
      </c>
      <c r="P2046">
        <f t="shared" si="191"/>
        <v>90.18</v>
      </c>
      <c r="Q2046" s="5">
        <f t="shared" si="193"/>
        <v>42491.230661938534</v>
      </c>
      <c r="R2046" s="5">
        <f t="shared" si="192"/>
        <v>42521.868959810876</v>
      </c>
      <c r="S2046">
        <f t="shared" si="194"/>
        <v>31</v>
      </c>
      <c r="T2046">
        <f t="shared" si="195"/>
        <v>2016</v>
      </c>
    </row>
    <row r="2047" spans="1:20" ht="42.75" hidden="1" x14ac:dyDescent="0.4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>
        <v>263</v>
      </c>
      <c r="L2047" t="b">
        <v>1</v>
      </c>
      <c r="M2047" t="s">
        <v>8275</v>
      </c>
      <c r="N2047" t="s">
        <v>8305</v>
      </c>
      <c r="O2047" s="6">
        <f t="shared" si="190"/>
        <v>819</v>
      </c>
      <c r="P2047">
        <f t="shared" si="191"/>
        <v>152.62</v>
      </c>
      <c r="Q2047" s="5">
        <f t="shared" si="193"/>
        <v>41398.877624113476</v>
      </c>
      <c r="R2047" s="5">
        <f t="shared" si="192"/>
        <v>41429.515921985818</v>
      </c>
      <c r="S2047">
        <f t="shared" si="194"/>
        <v>31</v>
      </c>
      <c r="T2047">
        <f t="shared" si="195"/>
        <v>2013</v>
      </c>
    </row>
    <row r="2048" spans="1:20" ht="42.75" hidden="1" x14ac:dyDescent="0.4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>
        <v>217</v>
      </c>
      <c r="L2048" t="b">
        <v>1</v>
      </c>
      <c r="M2048" t="s">
        <v>8275</v>
      </c>
      <c r="N2048" t="s">
        <v>8305</v>
      </c>
      <c r="O2048" s="6">
        <f t="shared" si="190"/>
        <v>121</v>
      </c>
      <c r="P2048">
        <f t="shared" si="191"/>
        <v>55.81</v>
      </c>
      <c r="Q2048" s="5">
        <f t="shared" si="193"/>
        <v>41723.72865248227</v>
      </c>
      <c r="R2048" s="5">
        <f t="shared" si="192"/>
        <v>41754.366950354612</v>
      </c>
      <c r="S2048">
        <f t="shared" si="194"/>
        <v>31</v>
      </c>
      <c r="T2048">
        <f t="shared" si="195"/>
        <v>2014</v>
      </c>
    </row>
    <row r="2049" spans="1:20" ht="42.75" hidden="1" x14ac:dyDescent="0.4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>
        <v>443</v>
      </c>
      <c r="L2049" t="b">
        <v>1</v>
      </c>
      <c r="M2049" t="s">
        <v>8275</v>
      </c>
      <c r="N2049" t="s">
        <v>8305</v>
      </c>
      <c r="O2049" s="6">
        <f t="shared" si="190"/>
        <v>103</v>
      </c>
      <c r="P2049">
        <f t="shared" si="191"/>
        <v>227.85</v>
      </c>
      <c r="Q2049" s="5">
        <f t="shared" si="193"/>
        <v>42433.241962174943</v>
      </c>
      <c r="R2049" s="5">
        <f t="shared" si="192"/>
        <v>42462.957446808512</v>
      </c>
      <c r="S2049">
        <f t="shared" si="194"/>
        <v>30</v>
      </c>
      <c r="T2049">
        <f t="shared" si="195"/>
        <v>2016</v>
      </c>
    </row>
    <row r="2050" spans="1:20" ht="42.75" hidden="1" x14ac:dyDescent="0.4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>
        <v>1373</v>
      </c>
      <c r="L2050" t="b">
        <v>1</v>
      </c>
      <c r="M2050" t="s">
        <v>8275</v>
      </c>
      <c r="N2050" t="s">
        <v>8305</v>
      </c>
      <c r="O2050" s="6">
        <f t="shared" ref="O2050:O2113" si="196">ROUND(E2050/D2050*100,0)</f>
        <v>148</v>
      </c>
      <c r="P2050">
        <f t="shared" ref="P2050:P2113" si="197">IFERROR(ROUND(E2050/K2050,2),0)</f>
        <v>91.83</v>
      </c>
      <c r="Q2050" s="5">
        <f t="shared" si="193"/>
        <v>41724.218569739955</v>
      </c>
      <c r="R2050" s="5">
        <f t="shared" ref="R2050:R2113" si="198">(I2050/84600)+DATE(1970,1,1)</f>
        <v>41754.856867612296</v>
      </c>
      <c r="S2050">
        <f t="shared" si="194"/>
        <v>31</v>
      </c>
      <c r="T2050">
        <f t="shared" si="195"/>
        <v>2014</v>
      </c>
    </row>
    <row r="2051" spans="1:20" hidden="1" x14ac:dyDescent="0.4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>
        <v>742</v>
      </c>
      <c r="L2051" t="b">
        <v>1</v>
      </c>
      <c r="M2051" t="s">
        <v>8275</v>
      </c>
      <c r="N2051" t="s">
        <v>8305</v>
      </c>
      <c r="O2051" s="6">
        <f t="shared" si="196"/>
        <v>120</v>
      </c>
      <c r="P2051">
        <f t="shared" si="197"/>
        <v>80.989999999999995</v>
      </c>
      <c r="Q2051" s="5">
        <f t="shared" ref="Q2051:Q2114" si="199">(J2051/84600)+DATE(1970,1,1)</f>
        <v>41916.091761229312</v>
      </c>
      <c r="R2051" s="5">
        <f t="shared" si="198"/>
        <v>41952.275886524825</v>
      </c>
      <c r="S2051">
        <f t="shared" ref="S2051:S2114" si="200">ROUND((I2051-J2051)/86400,0)+1</f>
        <v>36</v>
      </c>
      <c r="T2051">
        <f t="shared" ref="T2051:T2114" si="201">YEAR((Q2051))</f>
        <v>2014</v>
      </c>
    </row>
    <row r="2052" spans="1:20" ht="42.75" hidden="1" x14ac:dyDescent="0.4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>
        <v>170</v>
      </c>
      <c r="L2052" t="b">
        <v>1</v>
      </c>
      <c r="M2052" t="s">
        <v>8275</v>
      </c>
      <c r="N2052" t="s">
        <v>8305</v>
      </c>
      <c r="O2052" s="6">
        <f t="shared" si="196"/>
        <v>473</v>
      </c>
      <c r="P2052">
        <f t="shared" si="197"/>
        <v>278.39</v>
      </c>
      <c r="Q2052" s="5">
        <f t="shared" si="199"/>
        <v>42467.115579196223</v>
      </c>
      <c r="R2052" s="5">
        <f t="shared" si="198"/>
        <v>42507.966643026004</v>
      </c>
      <c r="S2052">
        <f t="shared" si="200"/>
        <v>41</v>
      </c>
      <c r="T2052">
        <f t="shared" si="201"/>
        <v>2016</v>
      </c>
    </row>
    <row r="2053" spans="1:20" ht="42.75" hidden="1" x14ac:dyDescent="0.4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>
        <v>242</v>
      </c>
      <c r="L2053" t="b">
        <v>1</v>
      </c>
      <c r="M2053" t="s">
        <v>8275</v>
      </c>
      <c r="N2053" t="s">
        <v>8305</v>
      </c>
      <c r="O2053" s="6">
        <f t="shared" si="196"/>
        <v>130</v>
      </c>
      <c r="P2053">
        <f t="shared" si="197"/>
        <v>43.1</v>
      </c>
      <c r="Q2053" s="5">
        <f t="shared" si="199"/>
        <v>41945.193108747044</v>
      </c>
      <c r="R2053" s="5">
        <f t="shared" si="198"/>
        <v>41975.831406619385</v>
      </c>
      <c r="S2053">
        <f t="shared" si="200"/>
        <v>31</v>
      </c>
      <c r="T2053">
        <f t="shared" si="201"/>
        <v>2014</v>
      </c>
    </row>
    <row r="2054" spans="1:20" ht="42.75" hidden="1" x14ac:dyDescent="0.4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>
        <v>541</v>
      </c>
      <c r="L2054" t="b">
        <v>1</v>
      </c>
      <c r="M2054" t="s">
        <v>8275</v>
      </c>
      <c r="N2054" t="s">
        <v>8305</v>
      </c>
      <c r="O2054" s="6">
        <f t="shared" si="196"/>
        <v>353</v>
      </c>
      <c r="P2054">
        <f t="shared" si="197"/>
        <v>326.29000000000002</v>
      </c>
      <c r="Q2054" s="5">
        <f t="shared" si="199"/>
        <v>42732.660200945626</v>
      </c>
      <c r="R2054" s="5">
        <f t="shared" si="198"/>
        <v>42778.617647754138</v>
      </c>
      <c r="S2054">
        <f t="shared" si="200"/>
        <v>46</v>
      </c>
      <c r="T2054">
        <f t="shared" si="201"/>
        <v>2016</v>
      </c>
    </row>
    <row r="2055" spans="1:20" ht="42.75" hidden="1" x14ac:dyDescent="0.4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>
        <v>121</v>
      </c>
      <c r="L2055" t="b">
        <v>1</v>
      </c>
      <c r="M2055" t="s">
        <v>8275</v>
      </c>
      <c r="N2055" t="s">
        <v>8305</v>
      </c>
      <c r="O2055" s="6">
        <f t="shared" si="196"/>
        <v>101</v>
      </c>
      <c r="P2055">
        <f t="shared" si="197"/>
        <v>41.74</v>
      </c>
      <c r="Q2055" s="5">
        <f t="shared" si="199"/>
        <v>42659.673179669029</v>
      </c>
      <c r="R2055" s="5">
        <f t="shared" si="198"/>
        <v>42690.354030732866</v>
      </c>
      <c r="S2055">
        <f t="shared" si="200"/>
        <v>31</v>
      </c>
      <c r="T2055">
        <f t="shared" si="201"/>
        <v>2016</v>
      </c>
    </row>
    <row r="2056" spans="1:20" ht="42.75" hidden="1" x14ac:dyDescent="0.4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>
        <v>621</v>
      </c>
      <c r="L2056" t="b">
        <v>1</v>
      </c>
      <c r="M2056" t="s">
        <v>8275</v>
      </c>
      <c r="N2056" t="s">
        <v>8305</v>
      </c>
      <c r="O2056" s="6">
        <f t="shared" si="196"/>
        <v>114</v>
      </c>
      <c r="P2056">
        <f t="shared" si="197"/>
        <v>64.02</v>
      </c>
      <c r="Q2056" s="5">
        <f t="shared" si="199"/>
        <v>42075.404373522455</v>
      </c>
      <c r="R2056" s="5">
        <f t="shared" si="198"/>
        <v>42106.042671394796</v>
      </c>
      <c r="S2056">
        <f t="shared" si="200"/>
        <v>31</v>
      </c>
      <c r="T2056">
        <f t="shared" si="201"/>
        <v>2015</v>
      </c>
    </row>
    <row r="2057" spans="1:20" ht="42.75" hidden="1" x14ac:dyDescent="0.4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>
        <v>101</v>
      </c>
      <c r="L2057" t="b">
        <v>1</v>
      </c>
      <c r="M2057" t="s">
        <v>8275</v>
      </c>
      <c r="N2057" t="s">
        <v>8305</v>
      </c>
      <c r="O2057" s="6">
        <f t="shared" si="196"/>
        <v>167</v>
      </c>
      <c r="P2057">
        <f t="shared" si="197"/>
        <v>99.46</v>
      </c>
      <c r="Q2057" s="5">
        <f t="shared" si="199"/>
        <v>42295.135260047282</v>
      </c>
      <c r="R2057" s="5">
        <f t="shared" si="198"/>
        <v>42325.255319148935</v>
      </c>
      <c r="S2057">
        <f t="shared" si="200"/>
        <v>30</v>
      </c>
      <c r="T2057">
        <f t="shared" si="201"/>
        <v>2015</v>
      </c>
    </row>
    <row r="2058" spans="1:20" ht="42.75" hidden="1" x14ac:dyDescent="0.4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>
        <v>554</v>
      </c>
      <c r="L2058" t="b">
        <v>1</v>
      </c>
      <c r="M2058" t="s">
        <v>8275</v>
      </c>
      <c r="N2058" t="s">
        <v>8305</v>
      </c>
      <c r="O2058" s="6">
        <f t="shared" si="196"/>
        <v>153</v>
      </c>
      <c r="P2058">
        <f t="shared" si="197"/>
        <v>138.49</v>
      </c>
      <c r="Q2058" s="5">
        <f t="shared" si="199"/>
        <v>41687.564326241132</v>
      </c>
      <c r="R2058" s="5">
        <f t="shared" si="198"/>
        <v>41718.202624113474</v>
      </c>
      <c r="S2058">
        <f t="shared" si="200"/>
        <v>31</v>
      </c>
      <c r="T2058">
        <f t="shared" si="201"/>
        <v>2014</v>
      </c>
    </row>
    <row r="2059" spans="1:20" ht="42.75" hidden="1" x14ac:dyDescent="0.4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>
        <v>666</v>
      </c>
      <c r="L2059" t="b">
        <v>1</v>
      </c>
      <c r="M2059" t="s">
        <v>8275</v>
      </c>
      <c r="N2059" t="s">
        <v>8305</v>
      </c>
      <c r="O2059" s="6">
        <f t="shared" si="196"/>
        <v>202</v>
      </c>
      <c r="P2059">
        <f t="shared" si="197"/>
        <v>45.55</v>
      </c>
      <c r="Q2059" s="5">
        <f t="shared" si="199"/>
        <v>42754.526382978722</v>
      </c>
      <c r="R2059" s="5">
        <f t="shared" si="198"/>
        <v>42785.164680851063</v>
      </c>
      <c r="S2059">
        <f t="shared" si="200"/>
        <v>31</v>
      </c>
      <c r="T2059">
        <f t="shared" si="201"/>
        <v>2017</v>
      </c>
    </row>
    <row r="2060" spans="1:20" ht="28.5" hidden="1" x14ac:dyDescent="0.4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>
        <v>410</v>
      </c>
      <c r="L2060" t="b">
        <v>1</v>
      </c>
      <c r="M2060" t="s">
        <v>8275</v>
      </c>
      <c r="N2060" t="s">
        <v>8305</v>
      </c>
      <c r="O2060" s="6">
        <f t="shared" si="196"/>
        <v>168</v>
      </c>
      <c r="P2060">
        <f t="shared" si="197"/>
        <v>10.51</v>
      </c>
      <c r="Q2060" s="5">
        <f t="shared" si="199"/>
        <v>42376.527541371157</v>
      </c>
      <c r="R2060" s="5">
        <f t="shared" si="198"/>
        <v>42416.829787234041</v>
      </c>
      <c r="S2060">
        <f t="shared" si="200"/>
        <v>40</v>
      </c>
      <c r="T2060">
        <f t="shared" si="201"/>
        <v>2016</v>
      </c>
    </row>
    <row r="2061" spans="1:20" ht="42.75" hidden="1" x14ac:dyDescent="0.4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>
        <v>375</v>
      </c>
      <c r="L2061" t="b">
        <v>1</v>
      </c>
      <c r="M2061" t="s">
        <v>8275</v>
      </c>
      <c r="N2061" t="s">
        <v>8305</v>
      </c>
      <c r="O2061" s="6">
        <f t="shared" si="196"/>
        <v>143</v>
      </c>
      <c r="P2061">
        <f t="shared" si="197"/>
        <v>114.77</v>
      </c>
      <c r="Q2061" s="5">
        <f t="shared" si="199"/>
        <v>42718.891891252955</v>
      </c>
      <c r="R2061" s="5">
        <f t="shared" si="198"/>
        <v>42759.04184397163</v>
      </c>
      <c r="S2061">
        <f t="shared" si="200"/>
        <v>40</v>
      </c>
      <c r="T2061">
        <f t="shared" si="201"/>
        <v>2016</v>
      </c>
    </row>
    <row r="2062" spans="1:20" ht="42.75" hidden="1" x14ac:dyDescent="0.4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>
        <v>1364</v>
      </c>
      <c r="L2062" t="b">
        <v>1</v>
      </c>
      <c r="M2062" t="s">
        <v>8275</v>
      </c>
      <c r="N2062" t="s">
        <v>8305</v>
      </c>
      <c r="O2062" s="6">
        <f t="shared" si="196"/>
        <v>196</v>
      </c>
      <c r="P2062">
        <f t="shared" si="197"/>
        <v>36</v>
      </c>
      <c r="Q2062" s="5">
        <f t="shared" si="199"/>
        <v>42128.635342789596</v>
      </c>
      <c r="R2062" s="5">
        <f t="shared" si="198"/>
        <v>42189.911938534278</v>
      </c>
      <c r="S2062">
        <f t="shared" si="200"/>
        <v>61</v>
      </c>
      <c r="T2062">
        <f t="shared" si="201"/>
        <v>2015</v>
      </c>
    </row>
    <row r="2063" spans="1:20" ht="42.75" hidden="1" x14ac:dyDescent="0.4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>
        <v>35</v>
      </c>
      <c r="L2063" t="b">
        <v>1</v>
      </c>
      <c r="M2063" t="s">
        <v>8275</v>
      </c>
      <c r="N2063" t="s">
        <v>8305</v>
      </c>
      <c r="O2063" s="6">
        <f t="shared" si="196"/>
        <v>108</v>
      </c>
      <c r="P2063">
        <f t="shared" si="197"/>
        <v>154.16999999999999</v>
      </c>
      <c r="Q2063" s="5">
        <f t="shared" si="199"/>
        <v>43070.376524822699</v>
      </c>
      <c r="R2063" s="5">
        <f t="shared" si="198"/>
        <v>43101.01482269504</v>
      </c>
      <c r="S2063">
        <f t="shared" si="200"/>
        <v>31</v>
      </c>
      <c r="T2063">
        <f t="shared" si="201"/>
        <v>2017</v>
      </c>
    </row>
    <row r="2064" spans="1:20" ht="42.75" hidden="1" x14ac:dyDescent="0.4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>
        <v>203</v>
      </c>
      <c r="L2064" t="b">
        <v>1</v>
      </c>
      <c r="M2064" t="s">
        <v>8275</v>
      </c>
      <c r="N2064" t="s">
        <v>8305</v>
      </c>
      <c r="O2064" s="6">
        <f t="shared" si="196"/>
        <v>115</v>
      </c>
      <c r="P2064">
        <f t="shared" si="197"/>
        <v>566.39</v>
      </c>
      <c r="Q2064" s="5">
        <f t="shared" si="199"/>
        <v>42781.98697399527</v>
      </c>
      <c r="R2064" s="5">
        <f t="shared" si="198"/>
        <v>42812.582718676123</v>
      </c>
      <c r="S2064">
        <f t="shared" si="200"/>
        <v>31</v>
      </c>
      <c r="T2064">
        <f t="shared" si="201"/>
        <v>2017</v>
      </c>
    </row>
    <row r="2065" spans="1:20" ht="28.5" hidden="1" x14ac:dyDescent="0.4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>
        <v>49</v>
      </c>
      <c r="L2065" t="b">
        <v>1</v>
      </c>
      <c r="M2065" t="s">
        <v>8275</v>
      </c>
      <c r="N2065" t="s">
        <v>8305</v>
      </c>
      <c r="O2065" s="6">
        <f t="shared" si="196"/>
        <v>148</v>
      </c>
      <c r="P2065">
        <f t="shared" si="197"/>
        <v>120.86</v>
      </c>
      <c r="Q2065" s="5">
        <f t="shared" si="199"/>
        <v>42832.386536643025</v>
      </c>
      <c r="R2065" s="5">
        <f t="shared" si="198"/>
        <v>42866.088664302602</v>
      </c>
      <c r="S2065">
        <f t="shared" si="200"/>
        <v>34</v>
      </c>
      <c r="T2065">
        <f t="shared" si="201"/>
        <v>2017</v>
      </c>
    </row>
    <row r="2066" spans="1:20" ht="42.75" hidden="1" x14ac:dyDescent="0.4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>
        <v>5812</v>
      </c>
      <c r="L2066" t="b">
        <v>1</v>
      </c>
      <c r="M2066" t="s">
        <v>8275</v>
      </c>
      <c r="N2066" t="s">
        <v>8305</v>
      </c>
      <c r="O2066" s="6">
        <f t="shared" si="196"/>
        <v>191</v>
      </c>
      <c r="P2066">
        <f t="shared" si="197"/>
        <v>86.16</v>
      </c>
      <c r="Q2066" s="5">
        <f t="shared" si="199"/>
        <v>41725.968356973994</v>
      </c>
      <c r="R2066" s="5">
        <f t="shared" si="198"/>
        <v>41762.872340425529</v>
      </c>
      <c r="S2066">
        <f t="shared" si="200"/>
        <v>37</v>
      </c>
      <c r="T2066">
        <f t="shared" si="201"/>
        <v>2014</v>
      </c>
    </row>
    <row r="2067" spans="1:20" ht="42.75" hidden="1" x14ac:dyDescent="0.4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>
        <v>1556</v>
      </c>
      <c r="L2067" t="b">
        <v>1</v>
      </c>
      <c r="M2067" t="s">
        <v>8275</v>
      </c>
      <c r="N2067" t="s">
        <v>8305</v>
      </c>
      <c r="O2067" s="6">
        <f t="shared" si="196"/>
        <v>199</v>
      </c>
      <c r="P2067">
        <f t="shared" si="197"/>
        <v>51.21</v>
      </c>
      <c r="Q2067" s="5">
        <f t="shared" si="199"/>
        <v>41944.489704491723</v>
      </c>
      <c r="R2067" s="5">
        <f t="shared" si="198"/>
        <v>41975.128002364065</v>
      </c>
      <c r="S2067">
        <f t="shared" si="200"/>
        <v>31</v>
      </c>
      <c r="T2067">
        <f t="shared" si="201"/>
        <v>2014</v>
      </c>
    </row>
    <row r="2068" spans="1:20" ht="42.75" hidden="1" x14ac:dyDescent="0.4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>
        <v>65</v>
      </c>
      <c r="L2068" t="b">
        <v>1</v>
      </c>
      <c r="M2068" t="s">
        <v>8275</v>
      </c>
      <c r="N2068" t="s">
        <v>8305</v>
      </c>
      <c r="O2068" s="6">
        <f t="shared" si="196"/>
        <v>219</v>
      </c>
      <c r="P2068">
        <f t="shared" si="197"/>
        <v>67.260000000000005</v>
      </c>
      <c r="Q2068" s="5">
        <f t="shared" si="199"/>
        <v>42191.064810874705</v>
      </c>
      <c r="R2068" s="5">
        <f t="shared" si="198"/>
        <v>42221.703108747046</v>
      </c>
      <c r="S2068">
        <f t="shared" si="200"/>
        <v>31</v>
      </c>
      <c r="T2068">
        <f t="shared" si="201"/>
        <v>2015</v>
      </c>
    </row>
    <row r="2069" spans="1:20" ht="42.75" hidden="1" x14ac:dyDescent="0.4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>
        <v>10</v>
      </c>
      <c r="L2069" t="b">
        <v>1</v>
      </c>
      <c r="M2069" t="s">
        <v>8275</v>
      </c>
      <c r="N2069" t="s">
        <v>8305</v>
      </c>
      <c r="O2069" s="6">
        <f t="shared" si="196"/>
        <v>127</v>
      </c>
      <c r="P2069">
        <f t="shared" si="197"/>
        <v>62.8</v>
      </c>
      <c r="Q2069" s="5">
        <f t="shared" si="199"/>
        <v>42467.914609929081</v>
      </c>
      <c r="R2069" s="5">
        <f t="shared" si="198"/>
        <v>42501.616737588651</v>
      </c>
      <c r="S2069">
        <f t="shared" si="200"/>
        <v>34</v>
      </c>
      <c r="T2069">
        <f t="shared" si="201"/>
        <v>2016</v>
      </c>
    </row>
    <row r="2070" spans="1:20" ht="42.75" hidden="1" x14ac:dyDescent="0.4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>
        <v>76</v>
      </c>
      <c r="L2070" t="b">
        <v>1</v>
      </c>
      <c r="M2070" t="s">
        <v>8275</v>
      </c>
      <c r="N2070" t="s">
        <v>8305</v>
      </c>
      <c r="O2070" s="6">
        <f t="shared" si="196"/>
        <v>105</v>
      </c>
      <c r="P2070">
        <f t="shared" si="197"/>
        <v>346.13</v>
      </c>
      <c r="Q2070" s="5">
        <f t="shared" si="199"/>
        <v>42996.923345153664</v>
      </c>
      <c r="R2070" s="5">
        <f t="shared" si="198"/>
        <v>43027.561643026005</v>
      </c>
      <c r="S2070">
        <f t="shared" si="200"/>
        <v>31</v>
      </c>
      <c r="T2070">
        <f t="shared" si="201"/>
        <v>2017</v>
      </c>
    </row>
    <row r="2071" spans="1:20" ht="42.75" hidden="1" x14ac:dyDescent="0.4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>
        <v>263</v>
      </c>
      <c r="L2071" t="b">
        <v>1</v>
      </c>
      <c r="M2071" t="s">
        <v>8275</v>
      </c>
      <c r="N2071" t="s">
        <v>8305</v>
      </c>
      <c r="O2071" s="6">
        <f t="shared" si="196"/>
        <v>128</v>
      </c>
      <c r="P2071">
        <f t="shared" si="197"/>
        <v>244.12</v>
      </c>
      <c r="Q2071" s="5">
        <f t="shared" si="199"/>
        <v>42697.822588652481</v>
      </c>
      <c r="R2071" s="5">
        <f t="shared" si="198"/>
        <v>42729.48216312057</v>
      </c>
      <c r="S2071">
        <f t="shared" si="200"/>
        <v>32</v>
      </c>
      <c r="T2071">
        <f t="shared" si="201"/>
        <v>2016</v>
      </c>
    </row>
    <row r="2072" spans="1:20" ht="42.75" hidden="1" x14ac:dyDescent="0.4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>
        <v>1530</v>
      </c>
      <c r="L2072" t="b">
        <v>1</v>
      </c>
      <c r="M2072" t="s">
        <v>8275</v>
      </c>
      <c r="N2072" t="s">
        <v>8305</v>
      </c>
      <c r="O2072" s="6">
        <f t="shared" si="196"/>
        <v>317</v>
      </c>
      <c r="P2072">
        <f t="shared" si="197"/>
        <v>259.25</v>
      </c>
      <c r="Q2072" s="5">
        <f t="shared" si="199"/>
        <v>42880.308782505912</v>
      </c>
      <c r="R2072" s="5">
        <f t="shared" si="198"/>
        <v>42910.947080378246</v>
      </c>
      <c r="S2072">
        <f t="shared" si="200"/>
        <v>31</v>
      </c>
      <c r="T2072">
        <f t="shared" si="201"/>
        <v>2017</v>
      </c>
    </row>
    <row r="2073" spans="1:20" ht="42.75" hidden="1" x14ac:dyDescent="0.4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>
        <v>278</v>
      </c>
      <c r="L2073" t="b">
        <v>1</v>
      </c>
      <c r="M2073" t="s">
        <v>8275</v>
      </c>
      <c r="N2073" t="s">
        <v>8305</v>
      </c>
      <c r="O2073" s="6">
        <f t="shared" si="196"/>
        <v>281</v>
      </c>
      <c r="P2073">
        <f t="shared" si="197"/>
        <v>201.96</v>
      </c>
      <c r="Q2073" s="5">
        <f t="shared" si="199"/>
        <v>42962.646382978724</v>
      </c>
      <c r="R2073" s="5">
        <f t="shared" si="198"/>
        <v>43008.603829787229</v>
      </c>
      <c r="S2073">
        <f t="shared" si="200"/>
        <v>46</v>
      </c>
      <c r="T2073">
        <f t="shared" si="201"/>
        <v>2017</v>
      </c>
    </row>
    <row r="2074" spans="1:20" ht="42.75" hidden="1" x14ac:dyDescent="0.4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>
        <v>350</v>
      </c>
      <c r="L2074" t="b">
        <v>1</v>
      </c>
      <c r="M2074" t="s">
        <v>8275</v>
      </c>
      <c r="N2074" t="s">
        <v>8305</v>
      </c>
      <c r="O2074" s="6">
        <f t="shared" si="196"/>
        <v>111</v>
      </c>
      <c r="P2074">
        <f t="shared" si="197"/>
        <v>226.21</v>
      </c>
      <c r="Q2074" s="5">
        <f t="shared" si="199"/>
        <v>42827.12567375887</v>
      </c>
      <c r="R2074" s="5">
        <f t="shared" si="198"/>
        <v>42857.763971631204</v>
      </c>
      <c r="S2074">
        <f t="shared" si="200"/>
        <v>31</v>
      </c>
      <c r="T2074">
        <f t="shared" si="201"/>
        <v>2017</v>
      </c>
    </row>
    <row r="2075" spans="1:20" ht="42.75" hidden="1" x14ac:dyDescent="0.4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>
        <v>470</v>
      </c>
      <c r="L2075" t="b">
        <v>1</v>
      </c>
      <c r="M2075" t="s">
        <v>8275</v>
      </c>
      <c r="N2075" t="s">
        <v>8305</v>
      </c>
      <c r="O2075" s="6">
        <f t="shared" si="196"/>
        <v>153</v>
      </c>
      <c r="P2075">
        <f t="shared" si="197"/>
        <v>324.69</v>
      </c>
      <c r="Q2075" s="5">
        <f t="shared" si="199"/>
        <v>42439.129054373523</v>
      </c>
      <c r="R2075" s="5">
        <f t="shared" si="198"/>
        <v>42485.086501182028</v>
      </c>
      <c r="S2075">
        <f t="shared" si="200"/>
        <v>46</v>
      </c>
      <c r="T2075">
        <f t="shared" si="201"/>
        <v>2016</v>
      </c>
    </row>
    <row r="2076" spans="1:20" ht="28.5" hidden="1" x14ac:dyDescent="0.4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>
        <v>3</v>
      </c>
      <c r="L2076" t="b">
        <v>1</v>
      </c>
      <c r="M2076" t="s">
        <v>8275</v>
      </c>
      <c r="N2076" t="s">
        <v>8305</v>
      </c>
      <c r="O2076" s="6">
        <f t="shared" si="196"/>
        <v>103</v>
      </c>
      <c r="P2076">
        <f t="shared" si="197"/>
        <v>205</v>
      </c>
      <c r="Q2076" s="5">
        <f t="shared" si="199"/>
        <v>42826.354397163115</v>
      </c>
      <c r="R2076" s="5">
        <f t="shared" si="198"/>
        <v>42856.992695035457</v>
      </c>
      <c r="S2076">
        <f t="shared" si="200"/>
        <v>31</v>
      </c>
      <c r="T2076">
        <f t="shared" si="201"/>
        <v>2017</v>
      </c>
    </row>
    <row r="2077" spans="1:20" ht="42.75" hidden="1" x14ac:dyDescent="0.4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>
        <v>8200</v>
      </c>
      <c r="L2077" t="b">
        <v>1</v>
      </c>
      <c r="M2077" t="s">
        <v>8275</v>
      </c>
      <c r="N2077" t="s">
        <v>8305</v>
      </c>
      <c r="O2077" s="6">
        <f t="shared" si="196"/>
        <v>1678</v>
      </c>
      <c r="P2077">
        <f t="shared" si="197"/>
        <v>20.47</v>
      </c>
      <c r="Q2077" s="5">
        <f t="shared" si="199"/>
        <v>41788.58969267139</v>
      </c>
      <c r="R2077" s="5">
        <f t="shared" si="198"/>
        <v>41819.227990543732</v>
      </c>
      <c r="S2077">
        <f t="shared" si="200"/>
        <v>31</v>
      </c>
      <c r="T2077">
        <f t="shared" si="201"/>
        <v>2014</v>
      </c>
    </row>
    <row r="2078" spans="1:20" ht="28.5" hidden="1" x14ac:dyDescent="0.4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>
        <v>8359</v>
      </c>
      <c r="L2078" t="b">
        <v>1</v>
      </c>
      <c r="M2078" t="s">
        <v>8275</v>
      </c>
      <c r="N2078" t="s">
        <v>8305</v>
      </c>
      <c r="O2078" s="6">
        <f t="shared" si="196"/>
        <v>543</v>
      </c>
      <c r="P2078">
        <f t="shared" si="197"/>
        <v>116.35</v>
      </c>
      <c r="Q2078" s="5">
        <f t="shared" si="199"/>
        <v>42149.303652482267</v>
      </c>
      <c r="R2078" s="5">
        <f t="shared" si="198"/>
        <v>42190.154716312056</v>
      </c>
      <c r="S2078">
        <f t="shared" si="200"/>
        <v>41</v>
      </c>
      <c r="T2078">
        <f t="shared" si="201"/>
        <v>2015</v>
      </c>
    </row>
    <row r="2079" spans="1:20" ht="42.75" hidden="1" x14ac:dyDescent="0.4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>
        <v>188</v>
      </c>
      <c r="L2079" t="b">
        <v>1</v>
      </c>
      <c r="M2079" t="s">
        <v>8275</v>
      </c>
      <c r="N2079" t="s">
        <v>8305</v>
      </c>
      <c r="O2079" s="6">
        <f t="shared" si="196"/>
        <v>116</v>
      </c>
      <c r="P2079">
        <f t="shared" si="197"/>
        <v>307.2</v>
      </c>
      <c r="Q2079" s="5">
        <f t="shared" si="199"/>
        <v>42454.830685579196</v>
      </c>
      <c r="R2079" s="5">
        <f t="shared" si="198"/>
        <v>42513.893617021276</v>
      </c>
      <c r="S2079">
        <f t="shared" si="200"/>
        <v>59</v>
      </c>
      <c r="T2079">
        <f t="shared" si="201"/>
        <v>2016</v>
      </c>
    </row>
    <row r="2080" spans="1:20" ht="42.75" hidden="1" x14ac:dyDescent="0.4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>
        <v>48</v>
      </c>
      <c r="L2080" t="b">
        <v>1</v>
      </c>
      <c r="M2080" t="s">
        <v>8275</v>
      </c>
      <c r="N2080" t="s">
        <v>8305</v>
      </c>
      <c r="O2080" s="6">
        <f t="shared" si="196"/>
        <v>131</v>
      </c>
      <c r="P2080">
        <f t="shared" si="197"/>
        <v>546.69000000000005</v>
      </c>
      <c r="Q2080" s="5">
        <f t="shared" si="199"/>
        <v>43057.107056737586</v>
      </c>
      <c r="R2080" s="5">
        <f t="shared" si="198"/>
        <v>43087.745354609928</v>
      </c>
      <c r="S2080">
        <f t="shared" si="200"/>
        <v>31</v>
      </c>
      <c r="T2080">
        <f t="shared" si="201"/>
        <v>2017</v>
      </c>
    </row>
    <row r="2081" spans="1:20" ht="42.75" hidden="1" x14ac:dyDescent="0.4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>
        <v>607</v>
      </c>
      <c r="L2081" t="b">
        <v>1</v>
      </c>
      <c r="M2081" t="s">
        <v>8275</v>
      </c>
      <c r="N2081" t="s">
        <v>8305</v>
      </c>
      <c r="O2081" s="6">
        <f t="shared" si="196"/>
        <v>288</v>
      </c>
      <c r="P2081">
        <f t="shared" si="197"/>
        <v>47.47</v>
      </c>
      <c r="Q2081" s="5">
        <f t="shared" si="199"/>
        <v>42503.512919621746</v>
      </c>
      <c r="R2081" s="5">
        <f t="shared" si="198"/>
        <v>42534.234042553187</v>
      </c>
      <c r="S2081">
        <f t="shared" si="200"/>
        <v>31</v>
      </c>
      <c r="T2081">
        <f t="shared" si="201"/>
        <v>2016</v>
      </c>
    </row>
    <row r="2082" spans="1:20" ht="42.75" hidden="1" x14ac:dyDescent="0.4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>
        <v>50</v>
      </c>
      <c r="L2082" t="b">
        <v>1</v>
      </c>
      <c r="M2082" t="s">
        <v>8275</v>
      </c>
      <c r="N2082" t="s">
        <v>8305</v>
      </c>
      <c r="O2082" s="6">
        <f t="shared" si="196"/>
        <v>508</v>
      </c>
      <c r="P2082">
        <f t="shared" si="197"/>
        <v>101.56</v>
      </c>
      <c r="Q2082" s="5">
        <f t="shared" si="199"/>
        <v>42645.722222222219</v>
      </c>
      <c r="R2082" s="5">
        <f t="shared" si="198"/>
        <v>42676.403073286056</v>
      </c>
      <c r="S2082">
        <f t="shared" si="200"/>
        <v>31</v>
      </c>
      <c r="T2082">
        <f t="shared" si="201"/>
        <v>2016</v>
      </c>
    </row>
    <row r="2083" spans="1:20" ht="42.75" hidden="1" x14ac:dyDescent="0.4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>
        <v>55</v>
      </c>
      <c r="L2083" t="b">
        <v>1</v>
      </c>
      <c r="M2083" t="s">
        <v>8281</v>
      </c>
      <c r="N2083" t="s">
        <v>8285</v>
      </c>
      <c r="O2083" s="6">
        <f t="shared" si="196"/>
        <v>115</v>
      </c>
      <c r="P2083">
        <f t="shared" si="197"/>
        <v>72.91</v>
      </c>
      <c r="Q2083" s="5">
        <f t="shared" si="199"/>
        <v>41332.564479905435</v>
      </c>
      <c r="R2083" s="5">
        <f t="shared" si="198"/>
        <v>41374.488652482265</v>
      </c>
      <c r="S2083">
        <f t="shared" si="200"/>
        <v>42</v>
      </c>
      <c r="T2083">
        <f t="shared" si="201"/>
        <v>2013</v>
      </c>
    </row>
    <row r="2084" spans="1:20" ht="42.75" hidden="1" x14ac:dyDescent="0.4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>
        <v>38</v>
      </c>
      <c r="L2084" t="b">
        <v>1</v>
      </c>
      <c r="M2084" t="s">
        <v>8281</v>
      </c>
      <c r="N2084" t="s">
        <v>8285</v>
      </c>
      <c r="O2084" s="6">
        <f t="shared" si="196"/>
        <v>111</v>
      </c>
      <c r="P2084">
        <f t="shared" si="197"/>
        <v>43.71</v>
      </c>
      <c r="Q2084" s="5">
        <f t="shared" si="199"/>
        <v>41135.420756501182</v>
      </c>
      <c r="R2084" s="5">
        <f t="shared" si="198"/>
        <v>41196.739905437353</v>
      </c>
      <c r="S2084">
        <f t="shared" si="200"/>
        <v>61</v>
      </c>
      <c r="T2084">
        <f t="shared" si="201"/>
        <v>2012</v>
      </c>
    </row>
    <row r="2085" spans="1:20" ht="42.75" hidden="1" x14ac:dyDescent="0.4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>
        <v>25</v>
      </c>
      <c r="L2085" t="b">
        <v>1</v>
      </c>
      <c r="M2085" t="s">
        <v>8281</v>
      </c>
      <c r="N2085" t="s">
        <v>8285</v>
      </c>
      <c r="O2085" s="6">
        <f t="shared" si="196"/>
        <v>113</v>
      </c>
      <c r="P2085">
        <f t="shared" si="197"/>
        <v>34</v>
      </c>
      <c r="Q2085" s="5">
        <f t="shared" si="199"/>
        <v>41363.78008274232</v>
      </c>
      <c r="R2085" s="5">
        <f t="shared" si="198"/>
        <v>41394.418380614661</v>
      </c>
      <c r="S2085">
        <f t="shared" si="200"/>
        <v>31</v>
      </c>
      <c r="T2085">
        <f t="shared" si="201"/>
        <v>2013</v>
      </c>
    </row>
    <row r="2086" spans="1:20" ht="42.75" hidden="1" x14ac:dyDescent="0.4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>
        <v>46</v>
      </c>
      <c r="L2086" t="b">
        <v>1</v>
      </c>
      <c r="M2086" t="s">
        <v>8281</v>
      </c>
      <c r="N2086" t="s">
        <v>8285</v>
      </c>
      <c r="O2086" s="6">
        <f t="shared" si="196"/>
        <v>108</v>
      </c>
      <c r="P2086">
        <f t="shared" si="197"/>
        <v>70.650000000000006</v>
      </c>
      <c r="Q2086" s="5">
        <f t="shared" si="199"/>
        <v>42075.723191489364</v>
      </c>
      <c r="R2086" s="5">
        <f t="shared" si="198"/>
        <v>42107.850354609924</v>
      </c>
      <c r="S2086">
        <f t="shared" si="200"/>
        <v>32</v>
      </c>
      <c r="T2086">
        <f t="shared" si="201"/>
        <v>2015</v>
      </c>
    </row>
    <row r="2087" spans="1:20" ht="42.75" hidden="1" x14ac:dyDescent="0.4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>
        <v>83</v>
      </c>
      <c r="L2087" t="b">
        <v>1</v>
      </c>
      <c r="M2087" t="s">
        <v>8281</v>
      </c>
      <c r="N2087" t="s">
        <v>8285</v>
      </c>
      <c r="O2087" s="6">
        <f t="shared" si="196"/>
        <v>124</v>
      </c>
      <c r="P2087">
        <f t="shared" si="197"/>
        <v>89.3</v>
      </c>
      <c r="Q2087" s="5">
        <f t="shared" si="199"/>
        <v>41405.768167848699</v>
      </c>
      <c r="R2087" s="5">
        <f t="shared" si="198"/>
        <v>41436.40646572104</v>
      </c>
      <c r="S2087">
        <f t="shared" si="200"/>
        <v>31</v>
      </c>
      <c r="T2087">
        <f t="shared" si="201"/>
        <v>2013</v>
      </c>
    </row>
    <row r="2088" spans="1:20" ht="42.75" hidden="1" x14ac:dyDescent="0.4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>
        <v>35</v>
      </c>
      <c r="L2088" t="b">
        <v>1</v>
      </c>
      <c r="M2088" t="s">
        <v>8281</v>
      </c>
      <c r="N2088" t="s">
        <v>8285</v>
      </c>
      <c r="O2088" s="6">
        <f t="shared" si="196"/>
        <v>101</v>
      </c>
      <c r="P2088">
        <f t="shared" si="197"/>
        <v>115.09</v>
      </c>
      <c r="Q2088" s="5">
        <f t="shared" si="199"/>
        <v>41186.025200945631</v>
      </c>
      <c r="R2088" s="5">
        <f t="shared" si="198"/>
        <v>41217.21205673759</v>
      </c>
      <c r="S2088">
        <f t="shared" si="200"/>
        <v>32</v>
      </c>
      <c r="T2088">
        <f t="shared" si="201"/>
        <v>2012</v>
      </c>
    </row>
    <row r="2089" spans="1:20" ht="42.75" hidden="1" x14ac:dyDescent="0.4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>
        <v>25</v>
      </c>
      <c r="L2089" t="b">
        <v>1</v>
      </c>
      <c r="M2089" t="s">
        <v>8281</v>
      </c>
      <c r="N2089" t="s">
        <v>8285</v>
      </c>
      <c r="O2089" s="6">
        <f t="shared" si="196"/>
        <v>104</v>
      </c>
      <c r="P2089">
        <f t="shared" si="197"/>
        <v>62.12</v>
      </c>
      <c r="Q2089" s="5">
        <f t="shared" si="199"/>
        <v>41087.506595744679</v>
      </c>
      <c r="R2089" s="5">
        <f t="shared" si="198"/>
        <v>41118.14489361702</v>
      </c>
      <c r="S2089">
        <f t="shared" si="200"/>
        <v>31</v>
      </c>
      <c r="T2089">
        <f t="shared" si="201"/>
        <v>2012</v>
      </c>
    </row>
    <row r="2090" spans="1:20" ht="42.75" hidden="1" x14ac:dyDescent="0.4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>
        <v>75</v>
      </c>
      <c r="L2090" t="b">
        <v>1</v>
      </c>
      <c r="M2090" t="s">
        <v>8281</v>
      </c>
      <c r="N2090" t="s">
        <v>8285</v>
      </c>
      <c r="O2090" s="6">
        <f t="shared" si="196"/>
        <v>116</v>
      </c>
      <c r="P2090">
        <f t="shared" si="197"/>
        <v>46.2</v>
      </c>
      <c r="Q2090" s="5">
        <f t="shared" si="199"/>
        <v>40711.176737588656</v>
      </c>
      <c r="R2090" s="5">
        <f t="shared" si="198"/>
        <v>40748.403546099289</v>
      </c>
      <c r="S2090">
        <f t="shared" si="200"/>
        <v>37</v>
      </c>
      <c r="T2090">
        <f t="shared" si="201"/>
        <v>2011</v>
      </c>
    </row>
    <row r="2091" spans="1:20" ht="28.5" hidden="1" x14ac:dyDescent="0.4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>
        <v>62</v>
      </c>
      <c r="L2091" t="b">
        <v>1</v>
      </c>
      <c r="M2091" t="s">
        <v>8281</v>
      </c>
      <c r="N2091" t="s">
        <v>8285</v>
      </c>
      <c r="O2091" s="6">
        <f t="shared" si="196"/>
        <v>120</v>
      </c>
      <c r="P2091">
        <f t="shared" si="197"/>
        <v>48.55</v>
      </c>
      <c r="Q2091" s="5">
        <f t="shared" si="199"/>
        <v>41791.035390070923</v>
      </c>
      <c r="R2091" s="5">
        <f t="shared" si="198"/>
        <v>41826.780070921988</v>
      </c>
      <c r="S2091">
        <f t="shared" si="200"/>
        <v>36</v>
      </c>
      <c r="T2091">
        <f t="shared" si="201"/>
        <v>2014</v>
      </c>
    </row>
    <row r="2092" spans="1:20" ht="42.75" hidden="1" x14ac:dyDescent="0.4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>
        <v>160</v>
      </c>
      <c r="L2092" t="b">
        <v>1</v>
      </c>
      <c r="M2092" t="s">
        <v>8281</v>
      </c>
      <c r="N2092" t="s">
        <v>8285</v>
      </c>
      <c r="O2092" s="6">
        <f t="shared" si="196"/>
        <v>115</v>
      </c>
      <c r="P2092">
        <f t="shared" si="197"/>
        <v>57.52</v>
      </c>
      <c r="Q2092" s="5">
        <f t="shared" si="199"/>
        <v>41634.07039007092</v>
      </c>
      <c r="R2092" s="5">
        <f t="shared" si="198"/>
        <v>41664.708687943261</v>
      </c>
      <c r="S2092">
        <f t="shared" si="200"/>
        <v>31</v>
      </c>
      <c r="T2092">
        <f t="shared" si="201"/>
        <v>2013</v>
      </c>
    </row>
    <row r="2093" spans="1:20" ht="42.75" hidden="1" x14ac:dyDescent="0.4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>
        <v>246</v>
      </c>
      <c r="L2093" t="b">
        <v>1</v>
      </c>
      <c r="M2093" t="s">
        <v>8281</v>
      </c>
      <c r="N2093" t="s">
        <v>8285</v>
      </c>
      <c r="O2093" s="6">
        <f t="shared" si="196"/>
        <v>120</v>
      </c>
      <c r="P2093">
        <f t="shared" si="197"/>
        <v>88.15</v>
      </c>
      <c r="Q2093" s="5">
        <f t="shared" si="199"/>
        <v>40874.180591016549</v>
      </c>
      <c r="R2093" s="5">
        <f t="shared" si="198"/>
        <v>40923.723404255317</v>
      </c>
      <c r="S2093">
        <f t="shared" si="200"/>
        <v>50</v>
      </c>
      <c r="T2093">
        <f t="shared" si="201"/>
        <v>2011</v>
      </c>
    </row>
    <row r="2094" spans="1:20" ht="42.75" hidden="1" x14ac:dyDescent="0.4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>
        <v>55</v>
      </c>
      <c r="L2094" t="b">
        <v>1</v>
      </c>
      <c r="M2094" t="s">
        <v>8281</v>
      </c>
      <c r="N2094" t="s">
        <v>8285</v>
      </c>
      <c r="O2094" s="6">
        <f t="shared" si="196"/>
        <v>101</v>
      </c>
      <c r="P2094">
        <f t="shared" si="197"/>
        <v>110.49</v>
      </c>
      <c r="Q2094" s="5">
        <f t="shared" si="199"/>
        <v>41086.999196217497</v>
      </c>
      <c r="R2094" s="5">
        <f t="shared" si="198"/>
        <v>41148.275791962173</v>
      </c>
      <c r="S2094">
        <f t="shared" si="200"/>
        <v>61</v>
      </c>
      <c r="T2094">
        <f t="shared" si="201"/>
        <v>2012</v>
      </c>
    </row>
    <row r="2095" spans="1:20" ht="42.75" hidden="1" x14ac:dyDescent="0.4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>
        <v>23</v>
      </c>
      <c r="L2095" t="b">
        <v>1</v>
      </c>
      <c r="M2095" t="s">
        <v>8281</v>
      </c>
      <c r="N2095" t="s">
        <v>8285</v>
      </c>
      <c r="O2095" s="6">
        <f t="shared" si="196"/>
        <v>102</v>
      </c>
      <c r="P2095">
        <f t="shared" si="197"/>
        <v>66.83</v>
      </c>
      <c r="Q2095" s="5">
        <f t="shared" si="199"/>
        <v>41538.553569739954</v>
      </c>
      <c r="R2095" s="5">
        <f t="shared" si="198"/>
        <v>41599.872718676124</v>
      </c>
      <c r="S2095">
        <f t="shared" si="200"/>
        <v>61</v>
      </c>
      <c r="T2095">
        <f t="shared" si="201"/>
        <v>2013</v>
      </c>
    </row>
    <row r="2096" spans="1:20" ht="42.75" hidden="1" x14ac:dyDescent="0.4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>
        <v>72</v>
      </c>
      <c r="L2096" t="b">
        <v>1</v>
      </c>
      <c r="M2096" t="s">
        <v>8281</v>
      </c>
      <c r="N2096" t="s">
        <v>8285</v>
      </c>
      <c r="O2096" s="6">
        <f t="shared" si="196"/>
        <v>121</v>
      </c>
      <c r="P2096">
        <f t="shared" si="197"/>
        <v>58.6</v>
      </c>
      <c r="Q2096" s="5">
        <f t="shared" si="199"/>
        <v>41266.041725768322</v>
      </c>
      <c r="R2096" s="5">
        <f t="shared" si="198"/>
        <v>41300.872340425529</v>
      </c>
      <c r="S2096">
        <f t="shared" si="200"/>
        <v>35</v>
      </c>
      <c r="T2096">
        <f t="shared" si="201"/>
        <v>2012</v>
      </c>
    </row>
    <row r="2097" spans="1:20" ht="42.75" hidden="1" x14ac:dyDescent="0.4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>
        <v>22</v>
      </c>
      <c r="L2097" t="b">
        <v>1</v>
      </c>
      <c r="M2097" t="s">
        <v>8281</v>
      </c>
      <c r="N2097" t="s">
        <v>8285</v>
      </c>
      <c r="O2097" s="6">
        <f t="shared" si="196"/>
        <v>100</v>
      </c>
      <c r="P2097">
        <f t="shared" si="197"/>
        <v>113.64</v>
      </c>
      <c r="Q2097" s="5">
        <f t="shared" si="199"/>
        <v>41081.919302600472</v>
      </c>
      <c r="R2097" s="5">
        <f t="shared" si="198"/>
        <v>41143.195898345155</v>
      </c>
      <c r="S2097">
        <f t="shared" si="200"/>
        <v>61</v>
      </c>
      <c r="T2097">
        <f t="shared" si="201"/>
        <v>2012</v>
      </c>
    </row>
    <row r="2098" spans="1:20" ht="42.75" hidden="1" x14ac:dyDescent="0.4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>
        <v>14</v>
      </c>
      <c r="L2098" t="b">
        <v>1</v>
      </c>
      <c r="M2098" t="s">
        <v>8281</v>
      </c>
      <c r="N2098" t="s">
        <v>8285</v>
      </c>
      <c r="O2098" s="6">
        <f t="shared" si="196"/>
        <v>102</v>
      </c>
      <c r="P2098">
        <f t="shared" si="197"/>
        <v>43.57</v>
      </c>
      <c r="Q2098" s="5">
        <f t="shared" si="199"/>
        <v>41525.178900709216</v>
      </c>
      <c r="R2098" s="5">
        <f t="shared" si="198"/>
        <v>41540.914184397159</v>
      </c>
      <c r="S2098">
        <f t="shared" si="200"/>
        <v>16</v>
      </c>
      <c r="T2098">
        <f t="shared" si="201"/>
        <v>2013</v>
      </c>
    </row>
    <row r="2099" spans="1:20" ht="42.75" hidden="1" x14ac:dyDescent="0.4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>
        <v>38</v>
      </c>
      <c r="L2099" t="b">
        <v>1</v>
      </c>
      <c r="M2099" t="s">
        <v>8281</v>
      </c>
      <c r="N2099" t="s">
        <v>8285</v>
      </c>
      <c r="O2099" s="6">
        <f t="shared" si="196"/>
        <v>100</v>
      </c>
      <c r="P2099">
        <f t="shared" si="197"/>
        <v>78.95</v>
      </c>
      <c r="Q2099" s="5">
        <f t="shared" si="199"/>
        <v>41143.044148936169</v>
      </c>
      <c r="R2099" s="5">
        <f t="shared" si="198"/>
        <v>41204.36329787234</v>
      </c>
      <c r="S2099">
        <f t="shared" si="200"/>
        <v>61</v>
      </c>
      <c r="T2099">
        <f t="shared" si="201"/>
        <v>2012</v>
      </c>
    </row>
    <row r="2100" spans="1:20" ht="42.75" hidden="1" x14ac:dyDescent="0.4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>
        <v>32</v>
      </c>
      <c r="L2100" t="b">
        <v>1</v>
      </c>
      <c r="M2100" t="s">
        <v>8281</v>
      </c>
      <c r="N2100" t="s">
        <v>8285</v>
      </c>
      <c r="O2100" s="6">
        <f t="shared" si="196"/>
        <v>100</v>
      </c>
      <c r="P2100">
        <f t="shared" si="197"/>
        <v>188.13</v>
      </c>
      <c r="Q2100" s="5">
        <f t="shared" si="199"/>
        <v>41273.286465721038</v>
      </c>
      <c r="R2100" s="5">
        <f t="shared" si="198"/>
        <v>41303.924763593379</v>
      </c>
      <c r="S2100">
        <f t="shared" si="200"/>
        <v>31</v>
      </c>
      <c r="T2100">
        <f t="shared" si="201"/>
        <v>2012</v>
      </c>
    </row>
    <row r="2101" spans="1:20" hidden="1" x14ac:dyDescent="0.4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>
        <v>63</v>
      </c>
      <c r="L2101" t="b">
        <v>1</v>
      </c>
      <c r="M2101" t="s">
        <v>8281</v>
      </c>
      <c r="N2101" t="s">
        <v>8285</v>
      </c>
      <c r="O2101" s="6">
        <f t="shared" si="196"/>
        <v>132</v>
      </c>
      <c r="P2101">
        <f t="shared" si="197"/>
        <v>63.03</v>
      </c>
      <c r="Q2101" s="5">
        <f t="shared" si="199"/>
        <v>42527.038817966903</v>
      </c>
      <c r="R2101" s="5">
        <f t="shared" si="198"/>
        <v>42540.7304964539</v>
      </c>
      <c r="S2101">
        <f t="shared" si="200"/>
        <v>14</v>
      </c>
      <c r="T2101">
        <f t="shared" si="201"/>
        <v>2016</v>
      </c>
    </row>
    <row r="2102" spans="1:20" ht="42.75" hidden="1" x14ac:dyDescent="0.4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>
        <v>27</v>
      </c>
      <c r="L2102" t="b">
        <v>1</v>
      </c>
      <c r="M2102" t="s">
        <v>8281</v>
      </c>
      <c r="N2102" t="s">
        <v>8285</v>
      </c>
      <c r="O2102" s="6">
        <f t="shared" si="196"/>
        <v>137</v>
      </c>
      <c r="P2102">
        <f t="shared" si="197"/>
        <v>30.37</v>
      </c>
      <c r="Q2102" s="5">
        <f t="shared" si="199"/>
        <v>41404.746347517728</v>
      </c>
      <c r="R2102" s="5">
        <f t="shared" si="198"/>
        <v>41420.403546099289</v>
      </c>
      <c r="S2102">
        <f t="shared" si="200"/>
        <v>16</v>
      </c>
      <c r="T2102">
        <f t="shared" si="201"/>
        <v>2013</v>
      </c>
    </row>
    <row r="2103" spans="1:20" ht="42.75" hidden="1" x14ac:dyDescent="0.4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>
        <v>44</v>
      </c>
      <c r="L2103" t="b">
        <v>1</v>
      </c>
      <c r="M2103" t="s">
        <v>8281</v>
      </c>
      <c r="N2103" t="s">
        <v>8285</v>
      </c>
      <c r="O2103" s="6">
        <f t="shared" si="196"/>
        <v>113</v>
      </c>
      <c r="P2103">
        <f t="shared" si="197"/>
        <v>51.48</v>
      </c>
      <c r="Q2103" s="5">
        <f t="shared" si="199"/>
        <v>41218.173924349881</v>
      </c>
      <c r="R2103" s="5">
        <f t="shared" si="198"/>
        <v>41279.450520094564</v>
      </c>
      <c r="S2103">
        <f t="shared" si="200"/>
        <v>61</v>
      </c>
      <c r="T2103">
        <f t="shared" si="201"/>
        <v>2012</v>
      </c>
    </row>
    <row r="2104" spans="1:20" ht="42.75" hidden="1" x14ac:dyDescent="0.4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>
        <v>38</v>
      </c>
      <c r="L2104" t="b">
        <v>1</v>
      </c>
      <c r="M2104" t="s">
        <v>8281</v>
      </c>
      <c r="N2104" t="s">
        <v>8285</v>
      </c>
      <c r="O2104" s="6">
        <f t="shared" si="196"/>
        <v>136</v>
      </c>
      <c r="P2104">
        <f t="shared" si="197"/>
        <v>35.79</v>
      </c>
      <c r="Q2104" s="5">
        <f t="shared" si="199"/>
        <v>40959.504113475181</v>
      </c>
      <c r="R2104" s="5">
        <f t="shared" si="198"/>
        <v>40990.142411347515</v>
      </c>
      <c r="S2104">
        <f t="shared" si="200"/>
        <v>31</v>
      </c>
      <c r="T2104">
        <f t="shared" si="201"/>
        <v>2012</v>
      </c>
    </row>
    <row r="2105" spans="1:20" ht="28.5" hidden="1" x14ac:dyDescent="0.4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>
        <v>115</v>
      </c>
      <c r="L2105" t="b">
        <v>1</v>
      </c>
      <c r="M2105" t="s">
        <v>8281</v>
      </c>
      <c r="N2105" t="s">
        <v>8285</v>
      </c>
      <c r="O2105" s="6">
        <f t="shared" si="196"/>
        <v>146</v>
      </c>
      <c r="P2105">
        <f t="shared" si="197"/>
        <v>98.82</v>
      </c>
      <c r="Q2105" s="5">
        <f t="shared" si="199"/>
        <v>41525.175260047283</v>
      </c>
      <c r="R2105" s="5">
        <f t="shared" si="198"/>
        <v>41555.856111111112</v>
      </c>
      <c r="S2105">
        <f t="shared" si="200"/>
        <v>31</v>
      </c>
      <c r="T2105">
        <f t="shared" si="201"/>
        <v>2013</v>
      </c>
    </row>
    <row r="2106" spans="1:20" ht="42.75" hidden="1" x14ac:dyDescent="0.4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>
        <v>37</v>
      </c>
      <c r="L2106" t="b">
        <v>1</v>
      </c>
      <c r="M2106" t="s">
        <v>8281</v>
      </c>
      <c r="N2106" t="s">
        <v>8285</v>
      </c>
      <c r="O2106" s="6">
        <f t="shared" si="196"/>
        <v>130</v>
      </c>
      <c r="P2106">
        <f t="shared" si="197"/>
        <v>28</v>
      </c>
      <c r="Q2106" s="5">
        <f t="shared" si="199"/>
        <v>41730.778179669032</v>
      </c>
      <c r="R2106" s="5">
        <f t="shared" si="198"/>
        <v>41762.361702127659</v>
      </c>
      <c r="S2106">
        <f t="shared" si="200"/>
        <v>32</v>
      </c>
      <c r="T2106">
        <f t="shared" si="201"/>
        <v>2014</v>
      </c>
    </row>
    <row r="2107" spans="1:20" ht="28.5" hidden="1" x14ac:dyDescent="0.4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>
        <v>99</v>
      </c>
      <c r="L2107" t="b">
        <v>1</v>
      </c>
      <c r="M2107" t="s">
        <v>8281</v>
      </c>
      <c r="N2107" t="s">
        <v>8285</v>
      </c>
      <c r="O2107" s="6">
        <f t="shared" si="196"/>
        <v>254</v>
      </c>
      <c r="P2107">
        <f t="shared" si="197"/>
        <v>51.31</v>
      </c>
      <c r="Q2107" s="5">
        <f t="shared" si="199"/>
        <v>42300.358782505908</v>
      </c>
      <c r="R2107" s="5">
        <f t="shared" si="198"/>
        <v>42313</v>
      </c>
      <c r="S2107">
        <f t="shared" si="200"/>
        <v>13</v>
      </c>
      <c r="T2107">
        <f t="shared" si="201"/>
        <v>2015</v>
      </c>
    </row>
    <row r="2108" spans="1:20" ht="42.75" hidden="1" x14ac:dyDescent="0.4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>
        <v>44</v>
      </c>
      <c r="L2108" t="b">
        <v>1</v>
      </c>
      <c r="M2108" t="s">
        <v>8281</v>
      </c>
      <c r="N2108" t="s">
        <v>8285</v>
      </c>
      <c r="O2108" s="6">
        <f t="shared" si="196"/>
        <v>107</v>
      </c>
      <c r="P2108">
        <f t="shared" si="197"/>
        <v>53.52</v>
      </c>
      <c r="Q2108" s="5">
        <f t="shared" si="199"/>
        <v>41604.283380614659</v>
      </c>
      <c r="R2108" s="5">
        <f t="shared" si="198"/>
        <v>41634.921678486993</v>
      </c>
      <c r="S2108">
        <f t="shared" si="200"/>
        <v>31</v>
      </c>
      <c r="T2108">
        <f t="shared" si="201"/>
        <v>2013</v>
      </c>
    </row>
    <row r="2109" spans="1:20" ht="42.75" hidden="1" x14ac:dyDescent="0.4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>
        <v>58</v>
      </c>
      <c r="L2109" t="b">
        <v>1</v>
      </c>
      <c r="M2109" t="s">
        <v>8281</v>
      </c>
      <c r="N2109" t="s">
        <v>8285</v>
      </c>
      <c r="O2109" s="6">
        <f t="shared" si="196"/>
        <v>108</v>
      </c>
      <c r="P2109">
        <f t="shared" si="197"/>
        <v>37.15</v>
      </c>
      <c r="Q2109" s="5">
        <f t="shared" si="199"/>
        <v>42282.9171749409</v>
      </c>
      <c r="R2109" s="5">
        <f t="shared" si="198"/>
        <v>42304.40653664303</v>
      </c>
      <c r="S2109">
        <f t="shared" si="200"/>
        <v>22</v>
      </c>
      <c r="T2109">
        <f t="shared" si="201"/>
        <v>2015</v>
      </c>
    </row>
    <row r="2110" spans="1:20" ht="42.75" hidden="1" x14ac:dyDescent="0.4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>
        <v>191</v>
      </c>
      <c r="L2110" t="b">
        <v>1</v>
      </c>
      <c r="M2110" t="s">
        <v>8281</v>
      </c>
      <c r="N2110" t="s">
        <v>8285</v>
      </c>
      <c r="O2110" s="6">
        <f t="shared" si="196"/>
        <v>107</v>
      </c>
      <c r="P2110">
        <f t="shared" si="197"/>
        <v>89.9</v>
      </c>
      <c r="Q2110" s="5">
        <f t="shared" si="199"/>
        <v>41466.370921985814</v>
      </c>
      <c r="R2110" s="5">
        <f t="shared" si="198"/>
        <v>41493.932624113477</v>
      </c>
      <c r="S2110">
        <f t="shared" si="200"/>
        <v>28</v>
      </c>
      <c r="T2110">
        <f t="shared" si="201"/>
        <v>2013</v>
      </c>
    </row>
    <row r="2111" spans="1:20" ht="28.5" hidden="1" x14ac:dyDescent="0.4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>
        <v>40</v>
      </c>
      <c r="L2111" t="b">
        <v>1</v>
      </c>
      <c r="M2111" t="s">
        <v>8281</v>
      </c>
      <c r="N2111" t="s">
        <v>8285</v>
      </c>
      <c r="O2111" s="6">
        <f t="shared" si="196"/>
        <v>107</v>
      </c>
      <c r="P2111">
        <f t="shared" si="197"/>
        <v>106.53</v>
      </c>
      <c r="Q2111" s="5">
        <f t="shared" si="199"/>
        <v>42513.723605200947</v>
      </c>
      <c r="R2111" s="5">
        <f t="shared" si="198"/>
        <v>42544.361903073281</v>
      </c>
      <c r="S2111">
        <f t="shared" si="200"/>
        <v>31</v>
      </c>
      <c r="T2111">
        <f t="shared" si="201"/>
        <v>2016</v>
      </c>
    </row>
    <row r="2112" spans="1:20" ht="28.5" hidden="1" x14ac:dyDescent="0.4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>
        <v>38</v>
      </c>
      <c r="L2112" t="b">
        <v>1</v>
      </c>
      <c r="M2112" t="s">
        <v>8281</v>
      </c>
      <c r="N2112" t="s">
        <v>8285</v>
      </c>
      <c r="O2112" s="6">
        <f t="shared" si="196"/>
        <v>100</v>
      </c>
      <c r="P2112">
        <f t="shared" si="197"/>
        <v>52.82</v>
      </c>
      <c r="Q2112" s="5">
        <f t="shared" si="199"/>
        <v>42104.153297872341</v>
      </c>
      <c r="R2112" s="5">
        <f t="shared" si="198"/>
        <v>42132.275886524818</v>
      </c>
      <c r="S2112">
        <f t="shared" si="200"/>
        <v>29</v>
      </c>
      <c r="T2112">
        <f t="shared" si="201"/>
        <v>2015</v>
      </c>
    </row>
    <row r="2113" spans="1:20" ht="42.75" hidden="1" x14ac:dyDescent="0.4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>
        <v>39</v>
      </c>
      <c r="L2113" t="b">
        <v>1</v>
      </c>
      <c r="M2113" t="s">
        <v>8281</v>
      </c>
      <c r="N2113" t="s">
        <v>8285</v>
      </c>
      <c r="O2113" s="6">
        <f t="shared" si="196"/>
        <v>107</v>
      </c>
      <c r="P2113">
        <f t="shared" si="197"/>
        <v>54.62</v>
      </c>
      <c r="Q2113" s="5">
        <f t="shared" si="199"/>
        <v>41025.201241134753</v>
      </c>
      <c r="R2113" s="5">
        <f t="shared" si="198"/>
        <v>41093.468085106382</v>
      </c>
      <c r="S2113">
        <f t="shared" si="200"/>
        <v>68</v>
      </c>
      <c r="T2113">
        <f t="shared" si="201"/>
        <v>2012</v>
      </c>
    </row>
    <row r="2114" spans="1:20" ht="42.75" hidden="1" x14ac:dyDescent="0.4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>
        <v>11</v>
      </c>
      <c r="L2114" t="b">
        <v>1</v>
      </c>
      <c r="M2114" t="s">
        <v>8281</v>
      </c>
      <c r="N2114" t="s">
        <v>8285</v>
      </c>
      <c r="O2114" s="6">
        <f t="shared" ref="O2114:O2177" si="202">ROUND(E2114/D2114*100,0)</f>
        <v>100</v>
      </c>
      <c r="P2114">
        <f t="shared" ref="P2114:P2177" si="203">IFERROR(ROUND(E2114/K2114,2),0)</f>
        <v>27.27</v>
      </c>
      <c r="Q2114" s="5">
        <f t="shared" si="199"/>
        <v>41702.033014184395</v>
      </c>
      <c r="R2114" s="5">
        <f t="shared" ref="R2114:R2177" si="204">(I2114/84600)+DATE(1970,1,1)</f>
        <v>41716.330886524825</v>
      </c>
      <c r="S2114">
        <f t="shared" si="200"/>
        <v>15</v>
      </c>
      <c r="T2114">
        <f t="shared" si="201"/>
        <v>2014</v>
      </c>
    </row>
    <row r="2115" spans="1:20" ht="28.5" hidden="1" x14ac:dyDescent="0.4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>
        <v>107</v>
      </c>
      <c r="L2115" t="b">
        <v>1</v>
      </c>
      <c r="M2115" t="s">
        <v>8281</v>
      </c>
      <c r="N2115" t="s">
        <v>8285</v>
      </c>
      <c r="O2115" s="6">
        <f t="shared" si="202"/>
        <v>105</v>
      </c>
      <c r="P2115">
        <f t="shared" si="203"/>
        <v>68.599999999999994</v>
      </c>
      <c r="Q2115" s="5">
        <f t="shared" ref="Q2115:Q2178" si="205">(J2115/84600)+DATE(1970,1,1)</f>
        <v>42217.713664302602</v>
      </c>
      <c r="R2115" s="5">
        <f t="shared" si="204"/>
        <v>42253.45834515366</v>
      </c>
      <c r="S2115">
        <f t="shared" ref="S2115:S2178" si="206">ROUND((I2115-J2115)/86400,0)+1</f>
        <v>36</v>
      </c>
      <c r="T2115">
        <f t="shared" ref="T2115:T2178" si="207">YEAR((Q2115))</f>
        <v>2015</v>
      </c>
    </row>
    <row r="2116" spans="1:20" ht="42.75" hidden="1" x14ac:dyDescent="0.4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>
        <v>147</v>
      </c>
      <c r="L2116" t="b">
        <v>1</v>
      </c>
      <c r="M2116" t="s">
        <v>8281</v>
      </c>
      <c r="N2116" t="s">
        <v>8285</v>
      </c>
      <c r="O2116" s="6">
        <f t="shared" si="202"/>
        <v>105</v>
      </c>
      <c r="P2116">
        <f t="shared" si="203"/>
        <v>35.61</v>
      </c>
      <c r="Q2116" s="5">
        <f t="shared" si="205"/>
        <v>40775.620212765956</v>
      </c>
      <c r="R2116" s="5">
        <f t="shared" si="204"/>
        <v>40839.339716312053</v>
      </c>
      <c r="S2116">
        <f t="shared" si="206"/>
        <v>63</v>
      </c>
      <c r="T2116">
        <f t="shared" si="207"/>
        <v>2011</v>
      </c>
    </row>
    <row r="2117" spans="1:20" ht="42.75" hidden="1" x14ac:dyDescent="0.4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>
        <v>36</v>
      </c>
      <c r="L2117" t="b">
        <v>1</v>
      </c>
      <c r="M2117" t="s">
        <v>8281</v>
      </c>
      <c r="N2117" t="s">
        <v>8285</v>
      </c>
      <c r="O2117" s="6">
        <f t="shared" si="202"/>
        <v>226</v>
      </c>
      <c r="P2117">
        <f t="shared" si="203"/>
        <v>94.03</v>
      </c>
      <c r="Q2117" s="5">
        <f t="shared" si="205"/>
        <v>40883.125307328606</v>
      </c>
      <c r="R2117" s="5">
        <f t="shared" si="204"/>
        <v>40913.763605200947</v>
      </c>
      <c r="S2117">
        <f t="shared" si="206"/>
        <v>31</v>
      </c>
      <c r="T2117">
        <f t="shared" si="207"/>
        <v>2011</v>
      </c>
    </row>
    <row r="2118" spans="1:20" ht="42.75" hidden="1" x14ac:dyDescent="0.4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>
        <v>92</v>
      </c>
      <c r="L2118" t="b">
        <v>1</v>
      </c>
      <c r="M2118" t="s">
        <v>8281</v>
      </c>
      <c r="N2118" t="s">
        <v>8285</v>
      </c>
      <c r="O2118" s="6">
        <f t="shared" si="202"/>
        <v>101</v>
      </c>
      <c r="P2118">
        <f t="shared" si="203"/>
        <v>526.46</v>
      </c>
      <c r="Q2118" s="5">
        <f t="shared" si="205"/>
        <v>41468.00712765957</v>
      </c>
      <c r="R2118" s="5">
        <f t="shared" si="204"/>
        <v>41517.028404255318</v>
      </c>
      <c r="S2118">
        <f t="shared" si="206"/>
        <v>49</v>
      </c>
      <c r="T2118">
        <f t="shared" si="207"/>
        <v>2013</v>
      </c>
    </row>
    <row r="2119" spans="1:20" ht="42.75" hidden="1" x14ac:dyDescent="0.4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>
        <v>35</v>
      </c>
      <c r="L2119" t="b">
        <v>1</v>
      </c>
      <c r="M2119" t="s">
        <v>8281</v>
      </c>
      <c r="N2119" t="s">
        <v>8285</v>
      </c>
      <c r="O2119" s="6">
        <f t="shared" si="202"/>
        <v>148</v>
      </c>
      <c r="P2119">
        <f t="shared" si="203"/>
        <v>50.66</v>
      </c>
      <c r="Q2119" s="5">
        <f t="shared" si="205"/>
        <v>42645.826820330971</v>
      </c>
      <c r="R2119" s="5">
        <f t="shared" si="204"/>
        <v>42660.275886524818</v>
      </c>
      <c r="S2119">
        <f t="shared" si="206"/>
        <v>15</v>
      </c>
      <c r="T2119">
        <f t="shared" si="207"/>
        <v>2016</v>
      </c>
    </row>
    <row r="2120" spans="1:20" ht="28.5" hidden="1" x14ac:dyDescent="0.4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>
        <v>17</v>
      </c>
      <c r="L2120" t="b">
        <v>1</v>
      </c>
      <c r="M2120" t="s">
        <v>8281</v>
      </c>
      <c r="N2120" t="s">
        <v>8285</v>
      </c>
      <c r="O2120" s="6">
        <f t="shared" si="202"/>
        <v>135</v>
      </c>
      <c r="P2120">
        <f t="shared" si="203"/>
        <v>79.180000000000007</v>
      </c>
      <c r="Q2120" s="5">
        <f t="shared" si="205"/>
        <v>41041.176548463358</v>
      </c>
      <c r="R2120" s="5">
        <f t="shared" si="204"/>
        <v>41071.814846335699</v>
      </c>
      <c r="S2120">
        <f t="shared" si="206"/>
        <v>31</v>
      </c>
      <c r="T2120">
        <f t="shared" si="207"/>
        <v>2012</v>
      </c>
    </row>
    <row r="2121" spans="1:20" ht="42.75" hidden="1" x14ac:dyDescent="0.4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>
        <v>22</v>
      </c>
      <c r="L2121" t="b">
        <v>1</v>
      </c>
      <c r="M2121" t="s">
        <v>8281</v>
      </c>
      <c r="N2121" t="s">
        <v>8285</v>
      </c>
      <c r="O2121" s="6">
        <f t="shared" si="202"/>
        <v>101</v>
      </c>
      <c r="P2121">
        <f t="shared" si="203"/>
        <v>91.59</v>
      </c>
      <c r="Q2121" s="5">
        <f t="shared" si="205"/>
        <v>41437.728664302602</v>
      </c>
      <c r="R2121" s="5">
        <f t="shared" si="204"/>
        <v>41468.366962174943</v>
      </c>
      <c r="S2121">
        <f t="shared" si="206"/>
        <v>31</v>
      </c>
      <c r="T2121">
        <f t="shared" si="207"/>
        <v>2013</v>
      </c>
    </row>
    <row r="2122" spans="1:20" ht="42.75" hidden="1" x14ac:dyDescent="0.4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>
        <v>69</v>
      </c>
      <c r="L2122" t="b">
        <v>1</v>
      </c>
      <c r="M2122" t="s">
        <v>8281</v>
      </c>
      <c r="N2122" t="s">
        <v>8285</v>
      </c>
      <c r="O2122" s="6">
        <f t="shared" si="202"/>
        <v>101</v>
      </c>
      <c r="P2122">
        <f t="shared" si="203"/>
        <v>116.96</v>
      </c>
      <c r="Q2122" s="5">
        <f t="shared" si="205"/>
        <v>41932.878676122928</v>
      </c>
      <c r="R2122" s="5">
        <f t="shared" si="204"/>
        <v>41982.921229314423</v>
      </c>
      <c r="S2122">
        <f t="shared" si="206"/>
        <v>50</v>
      </c>
      <c r="T2122">
        <f t="shared" si="207"/>
        <v>2014</v>
      </c>
    </row>
    <row r="2123" spans="1:20" ht="28.5" hidden="1" x14ac:dyDescent="0.4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>
        <v>10</v>
      </c>
      <c r="L2123" t="b">
        <v>0</v>
      </c>
      <c r="M2123" t="s">
        <v>8289</v>
      </c>
      <c r="N2123" t="s">
        <v>8290</v>
      </c>
      <c r="O2123" s="6">
        <f t="shared" si="202"/>
        <v>1</v>
      </c>
      <c r="P2123">
        <f t="shared" si="203"/>
        <v>28.4</v>
      </c>
      <c r="Q2123" s="5">
        <f t="shared" si="205"/>
        <v>43081.588037825059</v>
      </c>
      <c r="R2123" s="5">
        <f t="shared" si="204"/>
        <v>43112.2263356974</v>
      </c>
      <c r="S2123">
        <f t="shared" si="206"/>
        <v>31</v>
      </c>
      <c r="T2123">
        <f t="shared" si="207"/>
        <v>2017</v>
      </c>
    </row>
    <row r="2124" spans="1:20" ht="42.75" hidden="1" x14ac:dyDescent="0.4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>
        <v>3</v>
      </c>
      <c r="L2124" t="b">
        <v>0</v>
      </c>
      <c r="M2124" t="s">
        <v>8289</v>
      </c>
      <c r="N2124" t="s">
        <v>8290</v>
      </c>
      <c r="O2124" s="6">
        <f t="shared" si="202"/>
        <v>0</v>
      </c>
      <c r="P2124">
        <f t="shared" si="203"/>
        <v>103.33</v>
      </c>
      <c r="Q2124" s="5">
        <f t="shared" si="205"/>
        <v>43077.051643026003</v>
      </c>
      <c r="R2124" s="5">
        <f t="shared" si="204"/>
        <v>43107.689940898345</v>
      </c>
      <c r="S2124">
        <f t="shared" si="206"/>
        <v>31</v>
      </c>
      <c r="T2124">
        <f t="shared" si="207"/>
        <v>2017</v>
      </c>
    </row>
    <row r="2125" spans="1:20" ht="57" hidden="1" x14ac:dyDescent="0.4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>
        <v>5</v>
      </c>
      <c r="L2125" t="b">
        <v>0</v>
      </c>
      <c r="M2125" t="s">
        <v>8289</v>
      </c>
      <c r="N2125" t="s">
        <v>8290</v>
      </c>
      <c r="O2125" s="6">
        <f t="shared" si="202"/>
        <v>10</v>
      </c>
      <c r="P2125">
        <f t="shared" si="203"/>
        <v>10</v>
      </c>
      <c r="Q2125" s="5">
        <f t="shared" si="205"/>
        <v>40509.689208037824</v>
      </c>
      <c r="R2125" s="5">
        <f t="shared" si="204"/>
        <v>40564.701418439712</v>
      </c>
      <c r="S2125">
        <f t="shared" si="206"/>
        <v>55</v>
      </c>
      <c r="T2125">
        <f t="shared" si="207"/>
        <v>2010</v>
      </c>
    </row>
    <row r="2126" spans="1:20" ht="42.75" hidden="1" x14ac:dyDescent="0.4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>
        <v>5</v>
      </c>
      <c r="L2126" t="b">
        <v>0</v>
      </c>
      <c r="M2126" t="s">
        <v>8289</v>
      </c>
      <c r="N2126" t="s">
        <v>8290</v>
      </c>
      <c r="O2126" s="6">
        <f t="shared" si="202"/>
        <v>10</v>
      </c>
      <c r="P2126">
        <f t="shared" si="203"/>
        <v>23</v>
      </c>
      <c r="Q2126" s="5">
        <f t="shared" si="205"/>
        <v>40780.94367612293</v>
      </c>
      <c r="R2126" s="5">
        <f t="shared" si="204"/>
        <v>40830.148936170212</v>
      </c>
      <c r="S2126">
        <f t="shared" si="206"/>
        <v>49</v>
      </c>
      <c r="T2126">
        <f t="shared" si="207"/>
        <v>2011</v>
      </c>
    </row>
    <row r="2127" spans="1:20" ht="42.75" hidden="1" x14ac:dyDescent="0.4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>
        <v>27</v>
      </c>
      <c r="L2127" t="b">
        <v>0</v>
      </c>
      <c r="M2127" t="s">
        <v>8289</v>
      </c>
      <c r="N2127" t="s">
        <v>8290</v>
      </c>
      <c r="O2127" s="6">
        <f t="shared" si="202"/>
        <v>1</v>
      </c>
      <c r="P2127">
        <f t="shared" si="203"/>
        <v>31.56</v>
      </c>
      <c r="Q2127" s="5">
        <f t="shared" si="205"/>
        <v>42544.683605200946</v>
      </c>
      <c r="R2127" s="5">
        <f t="shared" si="204"/>
        <v>42575.321903073287</v>
      </c>
      <c r="S2127">
        <f t="shared" si="206"/>
        <v>31</v>
      </c>
      <c r="T2127">
        <f t="shared" si="207"/>
        <v>2016</v>
      </c>
    </row>
    <row r="2128" spans="1:20" ht="42.75" hidden="1" x14ac:dyDescent="0.4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>
        <v>2</v>
      </c>
      <c r="L2128" t="b">
        <v>0</v>
      </c>
      <c r="M2128" t="s">
        <v>8289</v>
      </c>
      <c r="N2128" t="s">
        <v>8290</v>
      </c>
      <c r="O2128" s="6">
        <f t="shared" si="202"/>
        <v>0</v>
      </c>
      <c r="P2128">
        <f t="shared" si="203"/>
        <v>5</v>
      </c>
      <c r="Q2128" s="5">
        <f t="shared" si="205"/>
        <v>42300.547127659578</v>
      </c>
      <c r="R2128" s="5">
        <f t="shared" si="204"/>
        <v>42331.185425531919</v>
      </c>
      <c r="S2128">
        <f t="shared" si="206"/>
        <v>31</v>
      </c>
      <c r="T2128">
        <f t="shared" si="207"/>
        <v>2015</v>
      </c>
    </row>
    <row r="2129" spans="1:20" ht="28.5" hidden="1" x14ac:dyDescent="0.4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>
        <v>236</v>
      </c>
      <c r="L2129" t="b">
        <v>0</v>
      </c>
      <c r="M2129" t="s">
        <v>8289</v>
      </c>
      <c r="N2129" t="s">
        <v>8290</v>
      </c>
      <c r="O2129" s="6">
        <f t="shared" si="202"/>
        <v>29</v>
      </c>
      <c r="P2129">
        <f t="shared" si="203"/>
        <v>34.22</v>
      </c>
      <c r="Q2129" s="5">
        <f t="shared" si="205"/>
        <v>42396.069302600474</v>
      </c>
      <c r="R2129" s="5">
        <f t="shared" si="204"/>
        <v>42426.66504728132</v>
      </c>
      <c r="S2129">
        <f t="shared" si="206"/>
        <v>31</v>
      </c>
      <c r="T2129">
        <f t="shared" si="207"/>
        <v>2016</v>
      </c>
    </row>
    <row r="2130" spans="1:20" ht="42.75" hidden="1" x14ac:dyDescent="0.4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>
        <v>1</v>
      </c>
      <c r="L2130" t="b">
        <v>0</v>
      </c>
      <c r="M2130" t="s">
        <v>8289</v>
      </c>
      <c r="N2130" t="s">
        <v>8290</v>
      </c>
      <c r="O2130" s="6">
        <f t="shared" si="202"/>
        <v>0</v>
      </c>
      <c r="P2130">
        <f t="shared" si="203"/>
        <v>25</v>
      </c>
      <c r="Q2130" s="5">
        <f t="shared" si="205"/>
        <v>42190.044550827428</v>
      </c>
      <c r="R2130" s="5">
        <f t="shared" si="204"/>
        <v>42251.321146572103</v>
      </c>
      <c r="S2130">
        <f t="shared" si="206"/>
        <v>61</v>
      </c>
      <c r="T2130">
        <f t="shared" si="207"/>
        <v>2015</v>
      </c>
    </row>
    <row r="2131" spans="1:20" ht="42.75" hidden="1" x14ac:dyDescent="0.4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>
        <v>12</v>
      </c>
      <c r="L2131" t="b">
        <v>0</v>
      </c>
      <c r="M2131" t="s">
        <v>8289</v>
      </c>
      <c r="N2131" t="s">
        <v>8290</v>
      </c>
      <c r="O2131" s="6">
        <f t="shared" si="202"/>
        <v>12</v>
      </c>
      <c r="P2131">
        <f t="shared" si="203"/>
        <v>19.670000000000002</v>
      </c>
      <c r="Q2131" s="5">
        <f t="shared" si="205"/>
        <v>42767.322695035458</v>
      </c>
      <c r="R2131" s="5">
        <f t="shared" si="204"/>
        <v>42797.9609929078</v>
      </c>
      <c r="S2131">
        <f t="shared" si="206"/>
        <v>31</v>
      </c>
      <c r="T2131">
        <f t="shared" si="207"/>
        <v>2017</v>
      </c>
    </row>
    <row r="2132" spans="1:20" ht="28.5" hidden="1" x14ac:dyDescent="0.4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>
        <v>4</v>
      </c>
      <c r="L2132" t="b">
        <v>0</v>
      </c>
      <c r="M2132" t="s">
        <v>8289</v>
      </c>
      <c r="N2132" t="s">
        <v>8290</v>
      </c>
      <c r="O2132" s="6">
        <f t="shared" si="202"/>
        <v>0</v>
      </c>
      <c r="P2132">
        <f t="shared" si="203"/>
        <v>21.25</v>
      </c>
      <c r="Q2132" s="5">
        <f t="shared" si="205"/>
        <v>42178.109491725772</v>
      </c>
      <c r="R2132" s="5">
        <f t="shared" si="204"/>
        <v>42213.85417257683</v>
      </c>
      <c r="S2132">
        <f t="shared" si="206"/>
        <v>36</v>
      </c>
      <c r="T2132">
        <f t="shared" si="207"/>
        <v>2015</v>
      </c>
    </row>
    <row r="2133" spans="1:20" ht="42.75" hidden="1" x14ac:dyDescent="0.4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>
        <v>3</v>
      </c>
      <c r="L2133" t="b">
        <v>0</v>
      </c>
      <c r="M2133" t="s">
        <v>8289</v>
      </c>
      <c r="N2133" t="s">
        <v>8290</v>
      </c>
      <c r="O2133" s="6">
        <f t="shared" si="202"/>
        <v>5</v>
      </c>
      <c r="P2133">
        <f t="shared" si="203"/>
        <v>8.33</v>
      </c>
      <c r="Q2133" s="5">
        <f t="shared" si="205"/>
        <v>42520.360413711584</v>
      </c>
      <c r="R2133" s="5">
        <f t="shared" si="204"/>
        <v>42550.998711583925</v>
      </c>
      <c r="S2133">
        <f t="shared" si="206"/>
        <v>31</v>
      </c>
      <c r="T2133">
        <f t="shared" si="207"/>
        <v>2016</v>
      </c>
    </row>
    <row r="2134" spans="1:20" ht="42.75" hidden="1" x14ac:dyDescent="0.4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>
        <v>99</v>
      </c>
      <c r="L2134" t="b">
        <v>0</v>
      </c>
      <c r="M2134" t="s">
        <v>8289</v>
      </c>
      <c r="N2134" t="s">
        <v>8290</v>
      </c>
      <c r="O2134" s="6">
        <f t="shared" si="202"/>
        <v>2</v>
      </c>
      <c r="P2134">
        <f t="shared" si="203"/>
        <v>21.34</v>
      </c>
      <c r="Q2134" s="5">
        <f t="shared" si="205"/>
        <v>41985.497541371158</v>
      </c>
      <c r="R2134" s="5">
        <f t="shared" si="204"/>
        <v>42016.1358392435</v>
      </c>
      <c r="S2134">
        <f t="shared" si="206"/>
        <v>31</v>
      </c>
      <c r="T2134">
        <f t="shared" si="207"/>
        <v>2014</v>
      </c>
    </row>
    <row r="2135" spans="1:20" ht="42.75" hidden="1" x14ac:dyDescent="0.4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>
        <v>3</v>
      </c>
      <c r="L2135" t="b">
        <v>0</v>
      </c>
      <c r="M2135" t="s">
        <v>8289</v>
      </c>
      <c r="N2135" t="s">
        <v>8290</v>
      </c>
      <c r="O2135" s="6">
        <f t="shared" si="202"/>
        <v>2</v>
      </c>
      <c r="P2135">
        <f t="shared" si="203"/>
        <v>5.33</v>
      </c>
      <c r="Q2135" s="5">
        <f t="shared" si="205"/>
        <v>40939.312044917257</v>
      </c>
      <c r="R2135" s="5">
        <f t="shared" si="204"/>
        <v>40978.318439716313</v>
      </c>
      <c r="S2135">
        <f t="shared" si="206"/>
        <v>39</v>
      </c>
      <c r="T2135">
        <f t="shared" si="207"/>
        <v>2012</v>
      </c>
    </row>
    <row r="2136" spans="1:20" ht="42.75" hidden="1" x14ac:dyDescent="0.4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>
        <v>3</v>
      </c>
      <c r="L2136" t="b">
        <v>0</v>
      </c>
      <c r="M2136" t="s">
        <v>8289</v>
      </c>
      <c r="N2136" t="s">
        <v>8290</v>
      </c>
      <c r="O2136" s="6">
        <f t="shared" si="202"/>
        <v>2</v>
      </c>
      <c r="P2136">
        <f t="shared" si="203"/>
        <v>34.67</v>
      </c>
      <c r="Q2136" s="5">
        <f t="shared" si="205"/>
        <v>41697.905330969268</v>
      </c>
      <c r="R2136" s="5">
        <f t="shared" si="204"/>
        <v>41728.543628841609</v>
      </c>
      <c r="S2136">
        <f t="shared" si="206"/>
        <v>31</v>
      </c>
      <c r="T2136">
        <f t="shared" si="207"/>
        <v>2014</v>
      </c>
    </row>
    <row r="2137" spans="1:20" ht="42.75" hidden="1" x14ac:dyDescent="0.4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>
        <v>22</v>
      </c>
      <c r="L2137" t="b">
        <v>0</v>
      </c>
      <c r="M2137" t="s">
        <v>8289</v>
      </c>
      <c r="N2137" t="s">
        <v>8290</v>
      </c>
      <c r="O2137" s="6">
        <f t="shared" si="202"/>
        <v>10</v>
      </c>
      <c r="P2137">
        <f t="shared" si="203"/>
        <v>21.73</v>
      </c>
      <c r="Q2137" s="5">
        <f t="shared" si="205"/>
        <v>41488.622139479907</v>
      </c>
      <c r="R2137" s="5">
        <f t="shared" si="204"/>
        <v>41519.260437352248</v>
      </c>
      <c r="S2137">
        <f t="shared" si="206"/>
        <v>31</v>
      </c>
      <c r="T2137">
        <f t="shared" si="207"/>
        <v>2013</v>
      </c>
    </row>
    <row r="2138" spans="1:20" ht="42.75" hidden="1" x14ac:dyDescent="0.4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>
        <v>4</v>
      </c>
      <c r="L2138" t="b">
        <v>0</v>
      </c>
      <c r="M2138" t="s">
        <v>8289</v>
      </c>
      <c r="N2138" t="s">
        <v>8290</v>
      </c>
      <c r="O2138" s="6">
        <f t="shared" si="202"/>
        <v>0</v>
      </c>
      <c r="P2138">
        <f t="shared" si="203"/>
        <v>11.92</v>
      </c>
      <c r="Q2138" s="5">
        <f t="shared" si="205"/>
        <v>41876.243333333332</v>
      </c>
      <c r="R2138" s="5">
        <f t="shared" si="204"/>
        <v>41906.881631205673</v>
      </c>
      <c r="S2138">
        <f t="shared" si="206"/>
        <v>31</v>
      </c>
      <c r="T2138">
        <f t="shared" si="207"/>
        <v>2014</v>
      </c>
    </row>
    <row r="2139" spans="1:20" ht="42.75" hidden="1" x14ac:dyDescent="0.4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>
        <v>534</v>
      </c>
      <c r="L2139" t="b">
        <v>0</v>
      </c>
      <c r="M2139" t="s">
        <v>8289</v>
      </c>
      <c r="N2139" t="s">
        <v>8290</v>
      </c>
      <c r="O2139" s="6">
        <f t="shared" si="202"/>
        <v>28</v>
      </c>
      <c r="P2139">
        <f t="shared" si="203"/>
        <v>26.6</v>
      </c>
      <c r="Q2139" s="5">
        <f t="shared" si="205"/>
        <v>42297.276938534284</v>
      </c>
      <c r="R2139" s="5">
        <f t="shared" si="204"/>
        <v>42327.915236406618</v>
      </c>
      <c r="S2139">
        <f t="shared" si="206"/>
        <v>31</v>
      </c>
      <c r="T2139">
        <f t="shared" si="207"/>
        <v>2015</v>
      </c>
    </row>
    <row r="2140" spans="1:20" ht="28.5" hidden="1" x14ac:dyDescent="0.4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>
        <v>12</v>
      </c>
      <c r="L2140" t="b">
        <v>0</v>
      </c>
      <c r="M2140" t="s">
        <v>8289</v>
      </c>
      <c r="N2140" t="s">
        <v>8290</v>
      </c>
      <c r="O2140" s="6">
        <f t="shared" si="202"/>
        <v>13</v>
      </c>
      <c r="P2140">
        <f t="shared" si="203"/>
        <v>10.67</v>
      </c>
      <c r="Q2140" s="5">
        <f t="shared" si="205"/>
        <v>41897.183676122935</v>
      </c>
      <c r="R2140" s="5">
        <f t="shared" si="204"/>
        <v>41927.864527186757</v>
      </c>
      <c r="S2140">
        <f t="shared" si="206"/>
        <v>31</v>
      </c>
      <c r="T2140">
        <f t="shared" si="207"/>
        <v>2014</v>
      </c>
    </row>
    <row r="2141" spans="1:20" ht="42.75" hidden="1" x14ac:dyDescent="0.4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>
        <v>56</v>
      </c>
      <c r="L2141" t="b">
        <v>0</v>
      </c>
      <c r="M2141" t="s">
        <v>8289</v>
      </c>
      <c r="N2141" t="s">
        <v>8290</v>
      </c>
      <c r="O2141" s="6">
        <f t="shared" si="202"/>
        <v>5</v>
      </c>
      <c r="P2141">
        <f t="shared" si="203"/>
        <v>29.04</v>
      </c>
      <c r="Q2141" s="5">
        <f t="shared" si="205"/>
        <v>43011.127754137116</v>
      </c>
      <c r="R2141" s="5">
        <f t="shared" si="204"/>
        <v>43041.766052009458</v>
      </c>
      <c r="S2141">
        <f t="shared" si="206"/>
        <v>31</v>
      </c>
      <c r="T2141">
        <f t="shared" si="207"/>
        <v>2017</v>
      </c>
    </row>
    <row r="2142" spans="1:20" ht="42.75" hidden="1" x14ac:dyDescent="0.4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>
        <v>11</v>
      </c>
      <c r="L2142" t="b">
        <v>0</v>
      </c>
      <c r="M2142" t="s">
        <v>8289</v>
      </c>
      <c r="N2142" t="s">
        <v>8290</v>
      </c>
      <c r="O2142" s="6">
        <f t="shared" si="202"/>
        <v>0</v>
      </c>
      <c r="P2142">
        <f t="shared" si="203"/>
        <v>50.91</v>
      </c>
      <c r="Q2142" s="5">
        <f t="shared" si="205"/>
        <v>41589.596028368796</v>
      </c>
      <c r="R2142" s="5">
        <f t="shared" si="204"/>
        <v>41620.23432624113</v>
      </c>
      <c r="S2142">
        <f t="shared" si="206"/>
        <v>31</v>
      </c>
      <c r="T2142">
        <f t="shared" si="207"/>
        <v>2013</v>
      </c>
    </row>
    <row r="2143" spans="1:20" ht="42.75" hidden="1" x14ac:dyDescent="0.4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>
        <v>0</v>
      </c>
      <c r="L2143" t="b">
        <v>0</v>
      </c>
      <c r="M2143" t="s">
        <v>8289</v>
      </c>
      <c r="N2143" t="s">
        <v>8290</v>
      </c>
      <c r="O2143" s="6">
        <f t="shared" si="202"/>
        <v>0</v>
      </c>
      <c r="P2143">
        <f t="shared" si="203"/>
        <v>0</v>
      </c>
      <c r="Q2143" s="5">
        <f t="shared" si="205"/>
        <v>42275.283203309693</v>
      </c>
      <c r="R2143" s="5">
        <f t="shared" si="204"/>
        <v>42305.964054373522</v>
      </c>
      <c r="S2143">
        <f t="shared" si="206"/>
        <v>31</v>
      </c>
      <c r="T2143">
        <f t="shared" si="207"/>
        <v>2015</v>
      </c>
    </row>
    <row r="2144" spans="1:20" ht="42.75" hidden="1" x14ac:dyDescent="0.4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>
        <v>12</v>
      </c>
      <c r="L2144" t="b">
        <v>0</v>
      </c>
      <c r="M2144" t="s">
        <v>8289</v>
      </c>
      <c r="N2144" t="s">
        <v>8290</v>
      </c>
      <c r="O2144" s="6">
        <f t="shared" si="202"/>
        <v>6</v>
      </c>
      <c r="P2144">
        <f t="shared" si="203"/>
        <v>50.08</v>
      </c>
      <c r="Q2144" s="5">
        <f t="shared" si="205"/>
        <v>42697.546217494091</v>
      </c>
      <c r="R2144" s="5">
        <f t="shared" si="204"/>
        <v>42726.141962174937</v>
      </c>
      <c r="S2144">
        <f t="shared" si="206"/>
        <v>29</v>
      </c>
      <c r="T2144">
        <f t="shared" si="207"/>
        <v>2016</v>
      </c>
    </row>
    <row r="2145" spans="1:20" ht="42.75" hidden="1" x14ac:dyDescent="0.4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>
        <v>5</v>
      </c>
      <c r="L2145" t="b">
        <v>0</v>
      </c>
      <c r="M2145" t="s">
        <v>8289</v>
      </c>
      <c r="N2145" t="s">
        <v>8290</v>
      </c>
      <c r="O2145" s="6">
        <f t="shared" si="202"/>
        <v>11</v>
      </c>
      <c r="P2145">
        <f t="shared" si="203"/>
        <v>45</v>
      </c>
      <c r="Q2145" s="5">
        <f t="shared" si="205"/>
        <v>40647.01196217494</v>
      </c>
      <c r="R2145" s="5">
        <f t="shared" si="204"/>
        <v>40695.936170212764</v>
      </c>
      <c r="S2145">
        <f t="shared" si="206"/>
        <v>49</v>
      </c>
      <c r="T2145">
        <f t="shared" si="207"/>
        <v>2011</v>
      </c>
    </row>
    <row r="2146" spans="1:20" ht="28.5" hidden="1" x14ac:dyDescent="0.4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>
        <v>24</v>
      </c>
      <c r="L2146" t="b">
        <v>0</v>
      </c>
      <c r="M2146" t="s">
        <v>8289</v>
      </c>
      <c r="N2146" t="s">
        <v>8290</v>
      </c>
      <c r="O2146" s="6">
        <f t="shared" si="202"/>
        <v>2</v>
      </c>
      <c r="P2146">
        <f t="shared" si="203"/>
        <v>25.29</v>
      </c>
      <c r="Q2146" s="5">
        <f t="shared" si="205"/>
        <v>41838.494562647757</v>
      </c>
      <c r="R2146" s="5">
        <f t="shared" si="204"/>
        <v>41871.175413711586</v>
      </c>
      <c r="S2146">
        <f t="shared" si="206"/>
        <v>33</v>
      </c>
      <c r="T2146">
        <f t="shared" si="207"/>
        <v>2014</v>
      </c>
    </row>
    <row r="2147" spans="1:20" ht="42.75" hidden="1" x14ac:dyDescent="0.4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>
        <v>89</v>
      </c>
      <c r="L2147" t="b">
        <v>0</v>
      </c>
      <c r="M2147" t="s">
        <v>8289</v>
      </c>
      <c r="N2147" t="s">
        <v>8290</v>
      </c>
      <c r="O2147" s="6">
        <f t="shared" si="202"/>
        <v>30</v>
      </c>
      <c r="P2147">
        <f t="shared" si="203"/>
        <v>51.29</v>
      </c>
      <c r="Q2147" s="5">
        <f t="shared" si="205"/>
        <v>41915.795673758868</v>
      </c>
      <c r="R2147" s="5">
        <f t="shared" si="204"/>
        <v>41946.476524822698</v>
      </c>
      <c r="S2147">
        <f t="shared" si="206"/>
        <v>31</v>
      </c>
      <c r="T2147">
        <f t="shared" si="207"/>
        <v>2014</v>
      </c>
    </row>
    <row r="2148" spans="1:20" ht="42.75" hidden="1" x14ac:dyDescent="0.4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>
        <v>1</v>
      </c>
      <c r="L2148" t="b">
        <v>0</v>
      </c>
      <c r="M2148" t="s">
        <v>8289</v>
      </c>
      <c r="N2148" t="s">
        <v>8290</v>
      </c>
      <c r="O2148" s="6">
        <f t="shared" si="202"/>
        <v>0</v>
      </c>
      <c r="P2148">
        <f t="shared" si="203"/>
        <v>1</v>
      </c>
      <c r="Q2148" s="5">
        <f t="shared" si="205"/>
        <v>42755.7365248227</v>
      </c>
      <c r="R2148" s="5">
        <f t="shared" si="204"/>
        <v>42770.034397163123</v>
      </c>
      <c r="S2148">
        <f t="shared" si="206"/>
        <v>15</v>
      </c>
      <c r="T2148">
        <f t="shared" si="207"/>
        <v>2017</v>
      </c>
    </row>
    <row r="2149" spans="1:20" hidden="1" x14ac:dyDescent="0.4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>
        <v>55</v>
      </c>
      <c r="L2149" t="b">
        <v>0</v>
      </c>
      <c r="M2149" t="s">
        <v>8289</v>
      </c>
      <c r="N2149" t="s">
        <v>8290</v>
      </c>
      <c r="O2149" s="6">
        <f t="shared" si="202"/>
        <v>1</v>
      </c>
      <c r="P2149">
        <f t="shared" si="203"/>
        <v>49.38</v>
      </c>
      <c r="Q2149" s="5">
        <f t="shared" si="205"/>
        <v>42275.344539007092</v>
      </c>
      <c r="R2149" s="5">
        <f t="shared" si="204"/>
        <v>42308.067943262417</v>
      </c>
      <c r="S2149">
        <f t="shared" si="206"/>
        <v>33</v>
      </c>
      <c r="T2149">
        <f t="shared" si="207"/>
        <v>2015</v>
      </c>
    </row>
    <row r="2150" spans="1:20" ht="42.75" hidden="1" x14ac:dyDescent="0.4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>
        <v>2</v>
      </c>
      <c r="L2150" t="b">
        <v>0</v>
      </c>
      <c r="M2150" t="s">
        <v>8289</v>
      </c>
      <c r="N2150" t="s">
        <v>8290</v>
      </c>
      <c r="O2150" s="6">
        <f t="shared" si="202"/>
        <v>2</v>
      </c>
      <c r="P2150">
        <f t="shared" si="203"/>
        <v>1</v>
      </c>
      <c r="Q2150" s="5">
        <f t="shared" si="205"/>
        <v>42417.749196217497</v>
      </c>
      <c r="R2150" s="5">
        <f t="shared" si="204"/>
        <v>42448.344940898343</v>
      </c>
      <c r="S2150">
        <f t="shared" si="206"/>
        <v>31</v>
      </c>
      <c r="T2150">
        <f t="shared" si="207"/>
        <v>2016</v>
      </c>
    </row>
    <row r="2151" spans="1:20" ht="42.75" hidden="1" x14ac:dyDescent="0.4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>
        <v>0</v>
      </c>
      <c r="L2151" t="b">
        <v>0</v>
      </c>
      <c r="M2151" t="s">
        <v>8289</v>
      </c>
      <c r="N2151" t="s">
        <v>8290</v>
      </c>
      <c r="O2151" s="6">
        <f t="shared" si="202"/>
        <v>0</v>
      </c>
      <c r="P2151">
        <f t="shared" si="203"/>
        <v>0</v>
      </c>
      <c r="Q2151" s="5">
        <f t="shared" si="205"/>
        <v>40669.62122931442</v>
      </c>
      <c r="R2151" s="5">
        <f t="shared" si="204"/>
        <v>40705.340425531918</v>
      </c>
      <c r="S2151">
        <f t="shared" si="206"/>
        <v>36</v>
      </c>
      <c r="T2151">
        <f t="shared" si="207"/>
        <v>2011</v>
      </c>
    </row>
    <row r="2152" spans="1:20" hidden="1" x14ac:dyDescent="0.4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>
        <v>4</v>
      </c>
      <c r="L2152" t="b">
        <v>0</v>
      </c>
      <c r="M2152" t="s">
        <v>8289</v>
      </c>
      <c r="N2152" t="s">
        <v>8290</v>
      </c>
      <c r="O2152" s="6">
        <f t="shared" si="202"/>
        <v>1</v>
      </c>
      <c r="P2152">
        <f t="shared" si="203"/>
        <v>101.25</v>
      </c>
      <c r="Q2152" s="5">
        <f t="shared" si="205"/>
        <v>42895.248215130021</v>
      </c>
      <c r="R2152" s="5">
        <f t="shared" si="204"/>
        <v>42925.886513002362</v>
      </c>
      <c r="S2152">
        <f t="shared" si="206"/>
        <v>31</v>
      </c>
      <c r="T2152">
        <f t="shared" si="207"/>
        <v>2017</v>
      </c>
    </row>
    <row r="2153" spans="1:20" ht="42.75" hidden="1" x14ac:dyDescent="0.4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>
        <v>6</v>
      </c>
      <c r="L2153" t="b">
        <v>0</v>
      </c>
      <c r="M2153" t="s">
        <v>8289</v>
      </c>
      <c r="N2153" t="s">
        <v>8290</v>
      </c>
      <c r="O2153" s="6">
        <f t="shared" si="202"/>
        <v>0</v>
      </c>
      <c r="P2153">
        <f t="shared" si="203"/>
        <v>19.670000000000002</v>
      </c>
      <c r="Q2153" s="5">
        <f t="shared" si="205"/>
        <v>42881.52498817967</v>
      </c>
      <c r="R2153" s="5">
        <f t="shared" si="204"/>
        <v>42912.163286052011</v>
      </c>
      <c r="S2153">
        <f t="shared" si="206"/>
        <v>31</v>
      </c>
      <c r="T2153">
        <f t="shared" si="207"/>
        <v>2017</v>
      </c>
    </row>
    <row r="2154" spans="1:20" ht="42.75" hidden="1" x14ac:dyDescent="0.4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>
        <v>4</v>
      </c>
      <c r="L2154" t="b">
        <v>0</v>
      </c>
      <c r="M2154" t="s">
        <v>8289</v>
      </c>
      <c r="N2154" t="s">
        <v>8290</v>
      </c>
      <c r="O2154" s="6">
        <f t="shared" si="202"/>
        <v>0</v>
      </c>
      <c r="P2154">
        <f t="shared" si="203"/>
        <v>12.5</v>
      </c>
      <c r="Q2154" s="5">
        <f t="shared" si="205"/>
        <v>42026.701052009455</v>
      </c>
      <c r="R2154" s="5">
        <f t="shared" si="204"/>
        <v>42057.296796690309</v>
      </c>
      <c r="S2154">
        <f t="shared" si="206"/>
        <v>31</v>
      </c>
      <c r="T2154">
        <f t="shared" si="207"/>
        <v>2015</v>
      </c>
    </row>
    <row r="2155" spans="1:20" ht="42.75" hidden="1" x14ac:dyDescent="0.4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>
        <v>4</v>
      </c>
      <c r="L2155" t="b">
        <v>0</v>
      </c>
      <c r="M2155" t="s">
        <v>8289</v>
      </c>
      <c r="N2155" t="s">
        <v>8290</v>
      </c>
      <c r="O2155" s="6">
        <f t="shared" si="202"/>
        <v>0</v>
      </c>
      <c r="P2155">
        <f t="shared" si="203"/>
        <v>8.5</v>
      </c>
      <c r="Q2155" s="5">
        <f t="shared" si="205"/>
        <v>42323.973026004729</v>
      </c>
      <c r="R2155" s="5">
        <f t="shared" si="204"/>
        <v>42364.233333333337</v>
      </c>
      <c r="S2155">
        <f t="shared" si="206"/>
        <v>40</v>
      </c>
      <c r="T2155">
        <f t="shared" si="207"/>
        <v>2015</v>
      </c>
    </row>
    <row r="2156" spans="1:20" ht="28.5" hidden="1" x14ac:dyDescent="0.4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>
        <v>2</v>
      </c>
      <c r="L2156" t="b">
        <v>0</v>
      </c>
      <c r="M2156" t="s">
        <v>8289</v>
      </c>
      <c r="N2156" t="s">
        <v>8290</v>
      </c>
      <c r="O2156" s="6">
        <f t="shared" si="202"/>
        <v>1</v>
      </c>
      <c r="P2156">
        <f t="shared" si="203"/>
        <v>1</v>
      </c>
      <c r="Q2156" s="5">
        <f t="shared" si="205"/>
        <v>41989.730815602838</v>
      </c>
      <c r="R2156" s="5">
        <f t="shared" si="204"/>
        <v>42010.156347517732</v>
      </c>
      <c r="S2156">
        <f t="shared" si="206"/>
        <v>21</v>
      </c>
      <c r="T2156">
        <f t="shared" si="207"/>
        <v>2014</v>
      </c>
    </row>
    <row r="2157" spans="1:20" ht="42.75" hidden="1" x14ac:dyDescent="0.4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>
        <v>5</v>
      </c>
      <c r="L2157" t="b">
        <v>0</v>
      </c>
      <c r="M2157" t="s">
        <v>8289</v>
      </c>
      <c r="N2157" t="s">
        <v>8290</v>
      </c>
      <c r="O2157" s="6">
        <f t="shared" si="202"/>
        <v>2</v>
      </c>
      <c r="P2157">
        <f t="shared" si="203"/>
        <v>23</v>
      </c>
      <c r="Q2157" s="5">
        <f t="shared" si="205"/>
        <v>42789.508096926715</v>
      </c>
      <c r="R2157" s="5">
        <f t="shared" si="204"/>
        <v>42820.103841607561</v>
      </c>
      <c r="S2157">
        <f t="shared" si="206"/>
        <v>31</v>
      </c>
      <c r="T2157">
        <f t="shared" si="207"/>
        <v>2017</v>
      </c>
    </row>
    <row r="2158" spans="1:20" ht="42.75" hidden="1" x14ac:dyDescent="0.4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>
        <v>83</v>
      </c>
      <c r="L2158" t="b">
        <v>0</v>
      </c>
      <c r="M2158" t="s">
        <v>8289</v>
      </c>
      <c r="N2158" t="s">
        <v>8290</v>
      </c>
      <c r="O2158" s="6">
        <f t="shared" si="202"/>
        <v>3</v>
      </c>
      <c r="P2158">
        <f t="shared" si="203"/>
        <v>17.989999999999998</v>
      </c>
      <c r="Q2158" s="5">
        <f t="shared" si="205"/>
        <v>41827.574539007095</v>
      </c>
      <c r="R2158" s="5">
        <f t="shared" si="204"/>
        <v>41873.5319858156</v>
      </c>
      <c r="S2158">
        <f t="shared" si="206"/>
        <v>46</v>
      </c>
      <c r="T2158">
        <f t="shared" si="207"/>
        <v>2014</v>
      </c>
    </row>
    <row r="2159" spans="1:20" ht="28.5" hidden="1" x14ac:dyDescent="0.4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>
        <v>57</v>
      </c>
      <c r="L2159" t="b">
        <v>0</v>
      </c>
      <c r="M2159" t="s">
        <v>8289</v>
      </c>
      <c r="N2159" t="s">
        <v>8290</v>
      </c>
      <c r="O2159" s="6">
        <f t="shared" si="202"/>
        <v>28</v>
      </c>
      <c r="P2159">
        <f t="shared" si="203"/>
        <v>370.95</v>
      </c>
      <c r="Q2159" s="5">
        <f t="shared" si="205"/>
        <v>43059.363865248226</v>
      </c>
      <c r="R2159" s="5">
        <f t="shared" si="204"/>
        <v>43092.403546099289</v>
      </c>
      <c r="S2159">
        <f t="shared" si="206"/>
        <v>33</v>
      </c>
      <c r="T2159">
        <f t="shared" si="207"/>
        <v>2017</v>
      </c>
    </row>
    <row r="2160" spans="1:20" ht="42.75" hidden="1" x14ac:dyDescent="0.4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>
        <v>311</v>
      </c>
      <c r="L2160" t="b">
        <v>0</v>
      </c>
      <c r="M2160" t="s">
        <v>8289</v>
      </c>
      <c r="N2160" t="s">
        <v>8290</v>
      </c>
      <c r="O2160" s="6">
        <f t="shared" si="202"/>
        <v>7</v>
      </c>
      <c r="P2160">
        <f t="shared" si="203"/>
        <v>63.57</v>
      </c>
      <c r="Q2160" s="5">
        <f t="shared" si="205"/>
        <v>41598.808203309694</v>
      </c>
      <c r="R2160" s="5">
        <f t="shared" si="204"/>
        <v>41644.765650118206</v>
      </c>
      <c r="S2160">
        <f t="shared" si="206"/>
        <v>46</v>
      </c>
      <c r="T2160">
        <f t="shared" si="207"/>
        <v>2013</v>
      </c>
    </row>
    <row r="2161" spans="1:20" ht="57" hidden="1" x14ac:dyDescent="0.4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>
        <v>2</v>
      </c>
      <c r="L2161" t="b">
        <v>0</v>
      </c>
      <c r="M2161" t="s">
        <v>8289</v>
      </c>
      <c r="N2161" t="s">
        <v>8290</v>
      </c>
      <c r="O2161" s="6">
        <f t="shared" si="202"/>
        <v>1</v>
      </c>
      <c r="P2161">
        <f t="shared" si="203"/>
        <v>13</v>
      </c>
      <c r="Q2161" s="5">
        <f t="shared" si="205"/>
        <v>41032.895673758867</v>
      </c>
      <c r="R2161" s="5">
        <f t="shared" si="204"/>
        <v>41063.533971631208</v>
      </c>
      <c r="S2161">
        <f t="shared" si="206"/>
        <v>31</v>
      </c>
      <c r="T2161">
        <f t="shared" si="207"/>
        <v>2012</v>
      </c>
    </row>
    <row r="2162" spans="1:20" ht="42.75" hidden="1" x14ac:dyDescent="0.4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>
        <v>16</v>
      </c>
      <c r="L2162" t="b">
        <v>0</v>
      </c>
      <c r="M2162" t="s">
        <v>8289</v>
      </c>
      <c r="N2162" t="s">
        <v>8290</v>
      </c>
      <c r="O2162" s="6">
        <f t="shared" si="202"/>
        <v>1</v>
      </c>
      <c r="P2162">
        <f t="shared" si="203"/>
        <v>5.31</v>
      </c>
      <c r="Q2162" s="5">
        <f t="shared" si="205"/>
        <v>41347.42913711584</v>
      </c>
      <c r="R2162" s="5">
        <f t="shared" si="204"/>
        <v>41378.067434988181</v>
      </c>
      <c r="S2162">
        <f t="shared" si="206"/>
        <v>31</v>
      </c>
      <c r="T2162">
        <f t="shared" si="207"/>
        <v>2013</v>
      </c>
    </row>
    <row r="2163" spans="1:20" ht="28.5" hidden="1" x14ac:dyDescent="0.4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>
        <v>13</v>
      </c>
      <c r="L2163" t="b">
        <v>1</v>
      </c>
      <c r="M2163" t="s">
        <v>8281</v>
      </c>
      <c r="N2163" t="s">
        <v>8282</v>
      </c>
      <c r="O2163" s="6">
        <f t="shared" si="202"/>
        <v>116</v>
      </c>
      <c r="P2163">
        <f t="shared" si="203"/>
        <v>35.619999999999997</v>
      </c>
      <c r="Q2163" s="5">
        <f t="shared" si="205"/>
        <v>42595.572801418442</v>
      </c>
      <c r="R2163" s="5">
        <f t="shared" si="204"/>
        <v>42626.211099290784</v>
      </c>
      <c r="S2163">
        <f t="shared" si="206"/>
        <v>31</v>
      </c>
      <c r="T2163">
        <f t="shared" si="207"/>
        <v>2016</v>
      </c>
    </row>
    <row r="2164" spans="1:20" ht="42.75" hidden="1" x14ac:dyDescent="0.4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>
        <v>58</v>
      </c>
      <c r="L2164" t="b">
        <v>1</v>
      </c>
      <c r="M2164" t="s">
        <v>8281</v>
      </c>
      <c r="N2164" t="s">
        <v>8282</v>
      </c>
      <c r="O2164" s="6">
        <f t="shared" si="202"/>
        <v>112</v>
      </c>
      <c r="P2164">
        <f t="shared" si="203"/>
        <v>87.1</v>
      </c>
      <c r="Q2164" s="5">
        <f t="shared" si="205"/>
        <v>42159.399420803784</v>
      </c>
      <c r="R2164" s="5">
        <f t="shared" si="204"/>
        <v>42191.058995271873</v>
      </c>
      <c r="S2164">
        <f t="shared" si="206"/>
        <v>32</v>
      </c>
      <c r="T2164">
        <f t="shared" si="207"/>
        <v>2015</v>
      </c>
    </row>
    <row r="2165" spans="1:20" ht="42.75" hidden="1" x14ac:dyDescent="0.4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>
        <v>44</v>
      </c>
      <c r="L2165" t="b">
        <v>1</v>
      </c>
      <c r="M2165" t="s">
        <v>8281</v>
      </c>
      <c r="N2165" t="s">
        <v>8282</v>
      </c>
      <c r="O2165" s="6">
        <f t="shared" si="202"/>
        <v>132</v>
      </c>
      <c r="P2165">
        <f t="shared" si="203"/>
        <v>75.11</v>
      </c>
      <c r="Q2165" s="5">
        <f t="shared" si="205"/>
        <v>42463.87612293144</v>
      </c>
      <c r="R2165" s="5">
        <f t="shared" si="204"/>
        <v>42516.226950354612</v>
      </c>
      <c r="S2165">
        <f t="shared" si="206"/>
        <v>52</v>
      </c>
      <c r="T2165">
        <f t="shared" si="207"/>
        <v>2016</v>
      </c>
    </row>
    <row r="2166" spans="1:20" ht="28.5" hidden="1" x14ac:dyDescent="0.4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>
        <v>83</v>
      </c>
      <c r="L2166" t="b">
        <v>1</v>
      </c>
      <c r="M2166" t="s">
        <v>8281</v>
      </c>
      <c r="N2166" t="s">
        <v>8282</v>
      </c>
      <c r="O2166" s="6">
        <f t="shared" si="202"/>
        <v>103</v>
      </c>
      <c r="P2166">
        <f t="shared" si="203"/>
        <v>68.010000000000005</v>
      </c>
      <c r="Q2166" s="5">
        <f t="shared" si="205"/>
        <v>42876.286217494089</v>
      </c>
      <c r="R2166" s="5">
        <f t="shared" si="204"/>
        <v>42907.382269503549</v>
      </c>
      <c r="S2166">
        <f t="shared" si="206"/>
        <v>31</v>
      </c>
      <c r="T2166">
        <f t="shared" si="207"/>
        <v>2017</v>
      </c>
    </row>
    <row r="2167" spans="1:20" ht="42.75" hidden="1" x14ac:dyDescent="0.4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>
        <v>117</v>
      </c>
      <c r="L2167" t="b">
        <v>1</v>
      </c>
      <c r="M2167" t="s">
        <v>8281</v>
      </c>
      <c r="N2167" t="s">
        <v>8282</v>
      </c>
      <c r="O2167" s="6">
        <f t="shared" si="202"/>
        <v>139</v>
      </c>
      <c r="P2167">
        <f t="shared" si="203"/>
        <v>29.62</v>
      </c>
      <c r="Q2167" s="5">
        <f t="shared" si="205"/>
        <v>42797.596158392436</v>
      </c>
      <c r="R2167" s="5">
        <f t="shared" si="204"/>
        <v>42828.191903073282</v>
      </c>
      <c r="S2167">
        <f t="shared" si="206"/>
        <v>31</v>
      </c>
      <c r="T2167">
        <f t="shared" si="207"/>
        <v>2017</v>
      </c>
    </row>
    <row r="2168" spans="1:20" ht="57" hidden="1" x14ac:dyDescent="0.4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>
        <v>32</v>
      </c>
      <c r="L2168" t="b">
        <v>1</v>
      </c>
      <c r="M2168" t="s">
        <v>8281</v>
      </c>
      <c r="N2168" t="s">
        <v>8282</v>
      </c>
      <c r="O2168" s="6">
        <f t="shared" si="202"/>
        <v>147</v>
      </c>
      <c r="P2168">
        <f t="shared" si="203"/>
        <v>91.63</v>
      </c>
      <c r="Q2168" s="5">
        <f t="shared" si="205"/>
        <v>42282.026217494087</v>
      </c>
      <c r="R2168" s="5">
        <f t="shared" si="204"/>
        <v>42328.026217494087</v>
      </c>
      <c r="S2168">
        <f t="shared" si="206"/>
        <v>46</v>
      </c>
      <c r="T2168">
        <f t="shared" si="207"/>
        <v>2015</v>
      </c>
    </row>
    <row r="2169" spans="1:20" ht="28.5" hidden="1" x14ac:dyDescent="0.4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>
        <v>8</v>
      </c>
      <c r="L2169" t="b">
        <v>1</v>
      </c>
      <c r="M2169" t="s">
        <v>8281</v>
      </c>
      <c r="N2169" t="s">
        <v>8282</v>
      </c>
      <c r="O2169" s="6">
        <f t="shared" si="202"/>
        <v>120</v>
      </c>
      <c r="P2169">
        <f t="shared" si="203"/>
        <v>22.5</v>
      </c>
      <c r="Q2169" s="5">
        <f t="shared" si="205"/>
        <v>41484.642281323875</v>
      </c>
      <c r="R2169" s="5">
        <f t="shared" si="204"/>
        <v>41498.940153664298</v>
      </c>
      <c r="S2169">
        <f t="shared" si="206"/>
        <v>15</v>
      </c>
      <c r="T2169">
        <f t="shared" si="207"/>
        <v>2013</v>
      </c>
    </row>
    <row r="2170" spans="1:20" ht="28.5" hidden="1" x14ac:dyDescent="0.4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>
        <v>340</v>
      </c>
      <c r="L2170" t="b">
        <v>1</v>
      </c>
      <c r="M2170" t="s">
        <v>8281</v>
      </c>
      <c r="N2170" t="s">
        <v>8282</v>
      </c>
      <c r="O2170" s="6">
        <f t="shared" si="202"/>
        <v>122</v>
      </c>
      <c r="P2170">
        <f t="shared" si="203"/>
        <v>64.37</v>
      </c>
      <c r="Q2170" s="5">
        <f t="shared" si="205"/>
        <v>43111.059822695039</v>
      </c>
      <c r="R2170" s="5">
        <f t="shared" si="204"/>
        <v>43142.319148936171</v>
      </c>
      <c r="S2170">
        <f t="shared" si="206"/>
        <v>32</v>
      </c>
      <c r="T2170">
        <f t="shared" si="207"/>
        <v>2018</v>
      </c>
    </row>
    <row r="2171" spans="1:20" ht="42.75" hidden="1" x14ac:dyDescent="0.4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>
        <v>7</v>
      </c>
      <c r="L2171" t="b">
        <v>1</v>
      </c>
      <c r="M2171" t="s">
        <v>8281</v>
      </c>
      <c r="N2171" t="s">
        <v>8282</v>
      </c>
      <c r="O2171" s="6">
        <f t="shared" si="202"/>
        <v>100</v>
      </c>
      <c r="P2171">
        <f t="shared" si="203"/>
        <v>21.86</v>
      </c>
      <c r="Q2171" s="5">
        <f t="shared" si="205"/>
        <v>43160.183817966899</v>
      </c>
      <c r="R2171" s="5">
        <f t="shared" si="204"/>
        <v>43163.247647754135</v>
      </c>
      <c r="S2171">
        <f t="shared" si="206"/>
        <v>4</v>
      </c>
      <c r="T2171">
        <f t="shared" si="207"/>
        <v>2018</v>
      </c>
    </row>
    <row r="2172" spans="1:20" ht="42.75" hidden="1" x14ac:dyDescent="0.4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>
        <v>19</v>
      </c>
      <c r="L2172" t="b">
        <v>1</v>
      </c>
      <c r="M2172" t="s">
        <v>8281</v>
      </c>
      <c r="N2172" t="s">
        <v>8282</v>
      </c>
      <c r="O2172" s="6">
        <f t="shared" si="202"/>
        <v>181</v>
      </c>
      <c r="P2172">
        <f t="shared" si="203"/>
        <v>33.32</v>
      </c>
      <c r="Q2172" s="5">
        <f t="shared" si="205"/>
        <v>42552.574728132386</v>
      </c>
      <c r="R2172" s="5">
        <f t="shared" si="204"/>
        <v>42593.425791962174</v>
      </c>
      <c r="S2172">
        <f t="shared" si="206"/>
        <v>41</v>
      </c>
      <c r="T2172">
        <f t="shared" si="207"/>
        <v>2016</v>
      </c>
    </row>
    <row r="2173" spans="1:20" ht="42.75" hidden="1" x14ac:dyDescent="0.4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>
        <v>47</v>
      </c>
      <c r="L2173" t="b">
        <v>1</v>
      </c>
      <c r="M2173" t="s">
        <v>8281</v>
      </c>
      <c r="N2173" t="s">
        <v>8282</v>
      </c>
      <c r="O2173" s="6">
        <f t="shared" si="202"/>
        <v>106</v>
      </c>
      <c r="P2173">
        <f t="shared" si="203"/>
        <v>90.28</v>
      </c>
      <c r="Q2173" s="5">
        <f t="shared" si="205"/>
        <v>42494.57322695035</v>
      </c>
      <c r="R2173" s="5">
        <f t="shared" si="204"/>
        <v>42530.574468085106</v>
      </c>
      <c r="S2173">
        <f t="shared" si="206"/>
        <v>36</v>
      </c>
      <c r="T2173">
        <f t="shared" si="207"/>
        <v>2016</v>
      </c>
    </row>
    <row r="2174" spans="1:20" ht="42.75" hidden="1" x14ac:dyDescent="0.4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>
        <v>13</v>
      </c>
      <c r="L2174" t="b">
        <v>1</v>
      </c>
      <c r="M2174" t="s">
        <v>8281</v>
      </c>
      <c r="N2174" t="s">
        <v>8282</v>
      </c>
      <c r="O2174" s="6">
        <f t="shared" si="202"/>
        <v>100</v>
      </c>
      <c r="P2174">
        <f t="shared" si="203"/>
        <v>76.92</v>
      </c>
      <c r="Q2174" s="5">
        <f t="shared" si="205"/>
        <v>42433.932860520094</v>
      </c>
      <c r="R2174" s="5">
        <f t="shared" si="204"/>
        <v>42464.571158392435</v>
      </c>
      <c r="S2174">
        <f t="shared" si="206"/>
        <v>31</v>
      </c>
      <c r="T2174">
        <f t="shared" si="207"/>
        <v>2016</v>
      </c>
    </row>
    <row r="2175" spans="1:20" ht="42.75" hidden="1" x14ac:dyDescent="0.4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>
        <v>90</v>
      </c>
      <c r="L2175" t="b">
        <v>1</v>
      </c>
      <c r="M2175" t="s">
        <v>8281</v>
      </c>
      <c r="N2175" t="s">
        <v>8282</v>
      </c>
      <c r="O2175" s="6">
        <f t="shared" si="202"/>
        <v>127</v>
      </c>
      <c r="P2175">
        <f t="shared" si="203"/>
        <v>59.23</v>
      </c>
      <c r="Q2175" s="5">
        <f t="shared" si="205"/>
        <v>41834.55842789598</v>
      </c>
      <c r="R2175" s="5">
        <f t="shared" si="204"/>
        <v>41866.701418439712</v>
      </c>
      <c r="S2175">
        <f t="shared" si="206"/>
        <v>32</v>
      </c>
      <c r="T2175">
        <f t="shared" si="207"/>
        <v>2014</v>
      </c>
    </row>
    <row r="2176" spans="1:20" ht="42.75" hidden="1" x14ac:dyDescent="0.4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>
        <v>63</v>
      </c>
      <c r="L2176" t="b">
        <v>1</v>
      </c>
      <c r="M2176" t="s">
        <v>8281</v>
      </c>
      <c r="N2176" t="s">
        <v>8282</v>
      </c>
      <c r="O2176" s="6">
        <f t="shared" si="202"/>
        <v>103</v>
      </c>
      <c r="P2176">
        <f t="shared" si="203"/>
        <v>65.38</v>
      </c>
      <c r="Q2176" s="5">
        <f t="shared" si="205"/>
        <v>42825.0438179669</v>
      </c>
      <c r="R2176" s="5">
        <f t="shared" si="204"/>
        <v>42855.682115839241</v>
      </c>
      <c r="S2176">
        <f t="shared" si="206"/>
        <v>31</v>
      </c>
      <c r="T2176">
        <f t="shared" si="207"/>
        <v>2017</v>
      </c>
    </row>
    <row r="2177" spans="1:20" ht="42.75" hidden="1" x14ac:dyDescent="0.4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>
        <v>26</v>
      </c>
      <c r="L2177" t="b">
        <v>1</v>
      </c>
      <c r="M2177" t="s">
        <v>8281</v>
      </c>
      <c r="N2177" t="s">
        <v>8282</v>
      </c>
      <c r="O2177" s="6">
        <f t="shared" si="202"/>
        <v>250</v>
      </c>
      <c r="P2177">
        <f t="shared" si="203"/>
        <v>67.31</v>
      </c>
      <c r="Q2177" s="5">
        <f t="shared" si="205"/>
        <v>42926.626312056738</v>
      </c>
      <c r="R2177" s="5">
        <f t="shared" si="204"/>
        <v>42933.77524822695</v>
      </c>
      <c r="S2177">
        <f t="shared" si="206"/>
        <v>8</v>
      </c>
      <c r="T2177">
        <f t="shared" si="207"/>
        <v>2017</v>
      </c>
    </row>
    <row r="2178" spans="1:20" ht="42.75" hidden="1" x14ac:dyDescent="0.4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>
        <v>71</v>
      </c>
      <c r="L2178" t="b">
        <v>1</v>
      </c>
      <c r="M2178" t="s">
        <v>8281</v>
      </c>
      <c r="N2178" t="s">
        <v>8282</v>
      </c>
      <c r="O2178" s="6">
        <f t="shared" ref="O2178:O2241" si="208">ROUND(E2178/D2178*100,0)</f>
        <v>126</v>
      </c>
      <c r="P2178">
        <f t="shared" ref="P2178:P2241" si="209">IFERROR(ROUND(E2178/K2178,2),0)</f>
        <v>88.75</v>
      </c>
      <c r="Q2178" s="5">
        <f t="shared" si="205"/>
        <v>42448.28497635934</v>
      </c>
      <c r="R2178" s="5">
        <f t="shared" ref="R2178:R2241" si="210">(I2178/84600)+DATE(1970,1,1)</f>
        <v>42478.923274231682</v>
      </c>
      <c r="S2178">
        <f t="shared" si="206"/>
        <v>31</v>
      </c>
      <c r="T2178">
        <f t="shared" si="207"/>
        <v>2016</v>
      </c>
    </row>
    <row r="2179" spans="1:20" ht="57" hidden="1" x14ac:dyDescent="0.4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>
        <v>38</v>
      </c>
      <c r="L2179" t="b">
        <v>1</v>
      </c>
      <c r="M2179" t="s">
        <v>8281</v>
      </c>
      <c r="N2179" t="s">
        <v>8282</v>
      </c>
      <c r="O2179" s="6">
        <f t="shared" si="208"/>
        <v>100</v>
      </c>
      <c r="P2179">
        <f t="shared" si="209"/>
        <v>65.87</v>
      </c>
      <c r="Q2179" s="5">
        <f t="shared" ref="Q2179:Q2242" si="211">(J2179/84600)+DATE(1970,1,1)</f>
        <v>42862.532706855796</v>
      </c>
      <c r="R2179" s="5">
        <f t="shared" si="210"/>
        <v>42888.064621749407</v>
      </c>
      <c r="S2179">
        <f t="shared" ref="S2179:S2242" si="212">ROUND((I2179-J2179)/86400,0)+1</f>
        <v>26</v>
      </c>
      <c r="T2179">
        <f t="shared" ref="T2179:T2242" si="213">YEAR((Q2179))</f>
        <v>2017</v>
      </c>
    </row>
    <row r="2180" spans="1:20" ht="42.75" hidden="1" x14ac:dyDescent="0.4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>
        <v>859</v>
      </c>
      <c r="L2180" t="b">
        <v>1</v>
      </c>
      <c r="M2180" t="s">
        <v>8281</v>
      </c>
      <c r="N2180" t="s">
        <v>8282</v>
      </c>
      <c r="O2180" s="6">
        <f t="shared" si="208"/>
        <v>139</v>
      </c>
      <c r="P2180">
        <f t="shared" si="209"/>
        <v>40.35</v>
      </c>
      <c r="Q2180" s="5">
        <f t="shared" si="211"/>
        <v>43088.628806146575</v>
      </c>
      <c r="R2180" s="5">
        <f t="shared" si="210"/>
        <v>43119.267104018916</v>
      </c>
      <c r="S2180">
        <f t="shared" si="212"/>
        <v>31</v>
      </c>
      <c r="T2180">
        <f t="shared" si="213"/>
        <v>2017</v>
      </c>
    </row>
    <row r="2181" spans="1:20" ht="42.75" hidden="1" x14ac:dyDescent="0.4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>
        <v>21</v>
      </c>
      <c r="L2181" t="b">
        <v>1</v>
      </c>
      <c r="M2181" t="s">
        <v>8281</v>
      </c>
      <c r="N2181" t="s">
        <v>8282</v>
      </c>
      <c r="O2181" s="6">
        <f t="shared" si="208"/>
        <v>161</v>
      </c>
      <c r="P2181">
        <f t="shared" si="209"/>
        <v>76.86</v>
      </c>
      <c r="Q2181" s="5">
        <f t="shared" si="211"/>
        <v>42426.366335697399</v>
      </c>
      <c r="R2181" s="5">
        <f t="shared" si="210"/>
        <v>42457.004633569741</v>
      </c>
      <c r="S2181">
        <f t="shared" si="212"/>
        <v>31</v>
      </c>
      <c r="T2181">
        <f t="shared" si="213"/>
        <v>2016</v>
      </c>
    </row>
    <row r="2182" spans="1:20" ht="28.5" hidden="1" x14ac:dyDescent="0.4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>
        <v>78</v>
      </c>
      <c r="L2182" t="b">
        <v>1</v>
      </c>
      <c r="M2182" t="s">
        <v>8281</v>
      </c>
      <c r="N2182" t="s">
        <v>8282</v>
      </c>
      <c r="O2182" s="6">
        <f t="shared" si="208"/>
        <v>107</v>
      </c>
      <c r="P2182">
        <f t="shared" si="209"/>
        <v>68.709999999999994</v>
      </c>
      <c r="Q2182" s="5">
        <f t="shared" si="211"/>
        <v>42635.215933806146</v>
      </c>
      <c r="R2182" s="5">
        <f t="shared" si="210"/>
        <v>42678.152104018911</v>
      </c>
      <c r="S2182">
        <f t="shared" si="212"/>
        <v>43</v>
      </c>
      <c r="T2182">
        <f t="shared" si="213"/>
        <v>2016</v>
      </c>
    </row>
    <row r="2183" spans="1:20" ht="42.75" hidden="1" x14ac:dyDescent="0.4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>
        <v>53</v>
      </c>
      <c r="L2183" t="b">
        <v>1</v>
      </c>
      <c r="M2183" t="s">
        <v>8289</v>
      </c>
      <c r="N2183" t="s">
        <v>8307</v>
      </c>
      <c r="O2183" s="6">
        <f t="shared" si="208"/>
        <v>153</v>
      </c>
      <c r="P2183">
        <f t="shared" si="209"/>
        <v>57.77</v>
      </c>
      <c r="Q2183" s="5">
        <f t="shared" si="211"/>
        <v>43139.047907801418</v>
      </c>
      <c r="R2183" s="5">
        <f t="shared" si="210"/>
        <v>43153.345780141841</v>
      </c>
      <c r="S2183">
        <f t="shared" si="212"/>
        <v>15</v>
      </c>
      <c r="T2183">
        <f t="shared" si="213"/>
        <v>2018</v>
      </c>
    </row>
    <row r="2184" spans="1:20" ht="42.75" hidden="1" x14ac:dyDescent="0.4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>
        <v>356</v>
      </c>
      <c r="L2184" t="b">
        <v>1</v>
      </c>
      <c r="M2184" t="s">
        <v>8289</v>
      </c>
      <c r="N2184" t="s">
        <v>8307</v>
      </c>
      <c r="O2184" s="6">
        <f t="shared" si="208"/>
        <v>524</v>
      </c>
      <c r="P2184">
        <f t="shared" si="209"/>
        <v>44.17</v>
      </c>
      <c r="Q2184" s="5">
        <f t="shared" si="211"/>
        <v>42226.941193853432</v>
      </c>
      <c r="R2184" s="5">
        <f t="shared" si="210"/>
        <v>42262.68587470449</v>
      </c>
      <c r="S2184">
        <f t="shared" si="212"/>
        <v>36</v>
      </c>
      <c r="T2184">
        <f t="shared" si="213"/>
        <v>2015</v>
      </c>
    </row>
    <row r="2185" spans="1:20" ht="42.75" hidden="1" x14ac:dyDescent="0.4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>
        <v>279</v>
      </c>
      <c r="L2185" t="b">
        <v>1</v>
      </c>
      <c r="M2185" t="s">
        <v>8289</v>
      </c>
      <c r="N2185" t="s">
        <v>8307</v>
      </c>
      <c r="O2185" s="6">
        <f t="shared" si="208"/>
        <v>489</v>
      </c>
      <c r="P2185">
        <f t="shared" si="209"/>
        <v>31.57</v>
      </c>
      <c r="Q2185" s="5">
        <f t="shared" si="211"/>
        <v>43110.82005910165</v>
      </c>
      <c r="R2185" s="5">
        <f t="shared" si="210"/>
        <v>43141.297872340423</v>
      </c>
      <c r="S2185">
        <f t="shared" si="212"/>
        <v>31</v>
      </c>
      <c r="T2185">
        <f t="shared" si="213"/>
        <v>2018</v>
      </c>
    </row>
    <row r="2186" spans="1:20" ht="42.75" hidden="1" x14ac:dyDescent="0.4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>
        <v>266</v>
      </c>
      <c r="L2186" t="b">
        <v>1</v>
      </c>
      <c r="M2186" t="s">
        <v>8289</v>
      </c>
      <c r="N2186" t="s">
        <v>8307</v>
      </c>
      <c r="O2186" s="6">
        <f t="shared" si="208"/>
        <v>285</v>
      </c>
      <c r="P2186">
        <f t="shared" si="209"/>
        <v>107.05</v>
      </c>
      <c r="Q2186" s="5">
        <f t="shared" si="211"/>
        <v>42738.385827423168</v>
      </c>
      <c r="R2186" s="5">
        <f t="shared" si="210"/>
        <v>42752.659574468082</v>
      </c>
      <c r="S2186">
        <f t="shared" si="212"/>
        <v>15</v>
      </c>
      <c r="T2186">
        <f t="shared" si="213"/>
        <v>2017</v>
      </c>
    </row>
    <row r="2187" spans="1:20" ht="42.75" hidden="1" x14ac:dyDescent="0.4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>
        <v>623</v>
      </c>
      <c r="L2187" t="b">
        <v>1</v>
      </c>
      <c r="M2187" t="s">
        <v>8289</v>
      </c>
      <c r="N2187" t="s">
        <v>8307</v>
      </c>
      <c r="O2187" s="6">
        <f t="shared" si="208"/>
        <v>1857</v>
      </c>
      <c r="P2187">
        <f t="shared" si="209"/>
        <v>149.03</v>
      </c>
      <c r="Q2187" s="5">
        <f t="shared" si="211"/>
        <v>41654.463817966905</v>
      </c>
      <c r="R2187" s="5">
        <f t="shared" si="210"/>
        <v>41695.314881796687</v>
      </c>
      <c r="S2187">
        <f t="shared" si="212"/>
        <v>41</v>
      </c>
      <c r="T2187">
        <f t="shared" si="213"/>
        <v>2014</v>
      </c>
    </row>
    <row r="2188" spans="1:20" ht="42.75" hidden="1" x14ac:dyDescent="0.4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>
        <v>392</v>
      </c>
      <c r="L2188" t="b">
        <v>1</v>
      </c>
      <c r="M2188" t="s">
        <v>8289</v>
      </c>
      <c r="N2188" t="s">
        <v>8307</v>
      </c>
      <c r="O2188" s="6">
        <f t="shared" si="208"/>
        <v>110</v>
      </c>
      <c r="P2188">
        <f t="shared" si="209"/>
        <v>55.96</v>
      </c>
      <c r="Q2188" s="5">
        <f t="shared" si="211"/>
        <v>42945.628167848699</v>
      </c>
      <c r="R2188" s="5">
        <f t="shared" si="210"/>
        <v>42982.872340425529</v>
      </c>
      <c r="S2188">
        <f t="shared" si="212"/>
        <v>37</v>
      </c>
      <c r="T2188">
        <f t="shared" si="213"/>
        <v>2017</v>
      </c>
    </row>
    <row r="2189" spans="1:20" ht="42.75" hidden="1" x14ac:dyDescent="0.4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>
        <v>3562</v>
      </c>
      <c r="L2189" t="b">
        <v>1</v>
      </c>
      <c r="M2189" t="s">
        <v>8289</v>
      </c>
      <c r="N2189" t="s">
        <v>8307</v>
      </c>
      <c r="O2189" s="6">
        <f t="shared" si="208"/>
        <v>1015</v>
      </c>
      <c r="P2189">
        <f t="shared" si="209"/>
        <v>56.97</v>
      </c>
      <c r="Q2189" s="5">
        <f t="shared" si="211"/>
        <v>42419.256099290782</v>
      </c>
      <c r="R2189" s="5">
        <f t="shared" si="210"/>
        <v>42448.829078014183</v>
      </c>
      <c r="S2189">
        <f t="shared" si="212"/>
        <v>30</v>
      </c>
      <c r="T2189">
        <f t="shared" si="213"/>
        <v>2016</v>
      </c>
    </row>
    <row r="2190" spans="1:20" ht="42.75" hidden="1" x14ac:dyDescent="0.4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>
        <v>514</v>
      </c>
      <c r="L2190" t="b">
        <v>1</v>
      </c>
      <c r="M2190" t="s">
        <v>8289</v>
      </c>
      <c r="N2190" t="s">
        <v>8307</v>
      </c>
      <c r="O2190" s="6">
        <f t="shared" si="208"/>
        <v>412</v>
      </c>
      <c r="P2190">
        <f t="shared" si="209"/>
        <v>44.06</v>
      </c>
      <c r="Q2190" s="5">
        <f t="shared" si="211"/>
        <v>42996.662423167843</v>
      </c>
      <c r="R2190" s="5">
        <f t="shared" si="210"/>
        <v>43032.531914893618</v>
      </c>
      <c r="S2190">
        <f t="shared" si="212"/>
        <v>36</v>
      </c>
      <c r="T2190">
        <f t="shared" si="213"/>
        <v>2017</v>
      </c>
    </row>
    <row r="2191" spans="1:20" ht="42.75" hidden="1" x14ac:dyDescent="0.4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>
        <v>88</v>
      </c>
      <c r="L2191" t="b">
        <v>1</v>
      </c>
      <c r="M2191" t="s">
        <v>8289</v>
      </c>
      <c r="N2191" t="s">
        <v>8307</v>
      </c>
      <c r="O2191" s="6">
        <f t="shared" si="208"/>
        <v>503</v>
      </c>
      <c r="P2191">
        <f t="shared" si="209"/>
        <v>68.63</v>
      </c>
      <c r="Q2191" s="5">
        <f t="shared" si="211"/>
        <v>42827.336879432623</v>
      </c>
      <c r="R2191" s="5">
        <f t="shared" si="210"/>
        <v>42841.765957446813</v>
      </c>
      <c r="S2191">
        <f t="shared" si="212"/>
        <v>15</v>
      </c>
      <c r="T2191">
        <f t="shared" si="213"/>
        <v>2017</v>
      </c>
    </row>
    <row r="2192" spans="1:20" ht="42.75" hidden="1" x14ac:dyDescent="0.4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>
        <v>537</v>
      </c>
      <c r="L2192" t="b">
        <v>1</v>
      </c>
      <c r="M2192" t="s">
        <v>8289</v>
      </c>
      <c r="N2192" t="s">
        <v>8307</v>
      </c>
      <c r="O2192" s="6">
        <f t="shared" si="208"/>
        <v>185</v>
      </c>
      <c r="P2192">
        <f t="shared" si="209"/>
        <v>65.319999999999993</v>
      </c>
      <c r="Q2192" s="5">
        <f t="shared" si="211"/>
        <v>42776.106430260043</v>
      </c>
      <c r="R2192" s="5">
        <f t="shared" si="210"/>
        <v>42811.509929078013</v>
      </c>
      <c r="S2192">
        <f t="shared" si="212"/>
        <v>36</v>
      </c>
      <c r="T2192">
        <f t="shared" si="213"/>
        <v>2017</v>
      </c>
    </row>
    <row r="2193" spans="1:20" ht="42.75" hidden="1" x14ac:dyDescent="0.4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>
        <v>25</v>
      </c>
      <c r="L2193" t="b">
        <v>1</v>
      </c>
      <c r="M2193" t="s">
        <v>8289</v>
      </c>
      <c r="N2193" t="s">
        <v>8307</v>
      </c>
      <c r="O2193" s="6">
        <f t="shared" si="208"/>
        <v>120</v>
      </c>
      <c r="P2193">
        <f t="shared" si="209"/>
        <v>35.92</v>
      </c>
      <c r="Q2193" s="5">
        <f t="shared" si="211"/>
        <v>43134.787553191491</v>
      </c>
      <c r="R2193" s="5">
        <f t="shared" si="210"/>
        <v>43147.042872340426</v>
      </c>
      <c r="S2193">
        <f t="shared" si="212"/>
        <v>13</v>
      </c>
      <c r="T2193">
        <f t="shared" si="213"/>
        <v>2018</v>
      </c>
    </row>
    <row r="2194" spans="1:20" ht="42.75" hidden="1" x14ac:dyDescent="0.4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>
        <v>3238</v>
      </c>
      <c r="L2194" t="b">
        <v>1</v>
      </c>
      <c r="M2194" t="s">
        <v>8289</v>
      </c>
      <c r="N2194" t="s">
        <v>8307</v>
      </c>
      <c r="O2194" s="6">
        <f t="shared" si="208"/>
        <v>1081</v>
      </c>
      <c r="P2194">
        <f t="shared" si="209"/>
        <v>40.07</v>
      </c>
      <c r="Q2194" s="5">
        <f t="shared" si="211"/>
        <v>43056.167186761231</v>
      </c>
      <c r="R2194" s="5">
        <f t="shared" si="210"/>
        <v>43084.872340425529</v>
      </c>
      <c r="S2194">
        <f t="shared" si="212"/>
        <v>29</v>
      </c>
      <c r="T2194">
        <f t="shared" si="213"/>
        <v>2017</v>
      </c>
    </row>
    <row r="2195" spans="1:20" ht="42.75" hidden="1" x14ac:dyDescent="0.4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>
        <v>897</v>
      </c>
      <c r="L2195" t="b">
        <v>1</v>
      </c>
      <c r="M2195" t="s">
        <v>8289</v>
      </c>
      <c r="N2195" t="s">
        <v>8307</v>
      </c>
      <c r="O2195" s="6">
        <f t="shared" si="208"/>
        <v>452</v>
      </c>
      <c r="P2195">
        <f t="shared" si="209"/>
        <v>75.650000000000006</v>
      </c>
      <c r="Q2195" s="5">
        <f t="shared" si="211"/>
        <v>43028.137966903072</v>
      </c>
      <c r="R2195" s="5">
        <f t="shared" si="210"/>
        <v>43059.595035460996</v>
      </c>
      <c r="S2195">
        <f t="shared" si="212"/>
        <v>32</v>
      </c>
      <c r="T2195">
        <f t="shared" si="213"/>
        <v>2017</v>
      </c>
    </row>
    <row r="2196" spans="1:20" ht="42.75" hidden="1" x14ac:dyDescent="0.4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>
        <v>878</v>
      </c>
      <c r="L2196" t="b">
        <v>1</v>
      </c>
      <c r="M2196" t="s">
        <v>8289</v>
      </c>
      <c r="N2196" t="s">
        <v>8307</v>
      </c>
      <c r="O2196" s="6">
        <f t="shared" si="208"/>
        <v>537</v>
      </c>
      <c r="P2196">
        <f t="shared" si="209"/>
        <v>61.2</v>
      </c>
      <c r="Q2196" s="5">
        <f t="shared" si="211"/>
        <v>42784.412411347519</v>
      </c>
      <c r="R2196" s="5">
        <f t="shared" si="210"/>
        <v>42815.008156028372</v>
      </c>
      <c r="S2196">
        <f t="shared" si="212"/>
        <v>31</v>
      </c>
      <c r="T2196">
        <f t="shared" si="213"/>
        <v>2017</v>
      </c>
    </row>
    <row r="2197" spans="1:20" ht="28.5" hidden="1" x14ac:dyDescent="0.4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>
        <v>115</v>
      </c>
      <c r="L2197" t="b">
        <v>1</v>
      </c>
      <c r="M2197" t="s">
        <v>8289</v>
      </c>
      <c r="N2197" t="s">
        <v>8307</v>
      </c>
      <c r="O2197" s="6">
        <f t="shared" si="208"/>
        <v>120</v>
      </c>
      <c r="P2197">
        <f t="shared" si="209"/>
        <v>48.13</v>
      </c>
      <c r="Q2197" s="5">
        <f t="shared" si="211"/>
        <v>42551.575650118204</v>
      </c>
      <c r="R2197" s="5">
        <f t="shared" si="210"/>
        <v>42582.213947990545</v>
      </c>
      <c r="S2197">
        <f t="shared" si="212"/>
        <v>31</v>
      </c>
      <c r="T2197">
        <f t="shared" si="213"/>
        <v>2016</v>
      </c>
    </row>
    <row r="2198" spans="1:20" ht="28.5" hidden="1" x14ac:dyDescent="0.4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>
        <v>234</v>
      </c>
      <c r="L2198" t="b">
        <v>1</v>
      </c>
      <c r="M2198" t="s">
        <v>8289</v>
      </c>
      <c r="N2198" t="s">
        <v>8307</v>
      </c>
      <c r="O2198" s="6">
        <f t="shared" si="208"/>
        <v>114</v>
      </c>
      <c r="P2198">
        <f t="shared" si="209"/>
        <v>68.11</v>
      </c>
      <c r="Q2198" s="5">
        <f t="shared" si="211"/>
        <v>43039.455106382979</v>
      </c>
      <c r="R2198" s="5">
        <f t="shared" si="210"/>
        <v>43070.914893617024</v>
      </c>
      <c r="S2198">
        <f t="shared" si="212"/>
        <v>32</v>
      </c>
      <c r="T2198">
        <f t="shared" si="213"/>
        <v>2017</v>
      </c>
    </row>
    <row r="2199" spans="1:20" ht="42.75" hidden="1" x14ac:dyDescent="0.4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>
        <v>4330</v>
      </c>
      <c r="L2199" t="b">
        <v>1</v>
      </c>
      <c r="M2199" t="s">
        <v>8289</v>
      </c>
      <c r="N2199" t="s">
        <v>8307</v>
      </c>
      <c r="O2199" s="6">
        <f t="shared" si="208"/>
        <v>951</v>
      </c>
      <c r="P2199">
        <f t="shared" si="209"/>
        <v>65.89</v>
      </c>
      <c r="Q2199" s="5">
        <f t="shared" si="211"/>
        <v>42383.894314420802</v>
      </c>
      <c r="R2199" s="5">
        <f t="shared" si="210"/>
        <v>42414.532612293144</v>
      </c>
      <c r="S2199">
        <f t="shared" si="212"/>
        <v>31</v>
      </c>
      <c r="T2199">
        <f t="shared" si="213"/>
        <v>2016</v>
      </c>
    </row>
    <row r="2200" spans="1:20" ht="42.75" hidden="1" x14ac:dyDescent="0.4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>
        <v>651</v>
      </c>
      <c r="L2200" t="b">
        <v>1</v>
      </c>
      <c r="M2200" t="s">
        <v>8289</v>
      </c>
      <c r="N2200" t="s">
        <v>8307</v>
      </c>
      <c r="O2200" s="6">
        <f t="shared" si="208"/>
        <v>133</v>
      </c>
      <c r="P2200">
        <f t="shared" si="209"/>
        <v>81.650000000000006</v>
      </c>
      <c r="Q2200" s="5">
        <f t="shared" si="211"/>
        <v>42648.333333333328</v>
      </c>
      <c r="R2200" s="5">
        <f t="shared" si="210"/>
        <v>42679.014184397165</v>
      </c>
      <c r="S2200">
        <f t="shared" si="212"/>
        <v>31</v>
      </c>
      <c r="T2200">
        <f t="shared" si="213"/>
        <v>2016</v>
      </c>
    </row>
    <row r="2201" spans="1:20" ht="28.5" hidden="1" x14ac:dyDescent="0.4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>
        <v>251</v>
      </c>
      <c r="L2201" t="b">
        <v>1</v>
      </c>
      <c r="M2201" t="s">
        <v>8289</v>
      </c>
      <c r="N2201" t="s">
        <v>8307</v>
      </c>
      <c r="O2201" s="6">
        <f t="shared" si="208"/>
        <v>147</v>
      </c>
      <c r="P2201">
        <f t="shared" si="209"/>
        <v>52.7</v>
      </c>
      <c r="Q2201" s="5">
        <f t="shared" si="211"/>
        <v>42617.59572104019</v>
      </c>
      <c r="R2201" s="5">
        <f t="shared" si="210"/>
        <v>42648.234018912524</v>
      </c>
      <c r="S2201">
        <f t="shared" si="212"/>
        <v>31</v>
      </c>
      <c r="T2201">
        <f t="shared" si="213"/>
        <v>2016</v>
      </c>
    </row>
    <row r="2202" spans="1:20" ht="42.75" hidden="1" x14ac:dyDescent="0.4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>
        <v>263</v>
      </c>
      <c r="L2202" t="b">
        <v>1</v>
      </c>
      <c r="M2202" t="s">
        <v>8289</v>
      </c>
      <c r="N2202" t="s">
        <v>8307</v>
      </c>
      <c r="O2202" s="6">
        <f t="shared" si="208"/>
        <v>542</v>
      </c>
      <c r="P2202">
        <f t="shared" si="209"/>
        <v>41.23</v>
      </c>
      <c r="Q2202" s="5">
        <f t="shared" si="211"/>
        <v>42516.70293144208</v>
      </c>
      <c r="R2202" s="5">
        <f t="shared" si="210"/>
        <v>42544.787234042553</v>
      </c>
      <c r="S2202">
        <f t="shared" si="212"/>
        <v>28</v>
      </c>
      <c r="T2202">
        <f t="shared" si="213"/>
        <v>2016</v>
      </c>
    </row>
    <row r="2203" spans="1:20" ht="42.75" hidden="1" x14ac:dyDescent="0.4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>
        <v>28</v>
      </c>
      <c r="L2203" t="b">
        <v>1</v>
      </c>
      <c r="M2203" t="s">
        <v>8281</v>
      </c>
      <c r="N2203" t="s">
        <v>8286</v>
      </c>
      <c r="O2203" s="6">
        <f t="shared" si="208"/>
        <v>383</v>
      </c>
      <c r="P2203">
        <f t="shared" si="209"/>
        <v>15.04</v>
      </c>
      <c r="Q2203" s="5">
        <f t="shared" si="211"/>
        <v>41611.05632387707</v>
      </c>
      <c r="R2203" s="5">
        <f t="shared" si="210"/>
        <v>41625.354196217493</v>
      </c>
      <c r="S2203">
        <f t="shared" si="212"/>
        <v>15</v>
      </c>
      <c r="T2203">
        <f t="shared" si="213"/>
        <v>2013</v>
      </c>
    </row>
    <row r="2204" spans="1:20" ht="28.5" hidden="1" x14ac:dyDescent="0.4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>
        <v>721</v>
      </c>
      <c r="L2204" t="b">
        <v>1</v>
      </c>
      <c r="M2204" t="s">
        <v>8281</v>
      </c>
      <c r="N2204" t="s">
        <v>8286</v>
      </c>
      <c r="O2204" s="6">
        <f t="shared" si="208"/>
        <v>704</v>
      </c>
      <c r="P2204">
        <f t="shared" si="209"/>
        <v>39.07</v>
      </c>
      <c r="Q2204" s="5">
        <f t="shared" si="211"/>
        <v>41517.101276595742</v>
      </c>
      <c r="R2204" s="5">
        <f t="shared" si="210"/>
        <v>41547.739574468083</v>
      </c>
      <c r="S2204">
        <f t="shared" si="212"/>
        <v>31</v>
      </c>
      <c r="T2204">
        <f t="shared" si="213"/>
        <v>2013</v>
      </c>
    </row>
    <row r="2205" spans="1:20" ht="42.75" hidden="1" x14ac:dyDescent="0.4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>
        <v>50</v>
      </c>
      <c r="L2205" t="b">
        <v>1</v>
      </c>
      <c r="M2205" t="s">
        <v>8281</v>
      </c>
      <c r="N2205" t="s">
        <v>8286</v>
      </c>
      <c r="O2205" s="6">
        <f t="shared" si="208"/>
        <v>110</v>
      </c>
      <c r="P2205">
        <f t="shared" si="209"/>
        <v>43.82</v>
      </c>
      <c r="Q2205" s="5">
        <f t="shared" si="211"/>
        <v>42596.601442080377</v>
      </c>
      <c r="R2205" s="5">
        <f t="shared" si="210"/>
        <v>42627.239739952718</v>
      </c>
      <c r="S2205">
        <f t="shared" si="212"/>
        <v>31</v>
      </c>
      <c r="T2205">
        <f t="shared" si="213"/>
        <v>2016</v>
      </c>
    </row>
    <row r="2206" spans="1:20" ht="42.75" hidden="1" x14ac:dyDescent="0.4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>
        <v>73</v>
      </c>
      <c r="L2206" t="b">
        <v>1</v>
      </c>
      <c r="M2206" t="s">
        <v>8281</v>
      </c>
      <c r="N2206" t="s">
        <v>8286</v>
      </c>
      <c r="O2206" s="6">
        <f t="shared" si="208"/>
        <v>133</v>
      </c>
      <c r="P2206">
        <f t="shared" si="209"/>
        <v>27.3</v>
      </c>
      <c r="Q2206" s="5">
        <f t="shared" si="211"/>
        <v>41647.27563829787</v>
      </c>
      <c r="R2206" s="5">
        <f t="shared" si="210"/>
        <v>41677.913936170211</v>
      </c>
      <c r="S2206">
        <f t="shared" si="212"/>
        <v>31</v>
      </c>
      <c r="T2206">
        <f t="shared" si="213"/>
        <v>2014</v>
      </c>
    </row>
    <row r="2207" spans="1:20" ht="42.75" hidden="1" x14ac:dyDescent="0.4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>
        <v>27</v>
      </c>
      <c r="L2207" t="b">
        <v>1</v>
      </c>
      <c r="M2207" t="s">
        <v>8281</v>
      </c>
      <c r="N2207" t="s">
        <v>8286</v>
      </c>
      <c r="O2207" s="6">
        <f t="shared" si="208"/>
        <v>152</v>
      </c>
      <c r="P2207">
        <f t="shared" si="209"/>
        <v>42.22</v>
      </c>
      <c r="Q2207" s="5">
        <f t="shared" si="211"/>
        <v>41360.817836879432</v>
      </c>
      <c r="R2207" s="5">
        <f t="shared" si="210"/>
        <v>41391.456134751774</v>
      </c>
      <c r="S2207">
        <f t="shared" si="212"/>
        <v>31</v>
      </c>
      <c r="T2207">
        <f t="shared" si="213"/>
        <v>2013</v>
      </c>
    </row>
    <row r="2208" spans="1:20" ht="42.75" hidden="1" x14ac:dyDescent="0.4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>
        <v>34</v>
      </c>
      <c r="L2208" t="b">
        <v>1</v>
      </c>
      <c r="M2208" t="s">
        <v>8281</v>
      </c>
      <c r="N2208" t="s">
        <v>8286</v>
      </c>
      <c r="O2208" s="6">
        <f t="shared" si="208"/>
        <v>103</v>
      </c>
      <c r="P2208">
        <f t="shared" si="209"/>
        <v>33.24</v>
      </c>
      <c r="Q2208" s="5">
        <f t="shared" si="211"/>
        <v>41325.518014184396</v>
      </c>
      <c r="R2208" s="5">
        <f t="shared" si="210"/>
        <v>41343.900992907802</v>
      </c>
      <c r="S2208">
        <f t="shared" si="212"/>
        <v>19</v>
      </c>
      <c r="T2208">
        <f t="shared" si="213"/>
        <v>2013</v>
      </c>
    </row>
    <row r="2209" spans="1:20" ht="42.75" hidden="1" x14ac:dyDescent="0.4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>
        <v>7</v>
      </c>
      <c r="L2209" t="b">
        <v>1</v>
      </c>
      <c r="M2209" t="s">
        <v>8281</v>
      </c>
      <c r="N2209" t="s">
        <v>8286</v>
      </c>
      <c r="O2209" s="6">
        <f t="shared" si="208"/>
        <v>100</v>
      </c>
      <c r="P2209">
        <f t="shared" si="209"/>
        <v>285.70999999999998</v>
      </c>
      <c r="Q2209" s="5">
        <f t="shared" si="211"/>
        <v>41904.517411347515</v>
      </c>
      <c r="R2209" s="5">
        <f t="shared" si="210"/>
        <v>41935.198262411344</v>
      </c>
      <c r="S2209">
        <f t="shared" si="212"/>
        <v>31</v>
      </c>
      <c r="T2209">
        <f t="shared" si="213"/>
        <v>2014</v>
      </c>
    </row>
    <row r="2210" spans="1:20" ht="42.75" hidden="1" x14ac:dyDescent="0.4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>
        <v>24</v>
      </c>
      <c r="L2210" t="b">
        <v>1</v>
      </c>
      <c r="M2210" t="s">
        <v>8281</v>
      </c>
      <c r="N2210" t="s">
        <v>8286</v>
      </c>
      <c r="O2210" s="6">
        <f t="shared" si="208"/>
        <v>102</v>
      </c>
      <c r="P2210">
        <f t="shared" si="209"/>
        <v>42.33</v>
      </c>
      <c r="Q2210" s="5">
        <f t="shared" si="211"/>
        <v>41274.071229314417</v>
      </c>
      <c r="R2210" s="5">
        <f t="shared" si="210"/>
        <v>41334.617021276594</v>
      </c>
      <c r="S2210">
        <f t="shared" si="212"/>
        <v>60</v>
      </c>
      <c r="T2210">
        <f t="shared" si="213"/>
        <v>2012</v>
      </c>
    </row>
    <row r="2211" spans="1:20" ht="28.5" hidden="1" x14ac:dyDescent="0.4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>
        <v>15</v>
      </c>
      <c r="L2211" t="b">
        <v>1</v>
      </c>
      <c r="M2211" t="s">
        <v>8281</v>
      </c>
      <c r="N2211" t="s">
        <v>8286</v>
      </c>
      <c r="O2211" s="6">
        <f t="shared" si="208"/>
        <v>151</v>
      </c>
      <c r="P2211">
        <f t="shared" si="209"/>
        <v>50.27</v>
      </c>
      <c r="Q2211" s="5">
        <f t="shared" si="211"/>
        <v>42076.383498817966</v>
      </c>
      <c r="R2211" s="5">
        <f t="shared" si="210"/>
        <v>42088.106382978724</v>
      </c>
      <c r="S2211">
        <f t="shared" si="212"/>
        <v>12</v>
      </c>
      <c r="T2211">
        <f t="shared" si="213"/>
        <v>2015</v>
      </c>
    </row>
    <row r="2212" spans="1:20" ht="42.75" hidden="1" x14ac:dyDescent="0.4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>
        <v>72</v>
      </c>
      <c r="L2212" t="b">
        <v>1</v>
      </c>
      <c r="M2212" t="s">
        <v>8281</v>
      </c>
      <c r="N2212" t="s">
        <v>8286</v>
      </c>
      <c r="O2212" s="6">
        <f t="shared" si="208"/>
        <v>111</v>
      </c>
      <c r="P2212">
        <f t="shared" si="209"/>
        <v>61.9</v>
      </c>
      <c r="Q2212" s="5">
        <f t="shared" si="211"/>
        <v>41283.450472813238</v>
      </c>
      <c r="R2212" s="5">
        <f t="shared" si="210"/>
        <v>41342.344680851063</v>
      </c>
      <c r="S2212">
        <f t="shared" si="212"/>
        <v>59</v>
      </c>
      <c r="T2212">
        <f t="shared" si="213"/>
        <v>2013</v>
      </c>
    </row>
    <row r="2213" spans="1:20" ht="42.75" hidden="1" x14ac:dyDescent="0.4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>
        <v>120</v>
      </c>
      <c r="L2213" t="b">
        <v>1</v>
      </c>
      <c r="M2213" t="s">
        <v>8281</v>
      </c>
      <c r="N2213" t="s">
        <v>8286</v>
      </c>
      <c r="O2213" s="6">
        <f t="shared" si="208"/>
        <v>196</v>
      </c>
      <c r="P2213">
        <f t="shared" si="209"/>
        <v>40.75</v>
      </c>
      <c r="Q2213" s="5">
        <f t="shared" si="211"/>
        <v>42060.354905437351</v>
      </c>
      <c r="R2213" s="5">
        <f t="shared" si="210"/>
        <v>42083.339716312053</v>
      </c>
      <c r="S2213">
        <f t="shared" si="212"/>
        <v>24</v>
      </c>
      <c r="T2213">
        <f t="shared" si="213"/>
        <v>2015</v>
      </c>
    </row>
    <row r="2214" spans="1:20" ht="42.75" hidden="1" x14ac:dyDescent="0.4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>
        <v>123</v>
      </c>
      <c r="L2214" t="b">
        <v>1</v>
      </c>
      <c r="M2214" t="s">
        <v>8281</v>
      </c>
      <c r="N2214" t="s">
        <v>8286</v>
      </c>
      <c r="O2214" s="6">
        <f t="shared" si="208"/>
        <v>114</v>
      </c>
      <c r="P2214">
        <f t="shared" si="209"/>
        <v>55.8</v>
      </c>
      <c r="Q2214" s="5">
        <f t="shared" si="211"/>
        <v>41888.742044917257</v>
      </c>
      <c r="R2214" s="5">
        <f t="shared" si="210"/>
        <v>41922.744680851065</v>
      </c>
      <c r="S2214">
        <f t="shared" si="212"/>
        <v>34</v>
      </c>
      <c r="T2214">
        <f t="shared" si="213"/>
        <v>2014</v>
      </c>
    </row>
    <row r="2215" spans="1:20" ht="57" hidden="1" x14ac:dyDescent="0.4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>
        <v>1</v>
      </c>
      <c r="L2215" t="b">
        <v>1</v>
      </c>
      <c r="M2215" t="s">
        <v>8281</v>
      </c>
      <c r="N2215" t="s">
        <v>8286</v>
      </c>
      <c r="O2215" s="6">
        <f t="shared" si="208"/>
        <v>200</v>
      </c>
      <c r="P2215">
        <f t="shared" si="209"/>
        <v>10</v>
      </c>
      <c r="Q2215" s="5">
        <f t="shared" si="211"/>
        <v>42461.758617021274</v>
      </c>
      <c r="R2215" s="5">
        <f t="shared" si="210"/>
        <v>42492.396914893616</v>
      </c>
      <c r="S2215">
        <f t="shared" si="212"/>
        <v>31</v>
      </c>
      <c r="T2215">
        <f t="shared" si="213"/>
        <v>2016</v>
      </c>
    </row>
    <row r="2216" spans="1:20" ht="42.75" hidden="1" x14ac:dyDescent="0.4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>
        <v>24</v>
      </c>
      <c r="L2216" t="b">
        <v>1</v>
      </c>
      <c r="M2216" t="s">
        <v>8281</v>
      </c>
      <c r="N2216" t="s">
        <v>8286</v>
      </c>
      <c r="O2216" s="6">
        <f t="shared" si="208"/>
        <v>293</v>
      </c>
      <c r="P2216">
        <f t="shared" si="209"/>
        <v>73.13</v>
      </c>
      <c r="Q2216" s="5">
        <f t="shared" si="211"/>
        <v>41988.872907801415</v>
      </c>
      <c r="R2216" s="5">
        <f t="shared" si="210"/>
        <v>42019.511205673756</v>
      </c>
      <c r="S2216">
        <f t="shared" si="212"/>
        <v>31</v>
      </c>
      <c r="T2216">
        <f t="shared" si="213"/>
        <v>2014</v>
      </c>
    </row>
    <row r="2217" spans="1:20" ht="28.5" hidden="1" x14ac:dyDescent="0.4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>
        <v>33</v>
      </c>
      <c r="L2217" t="b">
        <v>1</v>
      </c>
      <c r="M2217" t="s">
        <v>8281</v>
      </c>
      <c r="N2217" t="s">
        <v>8286</v>
      </c>
      <c r="O2217" s="6">
        <f t="shared" si="208"/>
        <v>156</v>
      </c>
      <c r="P2217">
        <f t="shared" si="209"/>
        <v>26.06</v>
      </c>
      <c r="Q2217" s="5">
        <f t="shared" si="211"/>
        <v>41286.158061465721</v>
      </c>
      <c r="R2217" s="5">
        <f t="shared" si="210"/>
        <v>41309.21205673759</v>
      </c>
      <c r="S2217">
        <f t="shared" si="212"/>
        <v>24</v>
      </c>
      <c r="T2217">
        <f t="shared" si="213"/>
        <v>2013</v>
      </c>
    </row>
    <row r="2218" spans="1:20" ht="42.75" hidden="1" x14ac:dyDescent="0.4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>
        <v>14</v>
      </c>
      <c r="L2218" t="b">
        <v>1</v>
      </c>
      <c r="M2218" t="s">
        <v>8281</v>
      </c>
      <c r="N2218" t="s">
        <v>8286</v>
      </c>
      <c r="O2218" s="6">
        <f t="shared" si="208"/>
        <v>106</v>
      </c>
      <c r="P2218">
        <f t="shared" si="209"/>
        <v>22.64</v>
      </c>
      <c r="Q2218" s="5">
        <f t="shared" si="211"/>
        <v>42548.491075650119</v>
      </c>
      <c r="R2218" s="5">
        <f t="shared" si="210"/>
        <v>42562.788947990543</v>
      </c>
      <c r="S2218">
        <f t="shared" si="212"/>
        <v>15</v>
      </c>
      <c r="T2218">
        <f t="shared" si="213"/>
        <v>2016</v>
      </c>
    </row>
    <row r="2219" spans="1:20" ht="42.75" hidden="1" x14ac:dyDescent="0.4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>
        <v>9</v>
      </c>
      <c r="L2219" t="b">
        <v>1</v>
      </c>
      <c r="M2219" t="s">
        <v>8281</v>
      </c>
      <c r="N2219" t="s">
        <v>8286</v>
      </c>
      <c r="O2219" s="6">
        <f t="shared" si="208"/>
        <v>101</v>
      </c>
      <c r="P2219">
        <f t="shared" si="209"/>
        <v>47.22</v>
      </c>
      <c r="Q2219" s="5">
        <f t="shared" si="211"/>
        <v>42655.750744680852</v>
      </c>
      <c r="R2219" s="5">
        <f t="shared" si="210"/>
        <v>42666.531914893618</v>
      </c>
      <c r="S2219">
        <f t="shared" si="212"/>
        <v>12</v>
      </c>
      <c r="T2219">
        <f t="shared" si="213"/>
        <v>2016</v>
      </c>
    </row>
    <row r="2220" spans="1:20" ht="42.75" hidden="1" x14ac:dyDescent="0.4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>
        <v>76</v>
      </c>
      <c r="L2220" t="b">
        <v>1</v>
      </c>
      <c r="M2220" t="s">
        <v>8281</v>
      </c>
      <c r="N2220" t="s">
        <v>8286</v>
      </c>
      <c r="O2220" s="6">
        <f t="shared" si="208"/>
        <v>123</v>
      </c>
      <c r="P2220">
        <f t="shared" si="209"/>
        <v>32.32</v>
      </c>
      <c r="Q2220" s="5">
        <f t="shared" si="211"/>
        <v>41458.850862884159</v>
      </c>
      <c r="R2220" s="5">
        <f t="shared" si="210"/>
        <v>41481.51063829787</v>
      </c>
      <c r="S2220">
        <f t="shared" si="212"/>
        <v>23</v>
      </c>
      <c r="T2220">
        <f t="shared" si="213"/>
        <v>2013</v>
      </c>
    </row>
    <row r="2221" spans="1:20" ht="42.75" hidden="1" x14ac:dyDescent="0.4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>
        <v>19</v>
      </c>
      <c r="L2221" t="b">
        <v>1</v>
      </c>
      <c r="M2221" t="s">
        <v>8281</v>
      </c>
      <c r="N2221" t="s">
        <v>8286</v>
      </c>
      <c r="O2221" s="6">
        <f t="shared" si="208"/>
        <v>102</v>
      </c>
      <c r="P2221">
        <f t="shared" si="209"/>
        <v>53.42</v>
      </c>
      <c r="Q2221" s="5">
        <f t="shared" si="211"/>
        <v>42559.691631205671</v>
      </c>
      <c r="R2221" s="5">
        <f t="shared" si="210"/>
        <v>42590.329929078012</v>
      </c>
      <c r="S2221">
        <f t="shared" si="212"/>
        <v>31</v>
      </c>
      <c r="T2221">
        <f t="shared" si="213"/>
        <v>2016</v>
      </c>
    </row>
    <row r="2222" spans="1:20" ht="42.75" hidden="1" x14ac:dyDescent="0.4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>
        <v>69</v>
      </c>
      <c r="L2222" t="b">
        <v>1</v>
      </c>
      <c r="M2222" t="s">
        <v>8281</v>
      </c>
      <c r="N2222" t="s">
        <v>8286</v>
      </c>
      <c r="O2222" s="6">
        <f t="shared" si="208"/>
        <v>101</v>
      </c>
      <c r="P2222">
        <f t="shared" si="209"/>
        <v>51.3</v>
      </c>
      <c r="Q2222" s="5">
        <f t="shared" si="211"/>
        <v>41789.998061465725</v>
      </c>
      <c r="R2222" s="5">
        <f t="shared" si="210"/>
        <v>41820.636359338059</v>
      </c>
      <c r="S2222">
        <f t="shared" si="212"/>
        <v>31</v>
      </c>
      <c r="T2222">
        <f t="shared" si="213"/>
        <v>2014</v>
      </c>
    </row>
    <row r="2223" spans="1:20" ht="42.75" hidden="1" x14ac:dyDescent="0.4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>
        <v>218</v>
      </c>
      <c r="L2223" t="b">
        <v>1</v>
      </c>
      <c r="M2223" t="s">
        <v>8289</v>
      </c>
      <c r="N2223" t="s">
        <v>8307</v>
      </c>
      <c r="O2223" s="6">
        <f t="shared" si="208"/>
        <v>108</v>
      </c>
      <c r="P2223">
        <f t="shared" si="209"/>
        <v>37.200000000000003</v>
      </c>
      <c r="Q2223" s="5">
        <f t="shared" si="211"/>
        <v>42811.893723404253</v>
      </c>
      <c r="R2223" s="5">
        <f t="shared" si="210"/>
        <v>42842.872340425529</v>
      </c>
      <c r="S2223">
        <f t="shared" si="212"/>
        <v>31</v>
      </c>
      <c r="T2223">
        <f t="shared" si="213"/>
        <v>2017</v>
      </c>
    </row>
    <row r="2224" spans="1:20" ht="42.75" hidden="1" x14ac:dyDescent="0.4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>
        <v>30</v>
      </c>
      <c r="L2224" t="b">
        <v>1</v>
      </c>
      <c r="M2224" t="s">
        <v>8289</v>
      </c>
      <c r="N2224" t="s">
        <v>8307</v>
      </c>
      <c r="O2224" s="6">
        <f t="shared" si="208"/>
        <v>163</v>
      </c>
      <c r="P2224">
        <f t="shared" si="209"/>
        <v>27.1</v>
      </c>
      <c r="Q2224" s="5">
        <f t="shared" si="211"/>
        <v>41233.123486997632</v>
      </c>
      <c r="R2224" s="5">
        <f t="shared" si="210"/>
        <v>41263.761784869974</v>
      </c>
      <c r="S2224">
        <f t="shared" si="212"/>
        <v>31</v>
      </c>
      <c r="T2224">
        <f t="shared" si="213"/>
        <v>2012</v>
      </c>
    </row>
    <row r="2225" spans="1:20" ht="42.75" hidden="1" x14ac:dyDescent="0.4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>
        <v>100</v>
      </c>
      <c r="L2225" t="b">
        <v>1</v>
      </c>
      <c r="M2225" t="s">
        <v>8289</v>
      </c>
      <c r="N2225" t="s">
        <v>8307</v>
      </c>
      <c r="O2225" s="6">
        <f t="shared" si="208"/>
        <v>106</v>
      </c>
      <c r="P2225">
        <f t="shared" si="209"/>
        <v>206.31</v>
      </c>
      <c r="Q2225" s="5">
        <f t="shared" si="211"/>
        <v>42505.484255319148</v>
      </c>
      <c r="R2225" s="5">
        <f t="shared" si="210"/>
        <v>42536.12255319149</v>
      </c>
      <c r="S2225">
        <f t="shared" si="212"/>
        <v>31</v>
      </c>
      <c r="T2225">
        <f t="shared" si="213"/>
        <v>2016</v>
      </c>
    </row>
    <row r="2226" spans="1:20" ht="42.75" hidden="1" x14ac:dyDescent="0.4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>
        <v>296</v>
      </c>
      <c r="L2226" t="b">
        <v>1</v>
      </c>
      <c r="M2226" t="s">
        <v>8289</v>
      </c>
      <c r="N2226" t="s">
        <v>8307</v>
      </c>
      <c r="O2226" s="6">
        <f t="shared" si="208"/>
        <v>243</v>
      </c>
      <c r="P2226">
        <f t="shared" si="209"/>
        <v>82.15</v>
      </c>
      <c r="Q2226" s="5">
        <f t="shared" si="211"/>
        <v>43007.979609929083</v>
      </c>
      <c r="R2226" s="5">
        <f t="shared" si="210"/>
        <v>43036.702127659577</v>
      </c>
      <c r="S2226">
        <f t="shared" si="212"/>
        <v>29</v>
      </c>
      <c r="T2226">
        <f t="shared" si="213"/>
        <v>2017</v>
      </c>
    </row>
    <row r="2227" spans="1:20" ht="42.75" hidden="1" x14ac:dyDescent="0.4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>
        <v>1204</v>
      </c>
      <c r="L2227" t="b">
        <v>1</v>
      </c>
      <c r="M2227" t="s">
        <v>8289</v>
      </c>
      <c r="N2227" t="s">
        <v>8307</v>
      </c>
      <c r="O2227" s="6">
        <f t="shared" si="208"/>
        <v>945</v>
      </c>
      <c r="P2227">
        <f t="shared" si="209"/>
        <v>164.8</v>
      </c>
      <c r="Q2227" s="5">
        <f t="shared" si="211"/>
        <v>42220.702304964536</v>
      </c>
      <c r="R2227" s="5">
        <f t="shared" si="210"/>
        <v>42251.340602836877</v>
      </c>
      <c r="S2227">
        <f t="shared" si="212"/>
        <v>31</v>
      </c>
      <c r="T2227">
        <f t="shared" si="213"/>
        <v>2015</v>
      </c>
    </row>
    <row r="2228" spans="1:20" ht="42.75" hidden="1" x14ac:dyDescent="0.4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>
        <v>321</v>
      </c>
      <c r="L2228" t="b">
        <v>1</v>
      </c>
      <c r="M2228" t="s">
        <v>8289</v>
      </c>
      <c r="N2228" t="s">
        <v>8307</v>
      </c>
      <c r="O2228" s="6">
        <f t="shared" si="208"/>
        <v>108</v>
      </c>
      <c r="P2228">
        <f t="shared" si="209"/>
        <v>60.82</v>
      </c>
      <c r="Q2228" s="5">
        <f t="shared" si="211"/>
        <v>42739.51799054374</v>
      </c>
      <c r="R2228" s="5">
        <f t="shared" si="210"/>
        <v>42770.573758865248</v>
      </c>
      <c r="S2228">
        <f t="shared" si="212"/>
        <v>31</v>
      </c>
      <c r="T2228">
        <f t="shared" si="213"/>
        <v>2017</v>
      </c>
    </row>
    <row r="2229" spans="1:20" ht="42.75" hidden="1" x14ac:dyDescent="0.4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>
        <v>301</v>
      </c>
      <c r="L2229" t="b">
        <v>1</v>
      </c>
      <c r="M2229" t="s">
        <v>8289</v>
      </c>
      <c r="N2229" t="s">
        <v>8307</v>
      </c>
      <c r="O2229" s="6">
        <f t="shared" si="208"/>
        <v>157</v>
      </c>
      <c r="P2229">
        <f t="shared" si="209"/>
        <v>67.97</v>
      </c>
      <c r="Q2229" s="5">
        <f t="shared" si="211"/>
        <v>41902.079846335699</v>
      </c>
      <c r="R2229" s="5">
        <f t="shared" si="210"/>
        <v>41932.760697399528</v>
      </c>
      <c r="S2229">
        <f t="shared" si="212"/>
        <v>31</v>
      </c>
      <c r="T2229">
        <f t="shared" si="213"/>
        <v>2014</v>
      </c>
    </row>
    <row r="2230" spans="1:20" ht="42.75" hidden="1" x14ac:dyDescent="0.4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>
        <v>144</v>
      </c>
      <c r="L2230" t="b">
        <v>1</v>
      </c>
      <c r="M2230" t="s">
        <v>8289</v>
      </c>
      <c r="N2230" t="s">
        <v>8307</v>
      </c>
      <c r="O2230" s="6">
        <f t="shared" si="208"/>
        <v>1174</v>
      </c>
      <c r="P2230">
        <f t="shared" si="209"/>
        <v>81.56</v>
      </c>
      <c r="Q2230" s="5">
        <f t="shared" si="211"/>
        <v>42556.177730496449</v>
      </c>
      <c r="R2230" s="5">
        <f t="shared" si="210"/>
        <v>42586.81602836879</v>
      </c>
      <c r="S2230">
        <f t="shared" si="212"/>
        <v>31</v>
      </c>
      <c r="T2230">
        <f t="shared" si="213"/>
        <v>2016</v>
      </c>
    </row>
    <row r="2231" spans="1:20" ht="42.75" hidden="1" x14ac:dyDescent="0.4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>
        <v>539</v>
      </c>
      <c r="L2231" t="b">
        <v>1</v>
      </c>
      <c r="M2231" t="s">
        <v>8289</v>
      </c>
      <c r="N2231" t="s">
        <v>8307</v>
      </c>
      <c r="O2231" s="6">
        <f t="shared" si="208"/>
        <v>171</v>
      </c>
      <c r="P2231">
        <f t="shared" si="209"/>
        <v>25.43</v>
      </c>
      <c r="Q2231" s="5">
        <f t="shared" si="211"/>
        <v>41823.295401891257</v>
      </c>
      <c r="R2231" s="5">
        <f t="shared" si="210"/>
        <v>41859.553191489365</v>
      </c>
      <c r="S2231">
        <f t="shared" si="212"/>
        <v>37</v>
      </c>
      <c r="T2231">
        <f t="shared" si="213"/>
        <v>2014</v>
      </c>
    </row>
    <row r="2232" spans="1:20" ht="42.75" hidden="1" x14ac:dyDescent="0.4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>
        <v>498</v>
      </c>
      <c r="L2232" t="b">
        <v>1</v>
      </c>
      <c r="M2232" t="s">
        <v>8289</v>
      </c>
      <c r="N2232" t="s">
        <v>8307</v>
      </c>
      <c r="O2232" s="6">
        <f t="shared" si="208"/>
        <v>126</v>
      </c>
      <c r="P2232">
        <f t="shared" si="209"/>
        <v>21.5</v>
      </c>
      <c r="Q2232" s="5">
        <f t="shared" si="211"/>
        <v>42068.623250591016</v>
      </c>
      <c r="R2232" s="5">
        <f t="shared" si="210"/>
        <v>42099.261548463357</v>
      </c>
      <c r="S2232">
        <f t="shared" si="212"/>
        <v>31</v>
      </c>
      <c r="T2232">
        <f t="shared" si="213"/>
        <v>2015</v>
      </c>
    </row>
    <row r="2233" spans="1:20" ht="42.75" hidden="1" x14ac:dyDescent="0.4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>
        <v>1113</v>
      </c>
      <c r="L2233" t="b">
        <v>1</v>
      </c>
      <c r="M2233" t="s">
        <v>8289</v>
      </c>
      <c r="N2233" t="s">
        <v>8307</v>
      </c>
      <c r="O2233" s="6">
        <f t="shared" si="208"/>
        <v>1212</v>
      </c>
      <c r="P2233">
        <f t="shared" si="209"/>
        <v>27.23</v>
      </c>
      <c r="Q2233" s="5">
        <f t="shared" si="211"/>
        <v>41761.249420803782</v>
      </c>
      <c r="R2233" s="5">
        <f t="shared" si="210"/>
        <v>41788.106382978724</v>
      </c>
      <c r="S2233">
        <f t="shared" si="212"/>
        <v>27</v>
      </c>
      <c r="T2233">
        <f t="shared" si="213"/>
        <v>2014</v>
      </c>
    </row>
    <row r="2234" spans="1:20" ht="42.75" hidden="1" x14ac:dyDescent="0.4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>
        <v>988</v>
      </c>
      <c r="L2234" t="b">
        <v>1</v>
      </c>
      <c r="M2234" t="s">
        <v>8289</v>
      </c>
      <c r="N2234" t="s">
        <v>8307</v>
      </c>
      <c r="O2234" s="6">
        <f t="shared" si="208"/>
        <v>496</v>
      </c>
      <c r="P2234">
        <f t="shared" si="209"/>
        <v>25.09</v>
      </c>
      <c r="Q2234" s="5">
        <f t="shared" si="211"/>
        <v>42152.279054373517</v>
      </c>
      <c r="R2234" s="5">
        <f t="shared" si="210"/>
        <v>42185.297872340423</v>
      </c>
      <c r="S2234">
        <f t="shared" si="212"/>
        <v>33</v>
      </c>
      <c r="T2234">
        <f t="shared" si="213"/>
        <v>2015</v>
      </c>
    </row>
    <row r="2235" spans="1:20" ht="42.75" hidden="1" x14ac:dyDescent="0.4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>
        <v>391</v>
      </c>
      <c r="L2235" t="b">
        <v>1</v>
      </c>
      <c r="M2235" t="s">
        <v>8289</v>
      </c>
      <c r="N2235" t="s">
        <v>8307</v>
      </c>
      <c r="O2235" s="6">
        <f t="shared" si="208"/>
        <v>332</v>
      </c>
      <c r="P2235">
        <f t="shared" si="209"/>
        <v>21.23</v>
      </c>
      <c r="Q2235" s="5">
        <f t="shared" si="211"/>
        <v>42688.025283687944</v>
      </c>
      <c r="R2235" s="5">
        <f t="shared" si="210"/>
        <v>42709.085106382976</v>
      </c>
      <c r="S2235">
        <f t="shared" si="212"/>
        <v>22</v>
      </c>
      <c r="T2235">
        <f t="shared" si="213"/>
        <v>2016</v>
      </c>
    </row>
    <row r="2236" spans="1:20" ht="42.75" hidden="1" x14ac:dyDescent="0.4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>
        <v>28</v>
      </c>
      <c r="L2236" t="b">
        <v>1</v>
      </c>
      <c r="M2236" t="s">
        <v>8289</v>
      </c>
      <c r="N2236" t="s">
        <v>8307</v>
      </c>
      <c r="O2236" s="6">
        <f t="shared" si="208"/>
        <v>1165</v>
      </c>
      <c r="P2236">
        <f t="shared" si="209"/>
        <v>41.61</v>
      </c>
      <c r="Q2236" s="5">
        <f t="shared" si="211"/>
        <v>43075.544290780141</v>
      </c>
      <c r="R2236" s="5">
        <f t="shared" si="210"/>
        <v>43106.182588652482</v>
      </c>
      <c r="S2236">
        <f t="shared" si="212"/>
        <v>31</v>
      </c>
      <c r="T2236">
        <f t="shared" si="213"/>
        <v>2017</v>
      </c>
    </row>
    <row r="2237" spans="1:20" ht="28.5" hidden="1" x14ac:dyDescent="0.4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>
        <v>147</v>
      </c>
      <c r="L2237" t="b">
        <v>1</v>
      </c>
      <c r="M2237" t="s">
        <v>8289</v>
      </c>
      <c r="N2237" t="s">
        <v>8307</v>
      </c>
      <c r="O2237" s="6">
        <f t="shared" si="208"/>
        <v>153</v>
      </c>
      <c r="P2237">
        <f t="shared" si="209"/>
        <v>135.59</v>
      </c>
      <c r="Q2237" s="5">
        <f t="shared" si="211"/>
        <v>42412.937482269503</v>
      </c>
      <c r="R2237" s="5">
        <f t="shared" si="210"/>
        <v>42443.533226950356</v>
      </c>
      <c r="S2237">
        <f t="shared" si="212"/>
        <v>31</v>
      </c>
      <c r="T2237">
        <f t="shared" si="213"/>
        <v>2016</v>
      </c>
    </row>
    <row r="2238" spans="1:20" ht="42.75" hidden="1" x14ac:dyDescent="0.4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>
        <v>680</v>
      </c>
      <c r="L2238" t="b">
        <v>1</v>
      </c>
      <c r="M2238" t="s">
        <v>8289</v>
      </c>
      <c r="N2238" t="s">
        <v>8307</v>
      </c>
      <c r="O2238" s="6">
        <f t="shared" si="208"/>
        <v>537</v>
      </c>
      <c r="P2238">
        <f t="shared" si="209"/>
        <v>22.12</v>
      </c>
      <c r="Q2238" s="5">
        <f t="shared" si="211"/>
        <v>42729.119657210402</v>
      </c>
      <c r="R2238" s="5">
        <f t="shared" si="210"/>
        <v>42759.757955082743</v>
      </c>
      <c r="S2238">
        <f t="shared" si="212"/>
        <v>31</v>
      </c>
      <c r="T2238">
        <f t="shared" si="213"/>
        <v>2016</v>
      </c>
    </row>
    <row r="2239" spans="1:20" ht="42.75" hidden="1" x14ac:dyDescent="0.4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>
        <v>983</v>
      </c>
      <c r="L2239" t="b">
        <v>1</v>
      </c>
      <c r="M2239" t="s">
        <v>8289</v>
      </c>
      <c r="N2239" t="s">
        <v>8307</v>
      </c>
      <c r="O2239" s="6">
        <f t="shared" si="208"/>
        <v>353</v>
      </c>
      <c r="P2239">
        <f t="shared" si="209"/>
        <v>64.63</v>
      </c>
      <c r="Q2239" s="5">
        <f t="shared" si="211"/>
        <v>42262.790579196218</v>
      </c>
      <c r="R2239" s="5">
        <f t="shared" si="210"/>
        <v>42303.978014184395</v>
      </c>
      <c r="S2239">
        <f t="shared" si="212"/>
        <v>41</v>
      </c>
      <c r="T2239">
        <f t="shared" si="213"/>
        <v>2015</v>
      </c>
    </row>
    <row r="2240" spans="1:20" ht="28.5" hidden="1" x14ac:dyDescent="0.4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>
        <v>79</v>
      </c>
      <c r="L2240" t="b">
        <v>1</v>
      </c>
      <c r="M2240" t="s">
        <v>8289</v>
      </c>
      <c r="N2240" t="s">
        <v>8307</v>
      </c>
      <c r="O2240" s="6">
        <f t="shared" si="208"/>
        <v>137</v>
      </c>
      <c r="P2240">
        <f t="shared" si="209"/>
        <v>69.569999999999993</v>
      </c>
      <c r="Q2240" s="5">
        <f t="shared" si="211"/>
        <v>43140.69877068558</v>
      </c>
      <c r="R2240" s="5">
        <f t="shared" si="210"/>
        <v>43171.337068557921</v>
      </c>
      <c r="S2240">
        <f t="shared" si="212"/>
        <v>31</v>
      </c>
      <c r="T2240">
        <f t="shared" si="213"/>
        <v>2018</v>
      </c>
    </row>
    <row r="2241" spans="1:20" ht="28.5" hidden="1" x14ac:dyDescent="0.4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>
        <v>426</v>
      </c>
      <c r="L2241" t="b">
        <v>1</v>
      </c>
      <c r="M2241" t="s">
        <v>8289</v>
      </c>
      <c r="N2241" t="s">
        <v>8307</v>
      </c>
      <c r="O2241" s="6">
        <f t="shared" si="208"/>
        <v>128</v>
      </c>
      <c r="P2241">
        <f t="shared" si="209"/>
        <v>75.13</v>
      </c>
      <c r="Q2241" s="5">
        <f t="shared" si="211"/>
        <v>41913.468250591017</v>
      </c>
      <c r="R2241" s="5">
        <f t="shared" si="210"/>
        <v>41950.448226950357</v>
      </c>
      <c r="S2241">
        <f t="shared" si="212"/>
        <v>37</v>
      </c>
      <c r="T2241">
        <f t="shared" si="213"/>
        <v>2014</v>
      </c>
    </row>
    <row r="2242" spans="1:20" ht="42.75" hidden="1" x14ac:dyDescent="0.4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>
        <v>96</v>
      </c>
      <c r="L2242" t="b">
        <v>1</v>
      </c>
      <c r="M2242" t="s">
        <v>8289</v>
      </c>
      <c r="N2242" t="s">
        <v>8307</v>
      </c>
      <c r="O2242" s="6">
        <f t="shared" ref="O2242:O2305" si="214">ROUND(E2242/D2242*100,0)</f>
        <v>271</v>
      </c>
      <c r="P2242">
        <f t="shared" ref="P2242:P2305" si="215">IFERROR(ROUND(E2242/K2242,2),0)</f>
        <v>140.97999999999999</v>
      </c>
      <c r="Q2242" s="5">
        <f t="shared" si="211"/>
        <v>42812.056075650122</v>
      </c>
      <c r="R2242" s="5">
        <f t="shared" ref="R2242:R2305" si="216">(I2242/84600)+DATE(1970,1,1)</f>
        <v>42842.694373522463</v>
      </c>
      <c r="S2242">
        <f t="shared" si="212"/>
        <v>31</v>
      </c>
      <c r="T2242">
        <f t="shared" si="213"/>
        <v>2017</v>
      </c>
    </row>
    <row r="2243" spans="1:20" ht="42.75" hidden="1" x14ac:dyDescent="0.4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>
        <v>163</v>
      </c>
      <c r="L2243" t="b">
        <v>1</v>
      </c>
      <c r="M2243" t="s">
        <v>8289</v>
      </c>
      <c r="N2243" t="s">
        <v>8307</v>
      </c>
      <c r="O2243" s="6">
        <f t="shared" si="214"/>
        <v>806</v>
      </c>
      <c r="P2243">
        <f t="shared" si="215"/>
        <v>49.47</v>
      </c>
      <c r="Q2243" s="5">
        <f t="shared" ref="Q2243:Q2306" si="217">(J2243/84600)+DATE(1970,1,1)</f>
        <v>43132.738770685581</v>
      </c>
      <c r="R2243" s="5">
        <f t="shared" si="216"/>
        <v>43163.377068557922</v>
      </c>
      <c r="S2243">
        <f t="shared" ref="S2243:S2306" si="218">ROUND((I2243-J2243)/86400,0)+1</f>
        <v>31</v>
      </c>
      <c r="T2243">
        <f t="shared" ref="T2243:T2306" si="219">YEAR((Q2243))</f>
        <v>2018</v>
      </c>
    </row>
    <row r="2244" spans="1:20" ht="28.5" hidden="1" x14ac:dyDescent="0.4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>
        <v>2525</v>
      </c>
      <c r="L2244" t="b">
        <v>1</v>
      </c>
      <c r="M2244" t="s">
        <v>8289</v>
      </c>
      <c r="N2244" t="s">
        <v>8307</v>
      </c>
      <c r="O2244" s="6">
        <f t="shared" si="214"/>
        <v>1360</v>
      </c>
      <c r="P2244">
        <f t="shared" si="215"/>
        <v>53.87</v>
      </c>
      <c r="Q2244" s="5">
        <f t="shared" si="217"/>
        <v>41910.013392434987</v>
      </c>
      <c r="R2244" s="5">
        <f t="shared" si="216"/>
        <v>41946.320567375886</v>
      </c>
      <c r="S2244">
        <f t="shared" si="218"/>
        <v>37</v>
      </c>
      <c r="T2244">
        <f t="shared" si="219"/>
        <v>2014</v>
      </c>
    </row>
    <row r="2245" spans="1:20" s="26" customFormat="1" ht="42.75" hidden="1" x14ac:dyDescent="0.45">
      <c r="A2245" s="26">
        <v>2243</v>
      </c>
      <c r="B2245" s="27" t="s">
        <v>2244</v>
      </c>
      <c r="C2245" s="27" t="s">
        <v>6353</v>
      </c>
      <c r="D2245" s="28">
        <v>1</v>
      </c>
      <c r="E2245" s="29">
        <v>9302.5</v>
      </c>
      <c r="F2245" s="26" t="s">
        <v>8218</v>
      </c>
      <c r="G2245" s="26" t="s">
        <v>8223</v>
      </c>
      <c r="H2245" s="26" t="s">
        <v>8245</v>
      </c>
      <c r="I2245" s="26">
        <v>1489374000</v>
      </c>
      <c r="J2245" s="26">
        <v>1488823290</v>
      </c>
      <c r="K2245" s="26">
        <v>2035</v>
      </c>
      <c r="L2245" s="26" t="b">
        <v>1</v>
      </c>
      <c r="M2245" s="26" t="s">
        <v>8289</v>
      </c>
      <c r="N2245" s="26" t="s">
        <v>8307</v>
      </c>
      <c r="O2245" s="30">
        <f t="shared" si="214"/>
        <v>930250</v>
      </c>
      <c r="P2245" s="26">
        <f t="shared" si="215"/>
        <v>4.57</v>
      </c>
      <c r="Q2245" s="31">
        <f t="shared" si="217"/>
        <v>43167.384042553196</v>
      </c>
      <c r="R2245" s="31">
        <f t="shared" si="216"/>
        <v>43173.893617021276</v>
      </c>
      <c r="S2245" s="26">
        <f t="shared" si="218"/>
        <v>7</v>
      </c>
      <c r="T2245">
        <f t="shared" si="219"/>
        <v>2018</v>
      </c>
    </row>
    <row r="2246" spans="1:20" ht="42.75" hidden="1" x14ac:dyDescent="0.4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>
        <v>290</v>
      </c>
      <c r="L2246" t="b">
        <v>1</v>
      </c>
      <c r="M2246" t="s">
        <v>8289</v>
      </c>
      <c r="N2246" t="s">
        <v>8307</v>
      </c>
      <c r="O2246" s="6">
        <f t="shared" si="214"/>
        <v>377</v>
      </c>
      <c r="P2246">
        <f t="shared" si="215"/>
        <v>65</v>
      </c>
      <c r="Q2246" s="5">
        <f t="shared" si="217"/>
        <v>43011.197943262407</v>
      </c>
      <c r="R2246" s="5">
        <f t="shared" si="216"/>
        <v>43023.48936170213</v>
      </c>
      <c r="S2246">
        <f t="shared" si="218"/>
        <v>13</v>
      </c>
      <c r="T2246">
        <f t="shared" si="219"/>
        <v>2017</v>
      </c>
    </row>
    <row r="2247" spans="1:20" s="26" customFormat="1" ht="42.75" hidden="1" x14ac:dyDescent="0.45">
      <c r="A2247" s="26">
        <v>2245</v>
      </c>
      <c r="B2247" s="27" t="s">
        <v>2246</v>
      </c>
      <c r="C2247" s="27" t="s">
        <v>6355</v>
      </c>
      <c r="D2247" s="28">
        <v>4000</v>
      </c>
      <c r="E2247" s="29">
        <v>105881</v>
      </c>
      <c r="F2247" s="26" t="s">
        <v>8218</v>
      </c>
      <c r="G2247" s="26" t="s">
        <v>8223</v>
      </c>
      <c r="H2247" s="26" t="s">
        <v>8245</v>
      </c>
      <c r="I2247" s="26">
        <v>1393005600</v>
      </c>
      <c r="J2247" s="26">
        <v>1390323617</v>
      </c>
      <c r="K2247" s="26">
        <v>1980</v>
      </c>
      <c r="L2247" s="26" t="b">
        <v>1</v>
      </c>
      <c r="M2247" s="26" t="s">
        <v>8289</v>
      </c>
      <c r="N2247" s="26" t="s">
        <v>8307</v>
      </c>
      <c r="O2247" s="30">
        <f t="shared" si="214"/>
        <v>2647</v>
      </c>
      <c r="P2247" s="26">
        <f t="shared" si="215"/>
        <v>53.48</v>
      </c>
      <c r="Q2247" s="31">
        <f t="shared" si="217"/>
        <v>42003.085307328605</v>
      </c>
      <c r="R2247" s="31">
        <f t="shared" si="216"/>
        <v>42034.787234042553</v>
      </c>
      <c r="S2247" s="26">
        <f t="shared" si="218"/>
        <v>32</v>
      </c>
      <c r="T2247">
        <f t="shared" si="219"/>
        <v>2014</v>
      </c>
    </row>
    <row r="2248" spans="1:20" ht="42.75" hidden="1" x14ac:dyDescent="0.4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>
        <v>57</v>
      </c>
      <c r="L2248" t="b">
        <v>1</v>
      </c>
      <c r="M2248" t="s">
        <v>8289</v>
      </c>
      <c r="N2248" t="s">
        <v>8307</v>
      </c>
      <c r="O2248" s="6">
        <f t="shared" si="214"/>
        <v>100</v>
      </c>
      <c r="P2248">
        <f t="shared" si="215"/>
        <v>43.91</v>
      </c>
      <c r="Q2248" s="5">
        <f t="shared" si="217"/>
        <v>42576.106501182032</v>
      </c>
      <c r="R2248" s="5">
        <f t="shared" si="216"/>
        <v>42606.744799054373</v>
      </c>
      <c r="S2248">
        <f t="shared" si="218"/>
        <v>31</v>
      </c>
      <c r="T2248">
        <f t="shared" si="219"/>
        <v>2016</v>
      </c>
    </row>
    <row r="2249" spans="1:20" ht="28.5" hidden="1" x14ac:dyDescent="0.4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>
        <v>380</v>
      </c>
      <c r="L2249" t="b">
        <v>1</v>
      </c>
      <c r="M2249" t="s">
        <v>8289</v>
      </c>
      <c r="N2249" t="s">
        <v>8307</v>
      </c>
      <c r="O2249" s="6">
        <f t="shared" si="214"/>
        <v>104</v>
      </c>
      <c r="P2249">
        <f t="shared" si="215"/>
        <v>50.85</v>
      </c>
      <c r="Q2249" s="5">
        <f t="shared" si="217"/>
        <v>42554.531501182035</v>
      </c>
      <c r="R2249" s="5">
        <f t="shared" si="216"/>
        <v>42568.829373522458</v>
      </c>
      <c r="S2249">
        <f t="shared" si="218"/>
        <v>15</v>
      </c>
      <c r="T2249">
        <f t="shared" si="219"/>
        <v>2016</v>
      </c>
    </row>
    <row r="2250" spans="1:20" ht="42.75" hidden="1" x14ac:dyDescent="0.4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>
        <v>128</v>
      </c>
      <c r="L2250" t="b">
        <v>1</v>
      </c>
      <c r="M2250" t="s">
        <v>8289</v>
      </c>
      <c r="N2250" t="s">
        <v>8307</v>
      </c>
      <c r="O2250" s="6">
        <f t="shared" si="214"/>
        <v>107</v>
      </c>
      <c r="P2250">
        <f t="shared" si="215"/>
        <v>58.63</v>
      </c>
      <c r="Q2250" s="5">
        <f t="shared" si="217"/>
        <v>43053.128581560282</v>
      </c>
      <c r="R2250" s="5">
        <f t="shared" si="216"/>
        <v>43083.766879432624</v>
      </c>
      <c r="S2250">
        <f t="shared" si="218"/>
        <v>31</v>
      </c>
      <c r="T2250">
        <f t="shared" si="219"/>
        <v>2017</v>
      </c>
    </row>
    <row r="2251" spans="1:20" ht="42.75" hidden="1" x14ac:dyDescent="0.4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>
        <v>180</v>
      </c>
      <c r="L2251" t="b">
        <v>1</v>
      </c>
      <c r="M2251" t="s">
        <v>8289</v>
      </c>
      <c r="N2251" t="s">
        <v>8307</v>
      </c>
      <c r="O2251" s="6">
        <f t="shared" si="214"/>
        <v>169</v>
      </c>
      <c r="P2251">
        <f t="shared" si="215"/>
        <v>32.82</v>
      </c>
      <c r="Q2251" s="5">
        <f t="shared" si="217"/>
        <v>41672.186347517731</v>
      </c>
      <c r="R2251" s="5">
        <f t="shared" si="216"/>
        <v>41702.782092198584</v>
      </c>
      <c r="S2251">
        <f t="shared" si="218"/>
        <v>31</v>
      </c>
      <c r="T2251">
        <f t="shared" si="219"/>
        <v>2014</v>
      </c>
    </row>
    <row r="2252" spans="1:20" ht="42.75" hidden="1" x14ac:dyDescent="0.4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>
        <v>571</v>
      </c>
      <c r="L2252" t="b">
        <v>1</v>
      </c>
      <c r="M2252" t="s">
        <v>8289</v>
      </c>
      <c r="N2252" t="s">
        <v>8307</v>
      </c>
      <c r="O2252" s="6">
        <f t="shared" si="214"/>
        <v>975</v>
      </c>
      <c r="P2252">
        <f t="shared" si="215"/>
        <v>426.93</v>
      </c>
      <c r="Q2252" s="5">
        <f t="shared" si="217"/>
        <v>43041.005591016554</v>
      </c>
      <c r="R2252" s="5">
        <f t="shared" si="216"/>
        <v>43071.686442080376</v>
      </c>
      <c r="S2252">
        <f t="shared" si="218"/>
        <v>31</v>
      </c>
      <c r="T2252">
        <f t="shared" si="219"/>
        <v>2017</v>
      </c>
    </row>
    <row r="2253" spans="1:20" ht="42.75" hidden="1" x14ac:dyDescent="0.4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>
        <v>480</v>
      </c>
      <c r="L2253" t="b">
        <v>1</v>
      </c>
      <c r="M2253" t="s">
        <v>8289</v>
      </c>
      <c r="N2253" t="s">
        <v>8307</v>
      </c>
      <c r="O2253" s="6">
        <f t="shared" si="214"/>
        <v>134</v>
      </c>
      <c r="P2253">
        <f t="shared" si="215"/>
        <v>23.81</v>
      </c>
      <c r="Q2253" s="5">
        <f t="shared" si="217"/>
        <v>42192.672304964537</v>
      </c>
      <c r="R2253" s="5">
        <f t="shared" si="216"/>
        <v>42214.119113475179</v>
      </c>
      <c r="S2253">
        <f t="shared" si="218"/>
        <v>22</v>
      </c>
      <c r="T2253">
        <f t="shared" si="219"/>
        <v>2015</v>
      </c>
    </row>
    <row r="2254" spans="1:20" ht="42.75" hidden="1" x14ac:dyDescent="0.4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>
        <v>249</v>
      </c>
      <c r="L2254" t="b">
        <v>1</v>
      </c>
      <c r="M2254" t="s">
        <v>8289</v>
      </c>
      <c r="N2254" t="s">
        <v>8307</v>
      </c>
      <c r="O2254" s="6">
        <f t="shared" si="214"/>
        <v>272</v>
      </c>
      <c r="P2254">
        <f t="shared" si="215"/>
        <v>98.41</v>
      </c>
      <c r="Q2254" s="5">
        <f t="shared" si="217"/>
        <v>42935.122198581565</v>
      </c>
      <c r="R2254" s="5">
        <f t="shared" si="216"/>
        <v>42950.441347517728</v>
      </c>
      <c r="S2254">
        <f t="shared" si="218"/>
        <v>16</v>
      </c>
      <c r="T2254">
        <f t="shared" si="219"/>
        <v>2017</v>
      </c>
    </row>
    <row r="2255" spans="1:20" ht="42.75" hidden="1" x14ac:dyDescent="0.4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>
        <v>84</v>
      </c>
      <c r="L2255" t="b">
        <v>1</v>
      </c>
      <c r="M2255" t="s">
        <v>8289</v>
      </c>
      <c r="N2255" t="s">
        <v>8307</v>
      </c>
      <c r="O2255" s="6">
        <f t="shared" si="214"/>
        <v>113</v>
      </c>
      <c r="P2255">
        <f t="shared" si="215"/>
        <v>107.32</v>
      </c>
      <c r="Q2255" s="5">
        <f t="shared" si="217"/>
        <v>42652.538380614656</v>
      </c>
      <c r="R2255" s="5">
        <f t="shared" si="216"/>
        <v>42683.219231678486</v>
      </c>
      <c r="S2255">
        <f t="shared" si="218"/>
        <v>31</v>
      </c>
      <c r="T2255">
        <f t="shared" si="219"/>
        <v>2016</v>
      </c>
    </row>
    <row r="2256" spans="1:20" ht="28.5" hidden="1" x14ac:dyDescent="0.4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>
        <v>197</v>
      </c>
      <c r="L2256" t="b">
        <v>1</v>
      </c>
      <c r="M2256" t="s">
        <v>8289</v>
      </c>
      <c r="N2256" t="s">
        <v>8307</v>
      </c>
      <c r="O2256" s="6">
        <f t="shared" si="214"/>
        <v>460</v>
      </c>
      <c r="P2256">
        <f t="shared" si="215"/>
        <v>11.67</v>
      </c>
      <c r="Q2256" s="5">
        <f t="shared" si="217"/>
        <v>43118.257304964543</v>
      </c>
      <c r="R2256" s="5">
        <f t="shared" si="216"/>
        <v>43125.406241134755</v>
      </c>
      <c r="S2256">
        <f t="shared" si="218"/>
        <v>8</v>
      </c>
      <c r="T2256">
        <f t="shared" si="219"/>
        <v>2018</v>
      </c>
    </row>
    <row r="2257" spans="1:20" ht="28.5" hidden="1" x14ac:dyDescent="0.4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>
        <v>271</v>
      </c>
      <c r="L2257" t="b">
        <v>1</v>
      </c>
      <c r="M2257" t="s">
        <v>8289</v>
      </c>
      <c r="N2257" t="s">
        <v>8307</v>
      </c>
      <c r="O2257" s="6">
        <f t="shared" si="214"/>
        <v>287</v>
      </c>
      <c r="P2257">
        <f t="shared" si="215"/>
        <v>41.78</v>
      </c>
      <c r="Q2257" s="5">
        <f t="shared" si="217"/>
        <v>42827.504148936176</v>
      </c>
      <c r="R2257" s="5">
        <f t="shared" si="216"/>
        <v>42858.14244680851</v>
      </c>
      <c r="S2257">
        <f t="shared" si="218"/>
        <v>31</v>
      </c>
      <c r="T2257">
        <f t="shared" si="219"/>
        <v>2017</v>
      </c>
    </row>
    <row r="2258" spans="1:20" ht="42.75" hidden="1" x14ac:dyDescent="0.4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>
        <v>50</v>
      </c>
      <c r="L2258" t="b">
        <v>1</v>
      </c>
      <c r="M2258" t="s">
        <v>8289</v>
      </c>
      <c r="N2258" t="s">
        <v>8307</v>
      </c>
      <c r="O2258" s="6">
        <f t="shared" si="214"/>
        <v>223</v>
      </c>
      <c r="P2258">
        <f t="shared" si="215"/>
        <v>21.38</v>
      </c>
      <c r="Q2258" s="5">
        <f t="shared" si="217"/>
        <v>43046.567919621753</v>
      </c>
      <c r="R2258" s="5">
        <f t="shared" si="216"/>
        <v>43060.865791962176</v>
      </c>
      <c r="S2258">
        <f t="shared" si="218"/>
        <v>15</v>
      </c>
      <c r="T2258">
        <f t="shared" si="219"/>
        <v>2017</v>
      </c>
    </row>
    <row r="2259" spans="1:20" ht="42.75" hidden="1" x14ac:dyDescent="0.4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>
        <v>169</v>
      </c>
      <c r="L2259" t="b">
        <v>1</v>
      </c>
      <c r="M2259" t="s">
        <v>8289</v>
      </c>
      <c r="N2259" t="s">
        <v>8307</v>
      </c>
      <c r="O2259" s="6">
        <f t="shared" si="214"/>
        <v>636</v>
      </c>
      <c r="P2259">
        <f t="shared" si="215"/>
        <v>94.1</v>
      </c>
      <c r="Q2259" s="5">
        <f t="shared" si="217"/>
        <v>42866.297033096926</v>
      </c>
      <c r="R2259" s="5">
        <f t="shared" si="216"/>
        <v>42902.063829787236</v>
      </c>
      <c r="S2259">
        <f t="shared" si="218"/>
        <v>36</v>
      </c>
      <c r="T2259">
        <f t="shared" si="219"/>
        <v>2017</v>
      </c>
    </row>
    <row r="2260" spans="1:20" ht="28.5" hidden="1" x14ac:dyDescent="0.4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>
        <v>205</v>
      </c>
      <c r="L2260" t="b">
        <v>1</v>
      </c>
      <c r="M2260" t="s">
        <v>8289</v>
      </c>
      <c r="N2260" t="s">
        <v>8307</v>
      </c>
      <c r="O2260" s="6">
        <f t="shared" si="214"/>
        <v>147</v>
      </c>
      <c r="P2260">
        <f t="shared" si="215"/>
        <v>15.72</v>
      </c>
      <c r="Q2260" s="5">
        <f t="shared" si="217"/>
        <v>42489.25634751773</v>
      </c>
      <c r="R2260" s="5">
        <f t="shared" si="216"/>
        <v>42519.894645390072</v>
      </c>
      <c r="S2260">
        <f t="shared" si="218"/>
        <v>31</v>
      </c>
      <c r="T2260">
        <f t="shared" si="219"/>
        <v>2016</v>
      </c>
    </row>
    <row r="2261" spans="1:20" ht="42.75" hidden="1" x14ac:dyDescent="0.4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>
        <v>206</v>
      </c>
      <c r="L2261" t="b">
        <v>1</v>
      </c>
      <c r="M2261" t="s">
        <v>8289</v>
      </c>
      <c r="N2261" t="s">
        <v>8307</v>
      </c>
      <c r="O2261" s="6">
        <f t="shared" si="214"/>
        <v>1867</v>
      </c>
      <c r="P2261">
        <f t="shared" si="215"/>
        <v>90.64</v>
      </c>
      <c r="Q2261" s="5">
        <f t="shared" si="217"/>
        <v>43067.353853427892</v>
      </c>
      <c r="R2261" s="5">
        <f t="shared" si="216"/>
        <v>43077.566619385339</v>
      </c>
      <c r="S2261">
        <f t="shared" si="218"/>
        <v>11</v>
      </c>
      <c r="T2261">
        <f t="shared" si="219"/>
        <v>2017</v>
      </c>
    </row>
    <row r="2262" spans="1:20" ht="42.75" hidden="1" x14ac:dyDescent="0.4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>
        <v>84</v>
      </c>
      <c r="L2262" t="b">
        <v>1</v>
      </c>
      <c r="M2262" t="s">
        <v>8289</v>
      </c>
      <c r="N2262" t="s">
        <v>8307</v>
      </c>
      <c r="O2262" s="6">
        <f t="shared" si="214"/>
        <v>327</v>
      </c>
      <c r="P2262">
        <f t="shared" si="215"/>
        <v>97.3</v>
      </c>
      <c r="Q2262" s="5">
        <f t="shared" si="217"/>
        <v>42038.123522458627</v>
      </c>
      <c r="R2262" s="5">
        <f t="shared" si="216"/>
        <v>42068.719267139481</v>
      </c>
      <c r="S2262">
        <f t="shared" si="218"/>
        <v>31</v>
      </c>
      <c r="T2262">
        <f t="shared" si="219"/>
        <v>2015</v>
      </c>
    </row>
    <row r="2263" spans="1:20" ht="42.75" hidden="1" x14ac:dyDescent="0.4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>
        <v>210</v>
      </c>
      <c r="L2263" t="b">
        <v>1</v>
      </c>
      <c r="M2263" t="s">
        <v>8289</v>
      </c>
      <c r="N2263" t="s">
        <v>8307</v>
      </c>
      <c r="O2263" s="6">
        <f t="shared" si="214"/>
        <v>780</v>
      </c>
      <c r="P2263">
        <f t="shared" si="215"/>
        <v>37.119999999999997</v>
      </c>
      <c r="Q2263" s="5">
        <f t="shared" si="217"/>
        <v>43125.484869976361</v>
      </c>
      <c r="R2263" s="5">
        <f t="shared" si="216"/>
        <v>43146.931678487003</v>
      </c>
      <c r="S2263">
        <f t="shared" si="218"/>
        <v>22</v>
      </c>
      <c r="T2263">
        <f t="shared" si="219"/>
        <v>2018</v>
      </c>
    </row>
    <row r="2264" spans="1:20" ht="28.5" hidden="1" x14ac:dyDescent="0.4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>
        <v>181</v>
      </c>
      <c r="L2264" t="b">
        <v>1</v>
      </c>
      <c r="M2264" t="s">
        <v>8289</v>
      </c>
      <c r="N2264" t="s">
        <v>8307</v>
      </c>
      <c r="O2264" s="6">
        <f t="shared" si="214"/>
        <v>154</v>
      </c>
      <c r="P2264">
        <f t="shared" si="215"/>
        <v>28.1</v>
      </c>
      <c r="Q2264" s="5">
        <f t="shared" si="217"/>
        <v>42274.618888888886</v>
      </c>
      <c r="R2264" s="5">
        <f t="shared" si="216"/>
        <v>42309.765957446813</v>
      </c>
      <c r="S2264">
        <f t="shared" si="218"/>
        <v>35</v>
      </c>
      <c r="T2264">
        <f t="shared" si="219"/>
        <v>2015</v>
      </c>
    </row>
    <row r="2265" spans="1:20" ht="42.75" hidden="1" x14ac:dyDescent="0.4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>
        <v>60</v>
      </c>
      <c r="L2265" t="b">
        <v>1</v>
      </c>
      <c r="M2265" t="s">
        <v>8289</v>
      </c>
      <c r="N2265" t="s">
        <v>8307</v>
      </c>
      <c r="O2265" s="6">
        <f t="shared" si="214"/>
        <v>116</v>
      </c>
      <c r="P2265">
        <f t="shared" si="215"/>
        <v>144.43</v>
      </c>
      <c r="Q2265" s="5">
        <f t="shared" si="217"/>
        <v>42364.74365248227</v>
      </c>
      <c r="R2265" s="5">
        <f t="shared" si="216"/>
        <v>42386.190460992904</v>
      </c>
      <c r="S2265">
        <f t="shared" si="218"/>
        <v>22</v>
      </c>
      <c r="T2265">
        <f t="shared" si="219"/>
        <v>2015</v>
      </c>
    </row>
    <row r="2266" spans="1:20" ht="42.75" hidden="1" x14ac:dyDescent="0.4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>
        <v>445</v>
      </c>
      <c r="L2266" t="b">
        <v>1</v>
      </c>
      <c r="M2266" t="s">
        <v>8289</v>
      </c>
      <c r="N2266" t="s">
        <v>8307</v>
      </c>
      <c r="O2266" s="6">
        <f t="shared" si="214"/>
        <v>180</v>
      </c>
      <c r="P2266">
        <f t="shared" si="215"/>
        <v>24.27</v>
      </c>
      <c r="Q2266" s="5">
        <f t="shared" si="217"/>
        <v>42856.743664302601</v>
      </c>
      <c r="R2266" s="5">
        <f t="shared" si="216"/>
        <v>42873.638297872341</v>
      </c>
      <c r="S2266">
        <f t="shared" si="218"/>
        <v>18</v>
      </c>
      <c r="T2266">
        <f t="shared" si="219"/>
        <v>2017</v>
      </c>
    </row>
    <row r="2267" spans="1:20" ht="42.75" hidden="1" x14ac:dyDescent="0.4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>
        <v>17</v>
      </c>
      <c r="L2267" t="b">
        <v>1</v>
      </c>
      <c r="M2267" t="s">
        <v>8289</v>
      </c>
      <c r="N2267" t="s">
        <v>8307</v>
      </c>
      <c r="O2267" s="6">
        <f t="shared" si="214"/>
        <v>299</v>
      </c>
      <c r="P2267">
        <f t="shared" si="215"/>
        <v>35.119999999999997</v>
      </c>
      <c r="Q2267" s="5">
        <f t="shared" si="217"/>
        <v>43054.126560283687</v>
      </c>
      <c r="R2267" s="5">
        <f t="shared" si="216"/>
        <v>43061.275496453905</v>
      </c>
      <c r="S2267">
        <f t="shared" si="218"/>
        <v>8</v>
      </c>
      <c r="T2267">
        <f t="shared" si="219"/>
        <v>2017</v>
      </c>
    </row>
    <row r="2268" spans="1:20" ht="42.75" hidden="1" x14ac:dyDescent="0.4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>
        <v>194</v>
      </c>
      <c r="L2268" t="b">
        <v>1</v>
      </c>
      <c r="M2268" t="s">
        <v>8289</v>
      </c>
      <c r="N2268" t="s">
        <v>8307</v>
      </c>
      <c r="O2268" s="6">
        <f t="shared" si="214"/>
        <v>320</v>
      </c>
      <c r="P2268">
        <f t="shared" si="215"/>
        <v>24.76</v>
      </c>
      <c r="Q2268" s="5">
        <f t="shared" si="217"/>
        <v>42829.467990543737</v>
      </c>
      <c r="R2268" s="5">
        <f t="shared" si="216"/>
        <v>42847.042553191488</v>
      </c>
      <c r="S2268">
        <f t="shared" si="218"/>
        <v>18</v>
      </c>
      <c r="T2268">
        <f t="shared" si="219"/>
        <v>2017</v>
      </c>
    </row>
    <row r="2269" spans="1:20" ht="42.75" hidden="1" x14ac:dyDescent="0.4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>
        <v>404</v>
      </c>
      <c r="L2269" t="b">
        <v>1</v>
      </c>
      <c r="M2269" t="s">
        <v>8289</v>
      </c>
      <c r="N2269" t="s">
        <v>8307</v>
      </c>
      <c r="O2269" s="6">
        <f t="shared" si="214"/>
        <v>381</v>
      </c>
      <c r="P2269">
        <f t="shared" si="215"/>
        <v>188.38</v>
      </c>
      <c r="Q2269" s="5">
        <f t="shared" si="217"/>
        <v>42317.762375886523</v>
      </c>
      <c r="R2269" s="5">
        <f t="shared" si="216"/>
        <v>42343.51063829787</v>
      </c>
      <c r="S2269">
        <f t="shared" si="218"/>
        <v>26</v>
      </c>
      <c r="T2269">
        <f t="shared" si="219"/>
        <v>2015</v>
      </c>
    </row>
    <row r="2270" spans="1:20" ht="42.75" hidden="1" x14ac:dyDescent="0.4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>
        <v>194</v>
      </c>
      <c r="L2270" t="b">
        <v>1</v>
      </c>
      <c r="M2270" t="s">
        <v>8289</v>
      </c>
      <c r="N2270" t="s">
        <v>8307</v>
      </c>
      <c r="O2270" s="6">
        <f t="shared" si="214"/>
        <v>103</v>
      </c>
      <c r="P2270">
        <f t="shared" si="215"/>
        <v>148.08000000000001</v>
      </c>
      <c r="Q2270" s="5">
        <f t="shared" si="217"/>
        <v>43142.190484633567</v>
      </c>
      <c r="R2270" s="5">
        <f t="shared" si="216"/>
        <v>43172.828782505909</v>
      </c>
      <c r="S2270">
        <f t="shared" si="218"/>
        <v>31</v>
      </c>
      <c r="T2270">
        <f t="shared" si="219"/>
        <v>2018</v>
      </c>
    </row>
    <row r="2271" spans="1:20" ht="42.75" hidden="1" x14ac:dyDescent="0.4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>
        <v>902</v>
      </c>
      <c r="L2271" t="b">
        <v>1</v>
      </c>
      <c r="M2271" t="s">
        <v>8289</v>
      </c>
      <c r="N2271" t="s">
        <v>8307</v>
      </c>
      <c r="O2271" s="6">
        <f t="shared" si="214"/>
        <v>1802</v>
      </c>
      <c r="P2271">
        <f t="shared" si="215"/>
        <v>49.93</v>
      </c>
      <c r="Q2271" s="5">
        <f t="shared" si="217"/>
        <v>43142.825803782507</v>
      </c>
      <c r="R2271" s="5">
        <f t="shared" si="216"/>
        <v>43167.851063829788</v>
      </c>
      <c r="S2271">
        <f t="shared" si="218"/>
        <v>26</v>
      </c>
      <c r="T2271">
        <f t="shared" si="219"/>
        <v>2018</v>
      </c>
    </row>
    <row r="2272" spans="1:20" ht="42.75" hidden="1" x14ac:dyDescent="0.4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>
        <v>1670</v>
      </c>
      <c r="L2272" t="b">
        <v>1</v>
      </c>
      <c r="M2272" t="s">
        <v>8289</v>
      </c>
      <c r="N2272" t="s">
        <v>8307</v>
      </c>
      <c r="O2272" s="6">
        <f t="shared" si="214"/>
        <v>720</v>
      </c>
      <c r="P2272">
        <f t="shared" si="215"/>
        <v>107.82</v>
      </c>
      <c r="Q2272" s="5">
        <f t="shared" si="217"/>
        <v>43090.909137115843</v>
      </c>
      <c r="R2272" s="5">
        <f t="shared" si="216"/>
        <v>43111.382269503549</v>
      </c>
      <c r="S2272">
        <f t="shared" si="218"/>
        <v>21</v>
      </c>
      <c r="T2272">
        <f t="shared" si="219"/>
        <v>2017</v>
      </c>
    </row>
    <row r="2273" spans="1:20" ht="42.75" hidden="1" x14ac:dyDescent="0.4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>
        <v>1328</v>
      </c>
      <c r="L2273" t="b">
        <v>1</v>
      </c>
      <c r="M2273" t="s">
        <v>8289</v>
      </c>
      <c r="N2273" t="s">
        <v>8307</v>
      </c>
      <c r="O2273" s="6">
        <f t="shared" si="214"/>
        <v>283</v>
      </c>
      <c r="P2273">
        <f t="shared" si="215"/>
        <v>42.63</v>
      </c>
      <c r="Q2273" s="5">
        <f t="shared" si="217"/>
        <v>43048.148983451538</v>
      </c>
      <c r="R2273" s="5">
        <f t="shared" si="216"/>
        <v>43078.787281323879</v>
      </c>
      <c r="S2273">
        <f t="shared" si="218"/>
        <v>31</v>
      </c>
      <c r="T2273">
        <f t="shared" si="219"/>
        <v>2017</v>
      </c>
    </row>
    <row r="2274" spans="1:20" ht="42.75" hidden="1" x14ac:dyDescent="0.4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>
        <v>944</v>
      </c>
      <c r="L2274" t="b">
        <v>1</v>
      </c>
      <c r="M2274" t="s">
        <v>8289</v>
      </c>
      <c r="N2274" t="s">
        <v>8307</v>
      </c>
      <c r="O2274" s="6">
        <f t="shared" si="214"/>
        <v>1357</v>
      </c>
      <c r="P2274">
        <f t="shared" si="215"/>
        <v>14.37</v>
      </c>
      <c r="Q2274" s="5">
        <f t="shared" si="217"/>
        <v>42672.012245862883</v>
      </c>
      <c r="R2274" s="5">
        <f t="shared" si="216"/>
        <v>42702.650543735224</v>
      </c>
      <c r="S2274">
        <f t="shared" si="218"/>
        <v>31</v>
      </c>
      <c r="T2274">
        <f t="shared" si="219"/>
        <v>2016</v>
      </c>
    </row>
    <row r="2275" spans="1:20" ht="42.75" hidden="1" x14ac:dyDescent="0.4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>
        <v>147</v>
      </c>
      <c r="L2275" t="b">
        <v>1</v>
      </c>
      <c r="M2275" t="s">
        <v>8289</v>
      </c>
      <c r="N2275" t="s">
        <v>8307</v>
      </c>
      <c r="O2275" s="6">
        <f t="shared" si="214"/>
        <v>220</v>
      </c>
      <c r="P2275">
        <f t="shared" si="215"/>
        <v>37.479999999999997</v>
      </c>
      <c r="Q2275" s="5">
        <f t="shared" si="217"/>
        <v>43147.773546099292</v>
      </c>
      <c r="R2275" s="5">
        <f t="shared" si="216"/>
        <v>43173.262907801414</v>
      </c>
      <c r="S2275">
        <f t="shared" si="218"/>
        <v>26</v>
      </c>
      <c r="T2275">
        <f t="shared" si="219"/>
        <v>2018</v>
      </c>
    </row>
    <row r="2276" spans="1:20" ht="57" hidden="1" x14ac:dyDescent="0.4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>
        <v>99</v>
      </c>
      <c r="L2276" t="b">
        <v>1</v>
      </c>
      <c r="M2276" t="s">
        <v>8289</v>
      </c>
      <c r="N2276" t="s">
        <v>8307</v>
      </c>
      <c r="O2276" s="6">
        <f t="shared" si="214"/>
        <v>120</v>
      </c>
      <c r="P2276">
        <f t="shared" si="215"/>
        <v>30.2</v>
      </c>
      <c r="Q2276" s="5">
        <f t="shared" si="217"/>
        <v>42005.936843971635</v>
      </c>
      <c r="R2276" s="5">
        <f t="shared" si="216"/>
        <v>42036.575141843976</v>
      </c>
      <c r="S2276">
        <f t="shared" si="218"/>
        <v>31</v>
      </c>
      <c r="T2276">
        <f t="shared" si="219"/>
        <v>2015</v>
      </c>
    </row>
    <row r="2277" spans="1:20" ht="42.75" hidden="1" x14ac:dyDescent="0.4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>
        <v>79</v>
      </c>
      <c r="L2277" t="b">
        <v>1</v>
      </c>
      <c r="M2277" t="s">
        <v>8289</v>
      </c>
      <c r="N2277" t="s">
        <v>8307</v>
      </c>
      <c r="O2277" s="6">
        <f t="shared" si="214"/>
        <v>408</v>
      </c>
      <c r="P2277">
        <f t="shared" si="215"/>
        <v>33.549999999999997</v>
      </c>
      <c r="Q2277" s="5">
        <f t="shared" si="217"/>
        <v>42314.480839243493</v>
      </c>
      <c r="R2277" s="5">
        <f t="shared" si="216"/>
        <v>42345.119137115835</v>
      </c>
      <c r="S2277">
        <f t="shared" si="218"/>
        <v>31</v>
      </c>
      <c r="T2277">
        <f t="shared" si="219"/>
        <v>2015</v>
      </c>
    </row>
    <row r="2278" spans="1:20" ht="42.75" hidden="1" x14ac:dyDescent="0.4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>
        <v>75</v>
      </c>
      <c r="L2278" t="b">
        <v>1</v>
      </c>
      <c r="M2278" t="s">
        <v>8289</v>
      </c>
      <c r="N2278" t="s">
        <v>8307</v>
      </c>
      <c r="O2278" s="6">
        <f t="shared" si="214"/>
        <v>106</v>
      </c>
      <c r="P2278">
        <f t="shared" si="215"/>
        <v>64.75</v>
      </c>
      <c r="Q2278" s="5">
        <f t="shared" si="217"/>
        <v>41956.048333333332</v>
      </c>
      <c r="R2278" s="5">
        <f t="shared" si="216"/>
        <v>41986.686631205674</v>
      </c>
      <c r="S2278">
        <f t="shared" si="218"/>
        <v>31</v>
      </c>
      <c r="T2278">
        <f t="shared" si="219"/>
        <v>2014</v>
      </c>
    </row>
    <row r="2279" spans="1:20" ht="42.75" hidden="1" x14ac:dyDescent="0.4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>
        <v>207</v>
      </c>
      <c r="L2279" t="b">
        <v>1</v>
      </c>
      <c r="M2279" t="s">
        <v>8289</v>
      </c>
      <c r="N2279" t="s">
        <v>8307</v>
      </c>
      <c r="O2279" s="6">
        <f t="shared" si="214"/>
        <v>141</v>
      </c>
      <c r="P2279">
        <f t="shared" si="215"/>
        <v>57.93</v>
      </c>
      <c r="Q2279" s="5">
        <f t="shared" si="217"/>
        <v>41263.650390070921</v>
      </c>
      <c r="R2279" s="5">
        <f t="shared" si="216"/>
        <v>41294.288687943263</v>
      </c>
      <c r="S2279">
        <f t="shared" si="218"/>
        <v>31</v>
      </c>
      <c r="T2279">
        <f t="shared" si="219"/>
        <v>2012</v>
      </c>
    </row>
    <row r="2280" spans="1:20" ht="28.5" hidden="1" x14ac:dyDescent="0.4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>
        <v>102</v>
      </c>
      <c r="L2280" t="b">
        <v>1</v>
      </c>
      <c r="M2280" t="s">
        <v>8289</v>
      </c>
      <c r="N2280" t="s">
        <v>8307</v>
      </c>
      <c r="O2280" s="6">
        <f t="shared" si="214"/>
        <v>271</v>
      </c>
      <c r="P2280">
        <f t="shared" si="215"/>
        <v>53.08</v>
      </c>
      <c r="Q2280" s="5">
        <f t="shared" si="217"/>
        <v>42695.511430260049</v>
      </c>
      <c r="R2280" s="5">
        <f t="shared" si="216"/>
        <v>42730.488652482265</v>
      </c>
      <c r="S2280">
        <f t="shared" si="218"/>
        <v>35</v>
      </c>
      <c r="T2280">
        <f t="shared" si="219"/>
        <v>2016</v>
      </c>
    </row>
    <row r="2281" spans="1:20" ht="42.75" hidden="1" x14ac:dyDescent="0.4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>
        <v>32</v>
      </c>
      <c r="L2281" t="b">
        <v>1</v>
      </c>
      <c r="M2281" t="s">
        <v>8289</v>
      </c>
      <c r="N2281" t="s">
        <v>8307</v>
      </c>
      <c r="O2281" s="6">
        <f t="shared" si="214"/>
        <v>154</v>
      </c>
      <c r="P2281">
        <f t="shared" si="215"/>
        <v>48.06</v>
      </c>
      <c r="Q2281" s="5">
        <f t="shared" si="217"/>
        <v>42370.845141843973</v>
      </c>
      <c r="R2281" s="5">
        <f t="shared" si="216"/>
        <v>42389.595744680846</v>
      </c>
      <c r="S2281">
        <f t="shared" si="218"/>
        <v>19</v>
      </c>
      <c r="T2281">
        <f t="shared" si="219"/>
        <v>2016</v>
      </c>
    </row>
    <row r="2282" spans="1:20" ht="57" hidden="1" x14ac:dyDescent="0.4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>
        <v>480</v>
      </c>
      <c r="L2282" t="b">
        <v>1</v>
      </c>
      <c r="M2282" t="s">
        <v>8289</v>
      </c>
      <c r="N2282" t="s">
        <v>8307</v>
      </c>
      <c r="O2282" s="6">
        <f t="shared" si="214"/>
        <v>404</v>
      </c>
      <c r="P2282">
        <f t="shared" si="215"/>
        <v>82.4</v>
      </c>
      <c r="Q2282" s="5">
        <f t="shared" si="217"/>
        <v>42589.212659574463</v>
      </c>
      <c r="R2282" s="5">
        <f t="shared" si="216"/>
        <v>42619.850957446804</v>
      </c>
      <c r="S2282">
        <f t="shared" si="218"/>
        <v>31</v>
      </c>
      <c r="T2282">
        <f t="shared" si="219"/>
        <v>2016</v>
      </c>
    </row>
    <row r="2283" spans="1:20" ht="42.75" hidden="1" x14ac:dyDescent="0.4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>
        <v>11</v>
      </c>
      <c r="L2283" t="b">
        <v>1</v>
      </c>
      <c r="M2283" t="s">
        <v>8281</v>
      </c>
      <c r="N2283" t="s">
        <v>8282</v>
      </c>
      <c r="O2283" s="6">
        <f t="shared" si="214"/>
        <v>185</v>
      </c>
      <c r="P2283">
        <f t="shared" si="215"/>
        <v>50.45</v>
      </c>
      <c r="Q2283" s="5">
        <f t="shared" si="217"/>
        <v>41008.951501182033</v>
      </c>
      <c r="R2283" s="5">
        <f t="shared" si="216"/>
        <v>41072.2695035461</v>
      </c>
      <c r="S2283">
        <f t="shared" si="218"/>
        <v>63</v>
      </c>
      <c r="T2283">
        <f t="shared" si="219"/>
        <v>2012</v>
      </c>
    </row>
    <row r="2284" spans="1:20" ht="28.5" hidden="1" x14ac:dyDescent="0.4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>
        <v>12</v>
      </c>
      <c r="L2284" t="b">
        <v>1</v>
      </c>
      <c r="M2284" t="s">
        <v>8281</v>
      </c>
      <c r="N2284" t="s">
        <v>8282</v>
      </c>
      <c r="O2284" s="6">
        <f t="shared" si="214"/>
        <v>185</v>
      </c>
      <c r="P2284">
        <f t="shared" si="215"/>
        <v>115.83</v>
      </c>
      <c r="Q2284" s="5">
        <f t="shared" si="217"/>
        <v>42679.646406619388</v>
      </c>
      <c r="R2284" s="5">
        <f t="shared" si="216"/>
        <v>42740.92300236407</v>
      </c>
      <c r="S2284">
        <f t="shared" si="218"/>
        <v>61</v>
      </c>
      <c r="T2284">
        <f t="shared" si="219"/>
        <v>2016</v>
      </c>
    </row>
    <row r="2285" spans="1:20" ht="42.75" hidden="1" x14ac:dyDescent="0.4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>
        <v>48</v>
      </c>
      <c r="L2285" t="b">
        <v>1</v>
      </c>
      <c r="M2285" t="s">
        <v>8281</v>
      </c>
      <c r="N2285" t="s">
        <v>8282</v>
      </c>
      <c r="O2285" s="6">
        <f t="shared" si="214"/>
        <v>101</v>
      </c>
      <c r="P2285">
        <f t="shared" si="215"/>
        <v>63.03</v>
      </c>
      <c r="Q2285" s="5">
        <f t="shared" si="217"/>
        <v>41305.978770685579</v>
      </c>
      <c r="R2285" s="5">
        <f t="shared" si="216"/>
        <v>41367.212813238773</v>
      </c>
      <c r="S2285">
        <f t="shared" si="218"/>
        <v>61</v>
      </c>
      <c r="T2285">
        <f t="shared" si="219"/>
        <v>2013</v>
      </c>
    </row>
    <row r="2286" spans="1:20" ht="28.5" hidden="1" x14ac:dyDescent="0.4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>
        <v>59</v>
      </c>
      <c r="L2286" t="b">
        <v>1</v>
      </c>
      <c r="M2286" t="s">
        <v>8281</v>
      </c>
      <c r="N2286" t="s">
        <v>8282</v>
      </c>
      <c r="O2286" s="6">
        <f t="shared" si="214"/>
        <v>106</v>
      </c>
      <c r="P2286">
        <f t="shared" si="215"/>
        <v>108.02</v>
      </c>
      <c r="Q2286" s="5">
        <f t="shared" si="217"/>
        <v>40905.303132387708</v>
      </c>
      <c r="R2286" s="5">
        <f t="shared" si="216"/>
        <v>40934.276595744683</v>
      </c>
      <c r="S2286">
        <f t="shared" si="218"/>
        <v>29</v>
      </c>
      <c r="T2286">
        <f t="shared" si="219"/>
        <v>2011</v>
      </c>
    </row>
    <row r="2287" spans="1:20" ht="42.75" hidden="1" x14ac:dyDescent="0.4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>
        <v>79</v>
      </c>
      <c r="L2287" t="b">
        <v>1</v>
      </c>
      <c r="M2287" t="s">
        <v>8281</v>
      </c>
      <c r="N2287" t="s">
        <v>8282</v>
      </c>
      <c r="O2287" s="6">
        <f t="shared" si="214"/>
        <v>121</v>
      </c>
      <c r="P2287">
        <f t="shared" si="215"/>
        <v>46.09</v>
      </c>
      <c r="Q2287" s="5">
        <f t="shared" si="217"/>
        <v>41388.764101654844</v>
      </c>
      <c r="R2287" s="5">
        <f t="shared" si="216"/>
        <v>41419.402399527185</v>
      </c>
      <c r="S2287">
        <f t="shared" si="218"/>
        <v>31</v>
      </c>
      <c r="T2287">
        <f t="shared" si="219"/>
        <v>2013</v>
      </c>
    </row>
    <row r="2288" spans="1:20" ht="42.75" hidden="1" x14ac:dyDescent="0.4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>
        <v>14</v>
      </c>
      <c r="L2288" t="b">
        <v>1</v>
      </c>
      <c r="M2288" t="s">
        <v>8281</v>
      </c>
      <c r="N2288" t="s">
        <v>8282</v>
      </c>
      <c r="O2288" s="6">
        <f t="shared" si="214"/>
        <v>100</v>
      </c>
      <c r="P2288">
        <f t="shared" si="215"/>
        <v>107.21</v>
      </c>
      <c r="Q2288" s="5">
        <f t="shared" si="217"/>
        <v>41833.813877068562</v>
      </c>
      <c r="R2288" s="5">
        <f t="shared" si="216"/>
        <v>41862.616312056736</v>
      </c>
      <c r="S2288">
        <f t="shared" si="218"/>
        <v>29</v>
      </c>
      <c r="T2288">
        <f t="shared" si="219"/>
        <v>2014</v>
      </c>
    </row>
    <row r="2289" spans="1:20" ht="42.75" hidden="1" x14ac:dyDescent="0.4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>
        <v>106</v>
      </c>
      <c r="L2289" t="b">
        <v>1</v>
      </c>
      <c r="M2289" t="s">
        <v>8281</v>
      </c>
      <c r="N2289" t="s">
        <v>8282</v>
      </c>
      <c r="O2289" s="6">
        <f t="shared" si="214"/>
        <v>120</v>
      </c>
      <c r="P2289">
        <f t="shared" si="215"/>
        <v>50.93</v>
      </c>
      <c r="Q2289" s="5">
        <f t="shared" si="217"/>
        <v>42137.851773049646</v>
      </c>
      <c r="R2289" s="5">
        <f t="shared" si="216"/>
        <v>42159.298581560288</v>
      </c>
      <c r="S2289">
        <f t="shared" si="218"/>
        <v>22</v>
      </c>
      <c r="T2289">
        <f t="shared" si="219"/>
        <v>2015</v>
      </c>
    </row>
    <row r="2290" spans="1:20" ht="42.75" hidden="1" x14ac:dyDescent="0.4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>
        <v>25</v>
      </c>
      <c r="L2290" t="b">
        <v>1</v>
      </c>
      <c r="M2290" t="s">
        <v>8281</v>
      </c>
      <c r="N2290" t="s">
        <v>8282</v>
      </c>
      <c r="O2290" s="6">
        <f t="shared" si="214"/>
        <v>100</v>
      </c>
      <c r="P2290">
        <f t="shared" si="215"/>
        <v>40.04</v>
      </c>
      <c r="Q2290" s="5">
        <f t="shared" si="217"/>
        <v>41397.589704491722</v>
      </c>
      <c r="R2290" s="5">
        <f t="shared" si="216"/>
        <v>41416.914893617024</v>
      </c>
      <c r="S2290">
        <f t="shared" si="218"/>
        <v>20</v>
      </c>
      <c r="T2290">
        <f t="shared" si="219"/>
        <v>2013</v>
      </c>
    </row>
    <row r="2291" spans="1:20" ht="42.75" hidden="1" x14ac:dyDescent="0.4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>
        <v>25</v>
      </c>
      <c r="L2291" t="b">
        <v>1</v>
      </c>
      <c r="M2291" t="s">
        <v>8281</v>
      </c>
      <c r="N2291" t="s">
        <v>8282</v>
      </c>
      <c r="O2291" s="6">
        <f t="shared" si="214"/>
        <v>107</v>
      </c>
      <c r="P2291">
        <f t="shared" si="215"/>
        <v>64.44</v>
      </c>
      <c r="Q2291" s="5">
        <f t="shared" si="217"/>
        <v>41912.487706855791</v>
      </c>
      <c r="R2291" s="5">
        <f t="shared" si="216"/>
        <v>41956.377304964539</v>
      </c>
      <c r="S2291">
        <f t="shared" si="218"/>
        <v>44</v>
      </c>
      <c r="T2291">
        <f t="shared" si="219"/>
        <v>2014</v>
      </c>
    </row>
    <row r="2292" spans="1:20" ht="42.75" hidden="1" x14ac:dyDescent="0.4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>
        <v>29</v>
      </c>
      <c r="L2292" t="b">
        <v>1</v>
      </c>
      <c r="M2292" t="s">
        <v>8281</v>
      </c>
      <c r="N2292" t="s">
        <v>8282</v>
      </c>
      <c r="O2292" s="6">
        <f t="shared" si="214"/>
        <v>104</v>
      </c>
      <c r="P2292">
        <f t="shared" si="215"/>
        <v>53.83</v>
      </c>
      <c r="Q2292" s="5">
        <f t="shared" si="217"/>
        <v>40378.791134751773</v>
      </c>
      <c r="R2292" s="5">
        <f t="shared" si="216"/>
        <v>40458.914893617024</v>
      </c>
      <c r="S2292">
        <f t="shared" si="218"/>
        <v>79</v>
      </c>
      <c r="T2292">
        <f t="shared" si="219"/>
        <v>2010</v>
      </c>
    </row>
    <row r="2293" spans="1:20" ht="42.75" hidden="1" x14ac:dyDescent="0.4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>
        <v>43</v>
      </c>
      <c r="L2293" t="b">
        <v>1</v>
      </c>
      <c r="M2293" t="s">
        <v>8281</v>
      </c>
      <c r="N2293" t="s">
        <v>8282</v>
      </c>
      <c r="O2293" s="6">
        <f t="shared" si="214"/>
        <v>173</v>
      </c>
      <c r="P2293">
        <f t="shared" si="215"/>
        <v>100.47</v>
      </c>
      <c r="Q2293" s="5">
        <f t="shared" si="217"/>
        <v>41316.040401891252</v>
      </c>
      <c r="R2293" s="5">
        <f t="shared" si="216"/>
        <v>41350.957446808512</v>
      </c>
      <c r="S2293">
        <f t="shared" si="218"/>
        <v>35</v>
      </c>
      <c r="T2293">
        <f t="shared" si="219"/>
        <v>2013</v>
      </c>
    </row>
    <row r="2294" spans="1:20" ht="42.75" hidden="1" x14ac:dyDescent="0.4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>
        <v>46</v>
      </c>
      <c r="L2294" t="b">
        <v>1</v>
      </c>
      <c r="M2294" t="s">
        <v>8281</v>
      </c>
      <c r="N2294" t="s">
        <v>8282</v>
      </c>
      <c r="O2294" s="6">
        <f t="shared" si="214"/>
        <v>107</v>
      </c>
      <c r="P2294">
        <f t="shared" si="215"/>
        <v>46.63</v>
      </c>
      <c r="Q2294" s="5">
        <f t="shared" si="217"/>
        <v>41315.755035460992</v>
      </c>
      <c r="R2294" s="5">
        <f t="shared" si="216"/>
        <v>41346.393333333333</v>
      </c>
      <c r="S2294">
        <f t="shared" si="218"/>
        <v>31</v>
      </c>
      <c r="T2294">
        <f t="shared" si="219"/>
        <v>2013</v>
      </c>
    </row>
    <row r="2295" spans="1:20" ht="28.5" hidden="1" x14ac:dyDescent="0.4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>
        <v>27</v>
      </c>
      <c r="L2295" t="b">
        <v>1</v>
      </c>
      <c r="M2295" t="s">
        <v>8281</v>
      </c>
      <c r="N2295" t="s">
        <v>8282</v>
      </c>
      <c r="O2295" s="6">
        <f t="shared" si="214"/>
        <v>108</v>
      </c>
      <c r="P2295">
        <f t="shared" si="215"/>
        <v>34.07</v>
      </c>
      <c r="Q2295" s="5">
        <f t="shared" si="217"/>
        <v>41483.255307328604</v>
      </c>
      <c r="R2295" s="5">
        <f t="shared" si="216"/>
        <v>41509.254609929078</v>
      </c>
      <c r="S2295">
        <f t="shared" si="218"/>
        <v>26</v>
      </c>
      <c r="T2295">
        <f t="shared" si="219"/>
        <v>2013</v>
      </c>
    </row>
    <row r="2296" spans="1:20" ht="42.75" hidden="1" x14ac:dyDescent="0.4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>
        <v>112</v>
      </c>
      <c r="L2296" t="b">
        <v>1</v>
      </c>
      <c r="M2296" t="s">
        <v>8281</v>
      </c>
      <c r="N2296" t="s">
        <v>8282</v>
      </c>
      <c r="O2296" s="6">
        <f t="shared" si="214"/>
        <v>146</v>
      </c>
      <c r="P2296">
        <f t="shared" si="215"/>
        <v>65.209999999999994</v>
      </c>
      <c r="Q2296" s="5">
        <f t="shared" si="217"/>
        <v>41598.674704491728</v>
      </c>
      <c r="R2296" s="5">
        <f t="shared" si="216"/>
        <v>41629.31300236407</v>
      </c>
      <c r="S2296">
        <f t="shared" si="218"/>
        <v>31</v>
      </c>
      <c r="T2296">
        <f t="shared" si="219"/>
        <v>2013</v>
      </c>
    </row>
    <row r="2297" spans="1:20" ht="42.75" hidden="1" x14ac:dyDescent="0.4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>
        <v>34</v>
      </c>
      <c r="L2297" t="b">
        <v>1</v>
      </c>
      <c r="M2297" t="s">
        <v>8281</v>
      </c>
      <c r="N2297" t="s">
        <v>8282</v>
      </c>
      <c r="O2297" s="6">
        <f t="shared" si="214"/>
        <v>125</v>
      </c>
      <c r="P2297">
        <f t="shared" si="215"/>
        <v>44.21</v>
      </c>
      <c r="Q2297" s="5">
        <f t="shared" si="217"/>
        <v>41605.038486997633</v>
      </c>
      <c r="R2297" s="5">
        <f t="shared" si="216"/>
        <v>41635.676784869975</v>
      </c>
      <c r="S2297">
        <f t="shared" si="218"/>
        <v>31</v>
      </c>
      <c r="T2297">
        <f t="shared" si="219"/>
        <v>2013</v>
      </c>
    </row>
    <row r="2298" spans="1:20" ht="42.75" hidden="1" x14ac:dyDescent="0.4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>
        <v>145</v>
      </c>
      <c r="L2298" t="b">
        <v>1</v>
      </c>
      <c r="M2298" t="s">
        <v>8281</v>
      </c>
      <c r="N2298" t="s">
        <v>8282</v>
      </c>
      <c r="O2298" s="6">
        <f t="shared" si="214"/>
        <v>149</v>
      </c>
      <c r="P2298">
        <f t="shared" si="215"/>
        <v>71.97</v>
      </c>
      <c r="Q2298" s="5">
        <f t="shared" si="217"/>
        <v>41254.513309692673</v>
      </c>
      <c r="R2298" s="5">
        <f t="shared" si="216"/>
        <v>41290.257990543738</v>
      </c>
      <c r="S2298">
        <f t="shared" si="218"/>
        <v>36</v>
      </c>
      <c r="T2298">
        <f t="shared" si="219"/>
        <v>2012</v>
      </c>
    </row>
    <row r="2299" spans="1:20" ht="28.5" hidden="1" x14ac:dyDescent="0.4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>
        <v>19</v>
      </c>
      <c r="L2299" t="b">
        <v>1</v>
      </c>
      <c r="M2299" t="s">
        <v>8281</v>
      </c>
      <c r="N2299" t="s">
        <v>8282</v>
      </c>
      <c r="O2299" s="6">
        <f t="shared" si="214"/>
        <v>101</v>
      </c>
      <c r="P2299">
        <f t="shared" si="215"/>
        <v>52.95</v>
      </c>
      <c r="Q2299" s="5">
        <f t="shared" si="217"/>
        <v>41275.255898345153</v>
      </c>
      <c r="R2299" s="5">
        <f t="shared" si="216"/>
        <v>41310.105673758866</v>
      </c>
      <c r="S2299">
        <f t="shared" si="218"/>
        <v>35</v>
      </c>
      <c r="T2299">
        <f t="shared" si="219"/>
        <v>2013</v>
      </c>
    </row>
    <row r="2300" spans="1:20" ht="42.75" hidden="1" x14ac:dyDescent="0.4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>
        <v>288</v>
      </c>
      <c r="L2300" t="b">
        <v>1</v>
      </c>
      <c r="M2300" t="s">
        <v>8281</v>
      </c>
      <c r="N2300" t="s">
        <v>8282</v>
      </c>
      <c r="O2300" s="6">
        <f t="shared" si="214"/>
        <v>105</v>
      </c>
      <c r="P2300">
        <f t="shared" si="215"/>
        <v>109.45</v>
      </c>
      <c r="Q2300" s="5">
        <f t="shared" si="217"/>
        <v>42037.943652482267</v>
      </c>
      <c r="R2300" s="5">
        <f t="shared" si="216"/>
        <v>42068.53939716312</v>
      </c>
      <c r="S2300">
        <f t="shared" si="218"/>
        <v>31</v>
      </c>
      <c r="T2300">
        <f t="shared" si="219"/>
        <v>2015</v>
      </c>
    </row>
    <row r="2301" spans="1:20" ht="42.75" hidden="1" x14ac:dyDescent="0.4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>
        <v>14</v>
      </c>
      <c r="L2301" t="b">
        <v>1</v>
      </c>
      <c r="M2301" t="s">
        <v>8281</v>
      </c>
      <c r="N2301" t="s">
        <v>8282</v>
      </c>
      <c r="O2301" s="6">
        <f t="shared" si="214"/>
        <v>350</v>
      </c>
      <c r="P2301">
        <f t="shared" si="215"/>
        <v>75.040000000000006</v>
      </c>
      <c r="Q2301" s="5">
        <f t="shared" si="217"/>
        <v>40884.097033096928</v>
      </c>
      <c r="R2301" s="5">
        <f t="shared" si="216"/>
        <v>40899.416182033099</v>
      </c>
      <c r="S2301">
        <f t="shared" si="218"/>
        <v>16</v>
      </c>
      <c r="T2301">
        <f t="shared" si="219"/>
        <v>2011</v>
      </c>
    </row>
    <row r="2302" spans="1:20" ht="42.75" hidden="1" x14ac:dyDescent="0.4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>
        <v>7</v>
      </c>
      <c r="L2302" t="b">
        <v>1</v>
      </c>
      <c r="M2302" t="s">
        <v>8281</v>
      </c>
      <c r="N2302" t="s">
        <v>8282</v>
      </c>
      <c r="O2302" s="6">
        <f t="shared" si="214"/>
        <v>101</v>
      </c>
      <c r="P2302">
        <f t="shared" si="215"/>
        <v>115.71</v>
      </c>
      <c r="Q2302" s="5">
        <f t="shared" si="217"/>
        <v>41404.636122931443</v>
      </c>
      <c r="R2302" s="5">
        <f t="shared" si="216"/>
        <v>41418.933995271866</v>
      </c>
      <c r="S2302">
        <f t="shared" si="218"/>
        <v>15</v>
      </c>
      <c r="T2302">
        <f t="shared" si="219"/>
        <v>2013</v>
      </c>
    </row>
    <row r="2303" spans="1:20" ht="28.5" hidden="1" x14ac:dyDescent="0.4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>
        <v>211</v>
      </c>
      <c r="L2303" t="b">
        <v>1</v>
      </c>
      <c r="M2303" t="s">
        <v>8281</v>
      </c>
      <c r="N2303" t="s">
        <v>8285</v>
      </c>
      <c r="O2303" s="6">
        <f t="shared" si="214"/>
        <v>134</v>
      </c>
      <c r="P2303">
        <f t="shared" si="215"/>
        <v>31.66</v>
      </c>
      <c r="Q2303" s="5">
        <f t="shared" si="217"/>
        <v>41753.320283687943</v>
      </c>
      <c r="R2303" s="5">
        <f t="shared" si="216"/>
        <v>41783.958581560284</v>
      </c>
      <c r="S2303">
        <f t="shared" si="218"/>
        <v>31</v>
      </c>
      <c r="T2303">
        <f t="shared" si="219"/>
        <v>2014</v>
      </c>
    </row>
    <row r="2304" spans="1:20" ht="42.75" hidden="1" x14ac:dyDescent="0.4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>
        <v>85</v>
      </c>
      <c r="L2304" t="b">
        <v>1</v>
      </c>
      <c r="M2304" t="s">
        <v>8281</v>
      </c>
      <c r="N2304" t="s">
        <v>8285</v>
      </c>
      <c r="O2304" s="6">
        <f t="shared" si="214"/>
        <v>171</v>
      </c>
      <c r="P2304">
        <f t="shared" si="215"/>
        <v>46.18</v>
      </c>
      <c r="Q2304" s="5">
        <f t="shared" si="217"/>
        <v>41947.078416075652</v>
      </c>
      <c r="R2304" s="5">
        <f t="shared" si="216"/>
        <v>41981.212765957447</v>
      </c>
      <c r="S2304">
        <f t="shared" si="218"/>
        <v>34</v>
      </c>
      <c r="T2304">
        <f t="shared" si="219"/>
        <v>2014</v>
      </c>
    </row>
    <row r="2305" spans="1:20" ht="42.75" hidden="1" x14ac:dyDescent="0.4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>
        <v>103</v>
      </c>
      <c r="L2305" t="b">
        <v>1</v>
      </c>
      <c r="M2305" t="s">
        <v>8281</v>
      </c>
      <c r="N2305" t="s">
        <v>8285</v>
      </c>
      <c r="O2305" s="6">
        <f t="shared" si="214"/>
        <v>109</v>
      </c>
      <c r="P2305">
        <f t="shared" si="215"/>
        <v>68.48</v>
      </c>
      <c r="Q2305" s="5">
        <f t="shared" si="217"/>
        <v>41175.241087470451</v>
      </c>
      <c r="R2305" s="5">
        <f t="shared" si="216"/>
        <v>41216.134704491727</v>
      </c>
      <c r="S2305">
        <f t="shared" si="218"/>
        <v>41</v>
      </c>
      <c r="T2305">
        <f t="shared" si="219"/>
        <v>2012</v>
      </c>
    </row>
    <row r="2306" spans="1:20" ht="42.75" hidden="1" x14ac:dyDescent="0.4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>
        <v>113</v>
      </c>
      <c r="L2306" t="b">
        <v>1</v>
      </c>
      <c r="M2306" t="s">
        <v>8281</v>
      </c>
      <c r="N2306" t="s">
        <v>8285</v>
      </c>
      <c r="O2306" s="6">
        <f t="shared" ref="O2306:O2369" si="220">ROUND(E2306/D2306*100,0)</f>
        <v>101</v>
      </c>
      <c r="P2306">
        <f t="shared" ref="P2306:P2369" si="221">IFERROR(ROUND(E2306/K2306,2),0)</f>
        <v>53.47</v>
      </c>
      <c r="Q2306" s="5">
        <f t="shared" si="217"/>
        <v>40820.556631205676</v>
      </c>
      <c r="R2306" s="5">
        <f t="shared" ref="R2306:R2369" si="222">(I2306/84600)+DATE(1970,1,1)</f>
        <v>40862.829078014183</v>
      </c>
      <c r="S2306">
        <f t="shared" si="218"/>
        <v>42</v>
      </c>
      <c r="T2306">
        <f t="shared" si="219"/>
        <v>2011</v>
      </c>
    </row>
    <row r="2307" spans="1:20" ht="42.75" hidden="1" x14ac:dyDescent="0.4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>
        <v>167</v>
      </c>
      <c r="L2307" t="b">
        <v>1</v>
      </c>
      <c r="M2307" t="s">
        <v>8281</v>
      </c>
      <c r="N2307" t="s">
        <v>8285</v>
      </c>
      <c r="O2307" s="6">
        <f t="shared" si="220"/>
        <v>101</v>
      </c>
      <c r="P2307">
        <f t="shared" si="221"/>
        <v>109.11</v>
      </c>
      <c r="Q2307" s="5">
        <f t="shared" ref="Q2307:Q2370" si="223">(J2307/84600)+DATE(1970,1,1)</f>
        <v>42180.773900709217</v>
      </c>
      <c r="R2307" s="5">
        <f t="shared" si="222"/>
        <v>42206.361702127659</v>
      </c>
      <c r="S2307">
        <f t="shared" ref="S2307:S2370" si="224">ROUND((I2307-J2307)/86400,0)+1</f>
        <v>26</v>
      </c>
      <c r="T2307">
        <f t="shared" ref="T2307:T2370" si="225">YEAR((Q2307))</f>
        <v>2015</v>
      </c>
    </row>
    <row r="2308" spans="1:20" ht="42.75" hidden="1" x14ac:dyDescent="0.4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>
        <v>73</v>
      </c>
      <c r="L2308" t="b">
        <v>1</v>
      </c>
      <c r="M2308" t="s">
        <v>8281</v>
      </c>
      <c r="N2308" t="s">
        <v>8285</v>
      </c>
      <c r="O2308" s="6">
        <f t="shared" si="220"/>
        <v>107</v>
      </c>
      <c r="P2308">
        <f t="shared" si="221"/>
        <v>51.19</v>
      </c>
      <c r="Q2308" s="5">
        <f t="shared" si="223"/>
        <v>41275.384503546098</v>
      </c>
      <c r="R2308" s="5">
        <f t="shared" si="222"/>
        <v>41306.022801418439</v>
      </c>
      <c r="S2308">
        <f t="shared" si="224"/>
        <v>31</v>
      </c>
      <c r="T2308">
        <f t="shared" si="225"/>
        <v>2013</v>
      </c>
    </row>
    <row r="2309" spans="1:20" ht="42.75" hidden="1" x14ac:dyDescent="0.4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>
        <v>75</v>
      </c>
      <c r="L2309" t="b">
        <v>1</v>
      </c>
      <c r="M2309" t="s">
        <v>8281</v>
      </c>
      <c r="N2309" t="s">
        <v>8285</v>
      </c>
      <c r="O2309" s="6">
        <f t="shared" si="220"/>
        <v>107</v>
      </c>
      <c r="P2309">
        <f t="shared" si="221"/>
        <v>27.94</v>
      </c>
      <c r="Q2309" s="5">
        <f t="shared" si="223"/>
        <v>41333.223794326244</v>
      </c>
      <c r="R2309" s="5">
        <f t="shared" si="222"/>
        <v>41363.862033096928</v>
      </c>
      <c r="S2309">
        <f t="shared" si="224"/>
        <v>31</v>
      </c>
      <c r="T2309">
        <f t="shared" si="225"/>
        <v>2013</v>
      </c>
    </row>
    <row r="2310" spans="1:20" ht="42.75" hidden="1" x14ac:dyDescent="0.4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>
        <v>614</v>
      </c>
      <c r="L2310" t="b">
        <v>1</v>
      </c>
      <c r="M2310" t="s">
        <v>8281</v>
      </c>
      <c r="N2310" t="s">
        <v>8285</v>
      </c>
      <c r="O2310" s="6">
        <f t="shared" si="220"/>
        <v>101</v>
      </c>
      <c r="P2310">
        <f t="shared" si="221"/>
        <v>82.5</v>
      </c>
      <c r="Q2310" s="5">
        <f t="shared" si="223"/>
        <v>42198.408936170214</v>
      </c>
      <c r="R2310" s="5">
        <f t="shared" si="222"/>
        <v>42227.085106382976</v>
      </c>
      <c r="S2310">
        <f t="shared" si="224"/>
        <v>29</v>
      </c>
      <c r="T2310">
        <f t="shared" si="225"/>
        <v>2015</v>
      </c>
    </row>
    <row r="2311" spans="1:20" ht="42.75" hidden="1" x14ac:dyDescent="0.4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>
        <v>107</v>
      </c>
      <c r="L2311" t="b">
        <v>1</v>
      </c>
      <c r="M2311" t="s">
        <v>8281</v>
      </c>
      <c r="N2311" t="s">
        <v>8285</v>
      </c>
      <c r="O2311" s="6">
        <f t="shared" si="220"/>
        <v>107</v>
      </c>
      <c r="P2311">
        <f t="shared" si="221"/>
        <v>59.82</v>
      </c>
      <c r="Q2311" s="5">
        <f t="shared" si="223"/>
        <v>41642.859775413715</v>
      </c>
      <c r="R2311" s="5">
        <f t="shared" si="222"/>
        <v>41678.604456264773</v>
      </c>
      <c r="S2311">
        <f t="shared" si="224"/>
        <v>36</v>
      </c>
      <c r="T2311">
        <f t="shared" si="225"/>
        <v>2014</v>
      </c>
    </row>
    <row r="2312" spans="1:20" ht="42.75" hidden="1" x14ac:dyDescent="0.4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>
        <v>1224</v>
      </c>
      <c r="L2312" t="b">
        <v>1</v>
      </c>
      <c r="M2312" t="s">
        <v>8281</v>
      </c>
      <c r="N2312" t="s">
        <v>8285</v>
      </c>
      <c r="O2312" s="6">
        <f t="shared" si="220"/>
        <v>429</v>
      </c>
      <c r="P2312">
        <f t="shared" si="221"/>
        <v>64.819999999999993</v>
      </c>
      <c r="Q2312" s="5">
        <f t="shared" si="223"/>
        <v>41660.023817966903</v>
      </c>
      <c r="R2312" s="5">
        <f t="shared" si="222"/>
        <v>41690.619562647757</v>
      </c>
      <c r="S2312">
        <f t="shared" si="224"/>
        <v>31</v>
      </c>
      <c r="T2312">
        <f t="shared" si="225"/>
        <v>2014</v>
      </c>
    </row>
    <row r="2313" spans="1:20" ht="42.75" hidden="1" x14ac:dyDescent="0.4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>
        <v>104</v>
      </c>
      <c r="L2313" t="b">
        <v>1</v>
      </c>
      <c r="M2313" t="s">
        <v>8281</v>
      </c>
      <c r="N2313" t="s">
        <v>8285</v>
      </c>
      <c r="O2313" s="6">
        <f t="shared" si="220"/>
        <v>104</v>
      </c>
      <c r="P2313">
        <f t="shared" si="221"/>
        <v>90.1</v>
      </c>
      <c r="Q2313" s="5">
        <f t="shared" si="223"/>
        <v>42079.983321513006</v>
      </c>
      <c r="R2313" s="5">
        <f t="shared" si="222"/>
        <v>42110.621619385347</v>
      </c>
      <c r="S2313">
        <f t="shared" si="224"/>
        <v>31</v>
      </c>
      <c r="T2313">
        <f t="shared" si="225"/>
        <v>2015</v>
      </c>
    </row>
    <row r="2314" spans="1:20" ht="42.75" hidden="1" x14ac:dyDescent="0.4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>
        <v>79</v>
      </c>
      <c r="L2314" t="b">
        <v>1</v>
      </c>
      <c r="M2314" t="s">
        <v>8281</v>
      </c>
      <c r="N2314" t="s">
        <v>8285</v>
      </c>
      <c r="O2314" s="6">
        <f t="shared" si="220"/>
        <v>108</v>
      </c>
      <c r="P2314">
        <f t="shared" si="221"/>
        <v>40.96</v>
      </c>
      <c r="Q2314" s="5">
        <f t="shared" si="223"/>
        <v>42060.1995035461</v>
      </c>
      <c r="R2314" s="5">
        <f t="shared" si="222"/>
        <v>42092.191489361707</v>
      </c>
      <c r="S2314">
        <f t="shared" si="224"/>
        <v>32</v>
      </c>
      <c r="T2314">
        <f t="shared" si="225"/>
        <v>2015</v>
      </c>
    </row>
    <row r="2315" spans="1:20" ht="28.5" hidden="1" x14ac:dyDescent="0.4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>
        <v>157</v>
      </c>
      <c r="L2315" t="b">
        <v>1</v>
      </c>
      <c r="M2315" t="s">
        <v>8281</v>
      </c>
      <c r="N2315" t="s">
        <v>8285</v>
      </c>
      <c r="O2315" s="6">
        <f t="shared" si="220"/>
        <v>176</v>
      </c>
      <c r="P2315">
        <f t="shared" si="221"/>
        <v>56</v>
      </c>
      <c r="Q2315" s="5">
        <f t="shared" si="223"/>
        <v>41331.340732860524</v>
      </c>
      <c r="R2315" s="5">
        <f t="shared" si="222"/>
        <v>41361.979030732859</v>
      </c>
      <c r="S2315">
        <f t="shared" si="224"/>
        <v>31</v>
      </c>
      <c r="T2315">
        <f t="shared" si="225"/>
        <v>2013</v>
      </c>
    </row>
    <row r="2316" spans="1:20" ht="42.75" hidden="1" x14ac:dyDescent="0.4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>
        <v>50</v>
      </c>
      <c r="L2316" t="b">
        <v>1</v>
      </c>
      <c r="M2316" t="s">
        <v>8281</v>
      </c>
      <c r="N2316" t="s">
        <v>8285</v>
      </c>
      <c r="O2316" s="6">
        <f t="shared" si="220"/>
        <v>157</v>
      </c>
      <c r="P2316">
        <f t="shared" si="221"/>
        <v>37.67</v>
      </c>
      <c r="Q2316" s="5">
        <f t="shared" si="223"/>
        <v>41366.669704491724</v>
      </c>
      <c r="R2316" s="5">
        <f t="shared" si="222"/>
        <v>41397.308002364065</v>
      </c>
      <c r="S2316">
        <f t="shared" si="224"/>
        <v>31</v>
      </c>
      <c r="T2316">
        <f t="shared" si="225"/>
        <v>2013</v>
      </c>
    </row>
    <row r="2317" spans="1:20" ht="42.75" hidden="1" x14ac:dyDescent="0.4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>
        <v>64</v>
      </c>
      <c r="L2317" t="b">
        <v>1</v>
      </c>
      <c r="M2317" t="s">
        <v>8281</v>
      </c>
      <c r="N2317" t="s">
        <v>8285</v>
      </c>
      <c r="O2317" s="6">
        <f t="shared" si="220"/>
        <v>103</v>
      </c>
      <c r="P2317">
        <f t="shared" si="221"/>
        <v>40.08</v>
      </c>
      <c r="Q2317" s="5">
        <f t="shared" si="223"/>
        <v>41333.145898345152</v>
      </c>
      <c r="R2317" s="5">
        <f t="shared" si="222"/>
        <v>41363.784196217493</v>
      </c>
      <c r="S2317">
        <f t="shared" si="224"/>
        <v>31</v>
      </c>
      <c r="T2317">
        <f t="shared" si="225"/>
        <v>2013</v>
      </c>
    </row>
    <row r="2318" spans="1:20" ht="57" hidden="1" x14ac:dyDescent="0.4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>
        <v>200</v>
      </c>
      <c r="L2318" t="b">
        <v>1</v>
      </c>
      <c r="M2318" t="s">
        <v>8281</v>
      </c>
      <c r="N2318" t="s">
        <v>8285</v>
      </c>
      <c r="O2318" s="6">
        <f t="shared" si="220"/>
        <v>104</v>
      </c>
      <c r="P2318">
        <f t="shared" si="221"/>
        <v>78.03</v>
      </c>
      <c r="Q2318" s="5">
        <f t="shared" si="223"/>
        <v>40388.463947990545</v>
      </c>
      <c r="R2318" s="5">
        <f t="shared" si="222"/>
        <v>40467.144680851066</v>
      </c>
      <c r="S2318">
        <f t="shared" si="224"/>
        <v>78</v>
      </c>
      <c r="T2318">
        <f t="shared" si="225"/>
        <v>2010</v>
      </c>
    </row>
    <row r="2319" spans="1:20" ht="42.75" hidden="1" x14ac:dyDescent="0.4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>
        <v>22</v>
      </c>
      <c r="L2319" t="b">
        <v>1</v>
      </c>
      <c r="M2319" t="s">
        <v>8281</v>
      </c>
      <c r="N2319" t="s">
        <v>8285</v>
      </c>
      <c r="O2319" s="6">
        <f t="shared" si="220"/>
        <v>104</v>
      </c>
      <c r="P2319">
        <f t="shared" si="221"/>
        <v>18.91</v>
      </c>
      <c r="Q2319" s="5">
        <f t="shared" si="223"/>
        <v>40503.681430260047</v>
      </c>
      <c r="R2319" s="5">
        <f t="shared" si="222"/>
        <v>40536.02127659574</v>
      </c>
      <c r="S2319">
        <f t="shared" si="224"/>
        <v>33</v>
      </c>
      <c r="T2319">
        <f t="shared" si="225"/>
        <v>2010</v>
      </c>
    </row>
    <row r="2320" spans="1:20" ht="57" hidden="1" x14ac:dyDescent="0.4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>
        <v>163</v>
      </c>
      <c r="L2320" t="b">
        <v>1</v>
      </c>
      <c r="M2320" t="s">
        <v>8281</v>
      </c>
      <c r="N2320" t="s">
        <v>8285</v>
      </c>
      <c r="O2320" s="6">
        <f t="shared" si="220"/>
        <v>121</v>
      </c>
      <c r="P2320">
        <f t="shared" si="221"/>
        <v>37.130000000000003</v>
      </c>
      <c r="Q2320" s="5">
        <f t="shared" si="223"/>
        <v>40358.763758865251</v>
      </c>
      <c r="R2320" s="5">
        <f t="shared" si="222"/>
        <v>40390.956737588655</v>
      </c>
      <c r="S2320">
        <f t="shared" si="224"/>
        <v>33</v>
      </c>
      <c r="T2320">
        <f t="shared" si="225"/>
        <v>2010</v>
      </c>
    </row>
    <row r="2321" spans="1:20" ht="42.75" hidden="1" x14ac:dyDescent="0.4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>
        <v>77</v>
      </c>
      <c r="L2321" t="b">
        <v>1</v>
      </c>
      <c r="M2321" t="s">
        <v>8281</v>
      </c>
      <c r="N2321" t="s">
        <v>8285</v>
      </c>
      <c r="O2321" s="6">
        <f t="shared" si="220"/>
        <v>108</v>
      </c>
      <c r="P2321">
        <f t="shared" si="221"/>
        <v>41.96</v>
      </c>
      <c r="Q2321" s="5">
        <f t="shared" si="223"/>
        <v>41934.019917257683</v>
      </c>
      <c r="R2321" s="5">
        <f t="shared" si="222"/>
        <v>41964.658215130024</v>
      </c>
      <c r="S2321">
        <f t="shared" si="224"/>
        <v>31</v>
      </c>
      <c r="T2321">
        <f t="shared" si="225"/>
        <v>2014</v>
      </c>
    </row>
    <row r="2322" spans="1:20" ht="42.75" hidden="1" x14ac:dyDescent="0.4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>
        <v>89</v>
      </c>
      <c r="L2322" t="b">
        <v>1</v>
      </c>
      <c r="M2322" t="s">
        <v>8281</v>
      </c>
      <c r="N2322" t="s">
        <v>8285</v>
      </c>
      <c r="O2322" s="6">
        <f t="shared" si="220"/>
        <v>109</v>
      </c>
      <c r="P2322">
        <f t="shared" si="221"/>
        <v>61.04</v>
      </c>
      <c r="Q2322" s="5">
        <f t="shared" si="223"/>
        <v>42039.962174940898</v>
      </c>
      <c r="R2322" s="5">
        <f t="shared" si="222"/>
        <v>42075.664302600475</v>
      </c>
      <c r="S2322">
        <f t="shared" si="224"/>
        <v>36</v>
      </c>
      <c r="T2322">
        <f t="shared" si="225"/>
        <v>2015</v>
      </c>
    </row>
    <row r="2323" spans="1:20" ht="42.75" hidden="1" x14ac:dyDescent="0.4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>
        <v>64</v>
      </c>
      <c r="L2323" t="b">
        <v>0</v>
      </c>
      <c r="M2323" t="s">
        <v>8292</v>
      </c>
      <c r="N2323" t="s">
        <v>8308</v>
      </c>
      <c r="O2323" s="6">
        <f t="shared" si="220"/>
        <v>39</v>
      </c>
      <c r="P2323">
        <f t="shared" si="221"/>
        <v>64.53</v>
      </c>
      <c r="Q2323" s="5">
        <f t="shared" si="223"/>
        <v>43165.86171394799</v>
      </c>
      <c r="R2323" s="5">
        <f t="shared" si="222"/>
        <v>43196.457458628836</v>
      </c>
      <c r="S2323">
        <f t="shared" si="224"/>
        <v>31</v>
      </c>
      <c r="T2323">
        <f t="shared" si="225"/>
        <v>2018</v>
      </c>
    </row>
    <row r="2324" spans="1:20" ht="42.75" hidden="1" x14ac:dyDescent="0.4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>
        <v>4</v>
      </c>
      <c r="L2324" t="b">
        <v>0</v>
      </c>
      <c r="M2324" t="s">
        <v>8292</v>
      </c>
      <c r="N2324" t="s">
        <v>8308</v>
      </c>
      <c r="O2324" s="6">
        <f t="shared" si="220"/>
        <v>3</v>
      </c>
      <c r="P2324">
        <f t="shared" si="221"/>
        <v>21.25</v>
      </c>
      <c r="Q2324" s="5">
        <f t="shared" si="223"/>
        <v>43171.616654846337</v>
      </c>
      <c r="R2324" s="5">
        <f t="shared" si="222"/>
        <v>43202.212399527183</v>
      </c>
      <c r="S2324">
        <f t="shared" si="224"/>
        <v>31</v>
      </c>
      <c r="T2324">
        <f t="shared" si="225"/>
        <v>2018</v>
      </c>
    </row>
    <row r="2325" spans="1:20" ht="42.75" hidden="1" x14ac:dyDescent="0.4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>
        <v>4</v>
      </c>
      <c r="L2325" t="b">
        <v>0</v>
      </c>
      <c r="M2325" t="s">
        <v>8292</v>
      </c>
      <c r="N2325" t="s">
        <v>8308</v>
      </c>
      <c r="O2325" s="6">
        <f t="shared" si="220"/>
        <v>48</v>
      </c>
      <c r="P2325">
        <f t="shared" si="221"/>
        <v>30</v>
      </c>
      <c r="Q2325" s="5">
        <f t="shared" si="223"/>
        <v>43174.537198581558</v>
      </c>
      <c r="R2325" s="5">
        <f t="shared" si="222"/>
        <v>43181.68613475177</v>
      </c>
      <c r="S2325">
        <f t="shared" si="224"/>
        <v>8</v>
      </c>
      <c r="T2325">
        <f t="shared" si="225"/>
        <v>2018</v>
      </c>
    </row>
    <row r="2326" spans="1:20" ht="28.5" hidden="1" x14ac:dyDescent="0.4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>
        <v>61</v>
      </c>
      <c r="L2326" t="b">
        <v>0</v>
      </c>
      <c r="M2326" t="s">
        <v>8292</v>
      </c>
      <c r="N2326" t="s">
        <v>8308</v>
      </c>
      <c r="O2326" s="6">
        <f t="shared" si="220"/>
        <v>21</v>
      </c>
      <c r="P2326">
        <f t="shared" si="221"/>
        <v>25.49</v>
      </c>
      <c r="Q2326" s="5">
        <f t="shared" si="223"/>
        <v>43157.308333333334</v>
      </c>
      <c r="R2326" s="5">
        <f t="shared" si="222"/>
        <v>43187.90407801418</v>
      </c>
      <c r="S2326">
        <f t="shared" si="224"/>
        <v>31</v>
      </c>
      <c r="T2326">
        <f t="shared" si="225"/>
        <v>2018</v>
      </c>
    </row>
    <row r="2327" spans="1:20" ht="42.75" hidden="1" x14ac:dyDescent="0.4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>
        <v>7</v>
      </c>
      <c r="L2327" t="b">
        <v>0</v>
      </c>
      <c r="M2327" t="s">
        <v>8292</v>
      </c>
      <c r="N2327" t="s">
        <v>8308</v>
      </c>
      <c r="O2327" s="6">
        <f t="shared" si="220"/>
        <v>8</v>
      </c>
      <c r="P2327">
        <f t="shared" si="221"/>
        <v>11.43</v>
      </c>
      <c r="Q2327" s="5">
        <f t="shared" si="223"/>
        <v>43160.512186761232</v>
      </c>
      <c r="R2327" s="5">
        <f t="shared" si="222"/>
        <v>43191.107931442079</v>
      </c>
      <c r="S2327">
        <f t="shared" si="224"/>
        <v>31</v>
      </c>
      <c r="T2327">
        <f t="shared" si="225"/>
        <v>2018</v>
      </c>
    </row>
    <row r="2328" spans="1:20" ht="42.75" hidden="1" x14ac:dyDescent="0.4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>
        <v>1</v>
      </c>
      <c r="L2328" t="b">
        <v>0</v>
      </c>
      <c r="M2328" t="s">
        <v>8292</v>
      </c>
      <c r="N2328" t="s">
        <v>8308</v>
      </c>
      <c r="O2328" s="6">
        <f t="shared" si="220"/>
        <v>1</v>
      </c>
      <c r="P2328">
        <f t="shared" si="221"/>
        <v>108</v>
      </c>
      <c r="Q2328" s="5">
        <f t="shared" si="223"/>
        <v>43170.73697399527</v>
      </c>
      <c r="R2328" s="5">
        <f t="shared" si="222"/>
        <v>43223.51063829787</v>
      </c>
      <c r="S2328">
        <f t="shared" si="224"/>
        <v>53</v>
      </c>
      <c r="T2328">
        <f t="shared" si="225"/>
        <v>2018</v>
      </c>
    </row>
    <row r="2329" spans="1:20" ht="28.5" hidden="1" x14ac:dyDescent="0.4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>
        <v>3355</v>
      </c>
      <c r="L2329" t="b">
        <v>1</v>
      </c>
      <c r="M2329" t="s">
        <v>8292</v>
      </c>
      <c r="N2329" t="s">
        <v>8308</v>
      </c>
      <c r="O2329" s="6">
        <f t="shared" si="220"/>
        <v>526</v>
      </c>
      <c r="P2329">
        <f t="shared" si="221"/>
        <v>54.88</v>
      </c>
      <c r="Q2329" s="5">
        <f t="shared" si="223"/>
        <v>42189.1706855792</v>
      </c>
      <c r="R2329" s="5">
        <f t="shared" si="222"/>
        <v>42224.915366430258</v>
      </c>
      <c r="S2329">
        <f t="shared" si="224"/>
        <v>36</v>
      </c>
      <c r="T2329">
        <f t="shared" si="225"/>
        <v>2015</v>
      </c>
    </row>
    <row r="2330" spans="1:20" ht="57" hidden="1" x14ac:dyDescent="0.4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>
        <v>537</v>
      </c>
      <c r="L2330" t="b">
        <v>1</v>
      </c>
      <c r="M2330" t="s">
        <v>8292</v>
      </c>
      <c r="N2330" t="s">
        <v>8308</v>
      </c>
      <c r="O2330" s="6">
        <f t="shared" si="220"/>
        <v>254</v>
      </c>
      <c r="P2330">
        <f t="shared" si="221"/>
        <v>47.38</v>
      </c>
      <c r="Q2330" s="5">
        <f t="shared" si="223"/>
        <v>42492.351501182035</v>
      </c>
      <c r="R2330" s="5">
        <f t="shared" si="222"/>
        <v>42522.989799054369</v>
      </c>
      <c r="S2330">
        <f t="shared" si="224"/>
        <v>31</v>
      </c>
      <c r="T2330">
        <f t="shared" si="225"/>
        <v>2016</v>
      </c>
    </row>
    <row r="2331" spans="1:20" ht="42.75" hidden="1" x14ac:dyDescent="0.4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>
        <v>125</v>
      </c>
      <c r="L2331" t="b">
        <v>1</v>
      </c>
      <c r="M2331" t="s">
        <v>8292</v>
      </c>
      <c r="N2331" t="s">
        <v>8308</v>
      </c>
      <c r="O2331" s="6">
        <f t="shared" si="220"/>
        <v>106</v>
      </c>
      <c r="P2331">
        <f t="shared" si="221"/>
        <v>211.84</v>
      </c>
      <c r="Q2331" s="5">
        <f t="shared" si="223"/>
        <v>42153.127021276596</v>
      </c>
      <c r="R2331" s="5">
        <f t="shared" si="222"/>
        <v>42183.765319148937</v>
      </c>
      <c r="S2331">
        <f t="shared" si="224"/>
        <v>31</v>
      </c>
      <c r="T2331">
        <f t="shared" si="225"/>
        <v>2015</v>
      </c>
    </row>
    <row r="2332" spans="1:20" ht="42.75" hidden="1" x14ac:dyDescent="0.4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>
        <v>163</v>
      </c>
      <c r="L2332" t="b">
        <v>1</v>
      </c>
      <c r="M2332" t="s">
        <v>8292</v>
      </c>
      <c r="N2332" t="s">
        <v>8308</v>
      </c>
      <c r="O2332" s="6">
        <f t="shared" si="220"/>
        <v>102</v>
      </c>
      <c r="P2332">
        <f t="shared" si="221"/>
        <v>219.93</v>
      </c>
      <c r="Q2332" s="5">
        <f t="shared" si="223"/>
        <v>42689.578522458629</v>
      </c>
      <c r="R2332" s="5">
        <f t="shared" si="222"/>
        <v>42720.319148936171</v>
      </c>
      <c r="S2332">
        <f t="shared" si="224"/>
        <v>31</v>
      </c>
      <c r="T2332">
        <f t="shared" si="225"/>
        <v>2016</v>
      </c>
    </row>
    <row r="2333" spans="1:20" ht="42.75" hidden="1" x14ac:dyDescent="0.4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>
        <v>283</v>
      </c>
      <c r="L2333" t="b">
        <v>1</v>
      </c>
      <c r="M2333" t="s">
        <v>8292</v>
      </c>
      <c r="N2333" t="s">
        <v>8308</v>
      </c>
      <c r="O2333" s="6">
        <f t="shared" si="220"/>
        <v>144</v>
      </c>
      <c r="P2333">
        <f t="shared" si="221"/>
        <v>40.799999999999997</v>
      </c>
      <c r="Q2333" s="5">
        <f t="shared" si="223"/>
        <v>42185.176004728128</v>
      </c>
      <c r="R2333" s="5">
        <f t="shared" si="222"/>
        <v>42215.814302600469</v>
      </c>
      <c r="S2333">
        <f t="shared" si="224"/>
        <v>31</v>
      </c>
      <c r="T2333">
        <f t="shared" si="225"/>
        <v>2015</v>
      </c>
    </row>
    <row r="2334" spans="1:20" ht="42.75" hidden="1" x14ac:dyDescent="0.4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>
        <v>352</v>
      </c>
      <c r="L2334" t="b">
        <v>1</v>
      </c>
      <c r="M2334" t="s">
        <v>8292</v>
      </c>
      <c r="N2334" t="s">
        <v>8308</v>
      </c>
      <c r="O2334" s="6">
        <f t="shared" si="220"/>
        <v>106</v>
      </c>
      <c r="P2334">
        <f t="shared" si="221"/>
        <v>75.5</v>
      </c>
      <c r="Q2334" s="5">
        <f t="shared" si="223"/>
        <v>42361.471288416076</v>
      </c>
      <c r="R2334" s="5">
        <f t="shared" si="222"/>
        <v>42392.109586288418</v>
      </c>
      <c r="S2334">
        <f t="shared" si="224"/>
        <v>31</v>
      </c>
      <c r="T2334">
        <f t="shared" si="225"/>
        <v>2015</v>
      </c>
    </row>
    <row r="2335" spans="1:20" ht="42.75" hidden="1" x14ac:dyDescent="0.4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>
        <v>94</v>
      </c>
      <c r="L2335" t="b">
        <v>1</v>
      </c>
      <c r="M2335" t="s">
        <v>8292</v>
      </c>
      <c r="N2335" t="s">
        <v>8308</v>
      </c>
      <c r="O2335" s="6">
        <f t="shared" si="220"/>
        <v>212</v>
      </c>
      <c r="P2335">
        <f t="shared" si="221"/>
        <v>13.54</v>
      </c>
      <c r="Q2335" s="5">
        <f t="shared" si="223"/>
        <v>42112.302482269501</v>
      </c>
      <c r="R2335" s="5">
        <f t="shared" si="222"/>
        <v>42133.843971631206</v>
      </c>
      <c r="S2335">
        <f t="shared" si="224"/>
        <v>22</v>
      </c>
      <c r="T2335">
        <f t="shared" si="225"/>
        <v>2015</v>
      </c>
    </row>
    <row r="2336" spans="1:20" ht="42.75" hidden="1" x14ac:dyDescent="0.4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>
        <v>67</v>
      </c>
      <c r="L2336" t="b">
        <v>1</v>
      </c>
      <c r="M2336" t="s">
        <v>8292</v>
      </c>
      <c r="N2336" t="s">
        <v>8308</v>
      </c>
      <c r="O2336" s="6">
        <f t="shared" si="220"/>
        <v>102</v>
      </c>
      <c r="P2336">
        <f t="shared" si="221"/>
        <v>60.87</v>
      </c>
      <c r="Q2336" s="5">
        <f t="shared" si="223"/>
        <v>42266.535437352242</v>
      </c>
      <c r="R2336" s="5">
        <f t="shared" si="222"/>
        <v>42297.236879432625</v>
      </c>
      <c r="S2336">
        <f t="shared" si="224"/>
        <v>31</v>
      </c>
      <c r="T2336">
        <f t="shared" si="225"/>
        <v>2015</v>
      </c>
    </row>
    <row r="2337" spans="1:20" ht="42.75" hidden="1" x14ac:dyDescent="0.4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>
        <v>221</v>
      </c>
      <c r="L2337" t="b">
        <v>1</v>
      </c>
      <c r="M2337" t="s">
        <v>8292</v>
      </c>
      <c r="N2337" t="s">
        <v>8308</v>
      </c>
      <c r="O2337" s="6">
        <f t="shared" si="220"/>
        <v>102</v>
      </c>
      <c r="P2337">
        <f t="shared" si="221"/>
        <v>115.69</v>
      </c>
      <c r="Q2337" s="5">
        <f t="shared" si="223"/>
        <v>42116.307836879438</v>
      </c>
      <c r="R2337" s="5">
        <f t="shared" si="222"/>
        <v>42146.946134751772</v>
      </c>
      <c r="S2337">
        <f t="shared" si="224"/>
        <v>31</v>
      </c>
      <c r="T2337">
        <f t="shared" si="225"/>
        <v>2015</v>
      </c>
    </row>
    <row r="2338" spans="1:20" ht="42.75" hidden="1" x14ac:dyDescent="0.4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>
        <v>2165</v>
      </c>
      <c r="L2338" t="b">
        <v>1</v>
      </c>
      <c r="M2338" t="s">
        <v>8292</v>
      </c>
      <c r="N2338" t="s">
        <v>8308</v>
      </c>
      <c r="O2338" s="6">
        <f t="shared" si="220"/>
        <v>521</v>
      </c>
      <c r="P2338">
        <f t="shared" si="221"/>
        <v>48.1</v>
      </c>
      <c r="Q2338" s="5">
        <f t="shared" si="223"/>
        <v>42009.433747044917</v>
      </c>
      <c r="R2338" s="5">
        <f t="shared" si="222"/>
        <v>42050.284810874706</v>
      </c>
      <c r="S2338">
        <f t="shared" si="224"/>
        <v>41</v>
      </c>
      <c r="T2338">
        <f t="shared" si="225"/>
        <v>2015</v>
      </c>
    </row>
    <row r="2339" spans="1:20" ht="28.5" hidden="1" x14ac:dyDescent="0.4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>
        <v>179</v>
      </c>
      <c r="L2339" t="b">
        <v>1</v>
      </c>
      <c r="M2339" t="s">
        <v>8292</v>
      </c>
      <c r="N2339" t="s">
        <v>8308</v>
      </c>
      <c r="O2339" s="6">
        <f t="shared" si="220"/>
        <v>111</v>
      </c>
      <c r="P2339">
        <f t="shared" si="221"/>
        <v>74.180000000000007</v>
      </c>
      <c r="Q2339" s="5">
        <f t="shared" si="223"/>
        <v>42131.696725768321</v>
      </c>
      <c r="R2339" s="5">
        <f t="shared" si="222"/>
        <v>42162.335023640662</v>
      </c>
      <c r="S2339">
        <f t="shared" si="224"/>
        <v>31</v>
      </c>
      <c r="T2339">
        <f t="shared" si="225"/>
        <v>2015</v>
      </c>
    </row>
    <row r="2340" spans="1:20" ht="42.75" hidden="1" x14ac:dyDescent="0.4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>
        <v>123</v>
      </c>
      <c r="L2340" t="b">
        <v>1</v>
      </c>
      <c r="M2340" t="s">
        <v>8292</v>
      </c>
      <c r="N2340" t="s">
        <v>8308</v>
      </c>
      <c r="O2340" s="6">
        <f t="shared" si="220"/>
        <v>101</v>
      </c>
      <c r="P2340">
        <f t="shared" si="221"/>
        <v>123.35</v>
      </c>
      <c r="Q2340" s="5">
        <f t="shared" si="223"/>
        <v>42135.022269503548</v>
      </c>
      <c r="R2340" s="5">
        <f t="shared" si="222"/>
        <v>42165.66056737589</v>
      </c>
      <c r="S2340">
        <f t="shared" si="224"/>
        <v>31</v>
      </c>
      <c r="T2340">
        <f t="shared" si="225"/>
        <v>2015</v>
      </c>
    </row>
    <row r="2341" spans="1:20" ht="42.75" hidden="1" x14ac:dyDescent="0.4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>
        <v>1104</v>
      </c>
      <c r="L2341" t="b">
        <v>1</v>
      </c>
      <c r="M2341" t="s">
        <v>8292</v>
      </c>
      <c r="N2341" t="s">
        <v>8308</v>
      </c>
      <c r="O2341" s="6">
        <f t="shared" si="220"/>
        <v>294</v>
      </c>
      <c r="P2341">
        <f t="shared" si="221"/>
        <v>66.62</v>
      </c>
      <c r="Q2341" s="5">
        <f t="shared" si="223"/>
        <v>43057.136040189129</v>
      </c>
      <c r="R2341" s="5">
        <f t="shared" si="222"/>
        <v>43088.318439716313</v>
      </c>
      <c r="S2341">
        <f t="shared" si="224"/>
        <v>32</v>
      </c>
      <c r="T2341">
        <f t="shared" si="225"/>
        <v>2017</v>
      </c>
    </row>
    <row r="2342" spans="1:20" ht="42.75" hidden="1" x14ac:dyDescent="0.4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>
        <v>403</v>
      </c>
      <c r="L2342" t="b">
        <v>1</v>
      </c>
      <c r="M2342" t="s">
        <v>8292</v>
      </c>
      <c r="N2342" t="s">
        <v>8308</v>
      </c>
      <c r="O2342" s="6">
        <f t="shared" si="220"/>
        <v>106</v>
      </c>
      <c r="P2342">
        <f t="shared" si="221"/>
        <v>104.99</v>
      </c>
      <c r="Q2342" s="5">
        <f t="shared" si="223"/>
        <v>43006.933073286054</v>
      </c>
      <c r="R2342" s="5">
        <f t="shared" si="222"/>
        <v>43037.571371158396</v>
      </c>
      <c r="S2342">
        <f t="shared" si="224"/>
        <v>31</v>
      </c>
      <c r="T2342">
        <f t="shared" si="225"/>
        <v>2017</v>
      </c>
    </row>
    <row r="2343" spans="1:20" ht="42.75" hidden="1" x14ac:dyDescent="0.4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>
        <v>0</v>
      </c>
      <c r="L2343" t="b">
        <v>0</v>
      </c>
      <c r="M2343" t="s">
        <v>8275</v>
      </c>
      <c r="N2343" t="s">
        <v>8276</v>
      </c>
      <c r="O2343" s="6">
        <f t="shared" si="220"/>
        <v>0</v>
      </c>
      <c r="P2343">
        <f t="shared" si="221"/>
        <v>0</v>
      </c>
      <c r="Q2343" s="5">
        <f t="shared" si="223"/>
        <v>42520.979952718677</v>
      </c>
      <c r="R2343" s="5">
        <f t="shared" si="222"/>
        <v>42551.618250591018</v>
      </c>
      <c r="S2343">
        <f t="shared" si="224"/>
        <v>31</v>
      </c>
      <c r="T2343">
        <f t="shared" si="225"/>
        <v>2016</v>
      </c>
    </row>
    <row r="2344" spans="1:20" ht="42.75" hidden="1" x14ac:dyDescent="0.4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>
        <v>0</v>
      </c>
      <c r="L2344" t="b">
        <v>0</v>
      </c>
      <c r="M2344" t="s">
        <v>8275</v>
      </c>
      <c r="N2344" t="s">
        <v>8276</v>
      </c>
      <c r="O2344" s="6">
        <f t="shared" si="220"/>
        <v>0</v>
      </c>
      <c r="P2344">
        <f t="shared" si="221"/>
        <v>0</v>
      </c>
      <c r="Q2344" s="5">
        <f t="shared" si="223"/>
        <v>42245.121394799055</v>
      </c>
      <c r="R2344" s="5">
        <f t="shared" si="222"/>
        <v>42266.063829787236</v>
      </c>
      <c r="S2344">
        <f t="shared" si="224"/>
        <v>22</v>
      </c>
      <c r="T2344">
        <f t="shared" si="225"/>
        <v>2015</v>
      </c>
    </row>
    <row r="2345" spans="1:20" ht="42.75" hidden="1" x14ac:dyDescent="0.4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>
        <v>1</v>
      </c>
      <c r="L2345" t="b">
        <v>0</v>
      </c>
      <c r="M2345" t="s">
        <v>8275</v>
      </c>
      <c r="N2345" t="s">
        <v>8276</v>
      </c>
      <c r="O2345" s="6">
        <f t="shared" si="220"/>
        <v>3</v>
      </c>
      <c r="P2345">
        <f t="shared" si="221"/>
        <v>300</v>
      </c>
      <c r="Q2345" s="5">
        <f t="shared" si="223"/>
        <v>42684.396040189124</v>
      </c>
      <c r="R2345" s="5">
        <f t="shared" si="222"/>
        <v>42735.458865248227</v>
      </c>
      <c r="S2345">
        <f t="shared" si="224"/>
        <v>51</v>
      </c>
      <c r="T2345">
        <f t="shared" si="225"/>
        <v>2016</v>
      </c>
    </row>
    <row r="2346" spans="1:20" ht="42.75" hidden="1" x14ac:dyDescent="0.4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>
        <v>1</v>
      </c>
      <c r="L2346" t="b">
        <v>0</v>
      </c>
      <c r="M2346" t="s">
        <v>8275</v>
      </c>
      <c r="N2346" t="s">
        <v>8276</v>
      </c>
      <c r="O2346" s="6">
        <f t="shared" si="220"/>
        <v>0</v>
      </c>
      <c r="P2346">
        <f t="shared" si="221"/>
        <v>1</v>
      </c>
      <c r="Q2346" s="5">
        <f t="shared" si="223"/>
        <v>42876.296323877068</v>
      </c>
      <c r="R2346" s="5">
        <f t="shared" si="222"/>
        <v>42906.934621749409</v>
      </c>
      <c r="S2346">
        <f t="shared" si="224"/>
        <v>31</v>
      </c>
      <c r="T2346">
        <f t="shared" si="225"/>
        <v>2017</v>
      </c>
    </row>
    <row r="2347" spans="1:20" ht="42.75" hidden="1" x14ac:dyDescent="0.4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>
        <v>0</v>
      </c>
      <c r="L2347" t="b">
        <v>0</v>
      </c>
      <c r="M2347" t="s">
        <v>8275</v>
      </c>
      <c r="N2347" t="s">
        <v>8276</v>
      </c>
      <c r="O2347" s="6">
        <f t="shared" si="220"/>
        <v>0</v>
      </c>
      <c r="P2347">
        <f t="shared" si="221"/>
        <v>0</v>
      </c>
      <c r="Q2347" s="5">
        <f t="shared" si="223"/>
        <v>42410.874184397166</v>
      </c>
      <c r="R2347" s="5">
        <f t="shared" si="222"/>
        <v>42446.602127659571</v>
      </c>
      <c r="S2347">
        <f t="shared" si="224"/>
        <v>36</v>
      </c>
      <c r="T2347">
        <f t="shared" si="225"/>
        <v>2016</v>
      </c>
    </row>
    <row r="2348" spans="1:20" ht="42.75" hidden="1" x14ac:dyDescent="0.4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>
        <v>3</v>
      </c>
      <c r="L2348" t="b">
        <v>0</v>
      </c>
      <c r="M2348" t="s">
        <v>8275</v>
      </c>
      <c r="N2348" t="s">
        <v>8276</v>
      </c>
      <c r="O2348" s="6">
        <f t="shared" si="220"/>
        <v>0</v>
      </c>
      <c r="P2348">
        <f t="shared" si="221"/>
        <v>13</v>
      </c>
      <c r="Q2348" s="5">
        <f t="shared" si="223"/>
        <v>42978.496820330969</v>
      </c>
      <c r="R2348" s="5">
        <f t="shared" si="222"/>
        <v>43024.454267139481</v>
      </c>
      <c r="S2348">
        <f t="shared" si="224"/>
        <v>46</v>
      </c>
      <c r="T2348">
        <f t="shared" si="225"/>
        <v>2017</v>
      </c>
    </row>
    <row r="2349" spans="1:20" ht="42.75" hidden="1" x14ac:dyDescent="0.4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>
        <v>1</v>
      </c>
      <c r="L2349" t="b">
        <v>0</v>
      </c>
      <c r="M2349" t="s">
        <v>8275</v>
      </c>
      <c r="N2349" t="s">
        <v>8276</v>
      </c>
      <c r="O2349" s="6">
        <f t="shared" si="220"/>
        <v>2</v>
      </c>
      <c r="P2349">
        <f t="shared" si="221"/>
        <v>15</v>
      </c>
      <c r="Q2349" s="5">
        <f t="shared" si="223"/>
        <v>42939.492624113474</v>
      </c>
      <c r="R2349" s="5">
        <f t="shared" si="222"/>
        <v>42970.130921985816</v>
      </c>
      <c r="S2349">
        <f t="shared" si="224"/>
        <v>31</v>
      </c>
      <c r="T2349">
        <f t="shared" si="225"/>
        <v>2017</v>
      </c>
    </row>
    <row r="2350" spans="1:20" ht="42.75" hidden="1" x14ac:dyDescent="0.4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>
        <v>5</v>
      </c>
      <c r="L2350" t="b">
        <v>0</v>
      </c>
      <c r="M2350" t="s">
        <v>8275</v>
      </c>
      <c r="N2350" t="s">
        <v>8276</v>
      </c>
      <c r="O2350" s="6">
        <f t="shared" si="220"/>
        <v>0</v>
      </c>
      <c r="P2350">
        <f t="shared" si="221"/>
        <v>54</v>
      </c>
      <c r="Q2350" s="5">
        <f t="shared" si="223"/>
        <v>42718.207304964541</v>
      </c>
      <c r="R2350" s="5">
        <f t="shared" si="222"/>
        <v>42779.483900709223</v>
      </c>
      <c r="S2350">
        <f t="shared" si="224"/>
        <v>61</v>
      </c>
      <c r="T2350">
        <f t="shared" si="225"/>
        <v>2016</v>
      </c>
    </row>
    <row r="2351" spans="1:20" ht="42.75" hidden="1" x14ac:dyDescent="0.4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>
        <v>0</v>
      </c>
      <c r="L2351" t="b">
        <v>0</v>
      </c>
      <c r="M2351" t="s">
        <v>8275</v>
      </c>
      <c r="N2351" t="s">
        <v>8276</v>
      </c>
      <c r="O2351" s="6">
        <f t="shared" si="220"/>
        <v>0</v>
      </c>
      <c r="P2351">
        <f t="shared" si="221"/>
        <v>0</v>
      </c>
      <c r="Q2351" s="5">
        <f t="shared" si="223"/>
        <v>42552.600803782509</v>
      </c>
      <c r="R2351" s="5">
        <f t="shared" si="222"/>
        <v>42582.217825059102</v>
      </c>
      <c r="S2351">
        <f t="shared" si="224"/>
        <v>30</v>
      </c>
      <c r="T2351">
        <f t="shared" si="225"/>
        <v>2016</v>
      </c>
    </row>
    <row r="2352" spans="1:20" ht="42.75" hidden="1" x14ac:dyDescent="0.4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>
        <v>0</v>
      </c>
      <c r="L2352" t="b">
        <v>0</v>
      </c>
      <c r="M2352" t="s">
        <v>8275</v>
      </c>
      <c r="N2352" t="s">
        <v>8276</v>
      </c>
      <c r="O2352" s="6">
        <f t="shared" si="220"/>
        <v>0</v>
      </c>
      <c r="P2352">
        <f t="shared" si="221"/>
        <v>0</v>
      </c>
      <c r="Q2352" s="5">
        <f t="shared" si="223"/>
        <v>43073.519739952717</v>
      </c>
      <c r="R2352" s="5">
        <f t="shared" si="222"/>
        <v>43104.158037825058</v>
      </c>
      <c r="S2352">
        <f t="shared" si="224"/>
        <v>31</v>
      </c>
      <c r="T2352">
        <f t="shared" si="225"/>
        <v>2017</v>
      </c>
    </row>
    <row r="2353" spans="1:20" ht="28.5" hidden="1" x14ac:dyDescent="0.4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>
        <v>7</v>
      </c>
      <c r="L2353" t="b">
        <v>0</v>
      </c>
      <c r="M2353" t="s">
        <v>8275</v>
      </c>
      <c r="N2353" t="s">
        <v>8276</v>
      </c>
      <c r="O2353" s="6">
        <f t="shared" si="220"/>
        <v>1</v>
      </c>
      <c r="P2353">
        <f t="shared" si="221"/>
        <v>15.43</v>
      </c>
      <c r="Q2353" s="5">
        <f t="shared" si="223"/>
        <v>42445.699042553191</v>
      </c>
      <c r="R2353" s="5">
        <f t="shared" si="222"/>
        <v>42476.337340425533</v>
      </c>
      <c r="S2353">
        <f t="shared" si="224"/>
        <v>31</v>
      </c>
      <c r="T2353">
        <f t="shared" si="225"/>
        <v>2016</v>
      </c>
    </row>
    <row r="2354" spans="1:20" ht="42.75" hidden="1" x14ac:dyDescent="0.4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>
        <v>0</v>
      </c>
      <c r="L2354" t="b">
        <v>0</v>
      </c>
      <c r="M2354" t="s">
        <v>8275</v>
      </c>
      <c r="N2354" t="s">
        <v>8276</v>
      </c>
      <c r="O2354" s="6">
        <f t="shared" si="220"/>
        <v>0</v>
      </c>
      <c r="P2354">
        <f t="shared" si="221"/>
        <v>0</v>
      </c>
      <c r="Q2354" s="5">
        <f t="shared" si="223"/>
        <v>42453.391867612292</v>
      </c>
      <c r="R2354" s="5">
        <f t="shared" si="222"/>
        <v>42514.668463356975</v>
      </c>
      <c r="S2354">
        <f t="shared" si="224"/>
        <v>61</v>
      </c>
      <c r="T2354">
        <f t="shared" si="225"/>
        <v>2016</v>
      </c>
    </row>
    <row r="2355" spans="1:20" ht="42.75" hidden="1" x14ac:dyDescent="0.4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>
        <v>0</v>
      </c>
      <c r="L2355" t="b">
        <v>0</v>
      </c>
      <c r="M2355" t="s">
        <v>8275</v>
      </c>
      <c r="N2355" t="s">
        <v>8276</v>
      </c>
      <c r="O2355" s="6">
        <f t="shared" si="220"/>
        <v>0</v>
      </c>
      <c r="P2355">
        <f t="shared" si="221"/>
        <v>0</v>
      </c>
      <c r="Q2355" s="5">
        <f t="shared" si="223"/>
        <v>42455.477801418441</v>
      </c>
      <c r="R2355" s="5">
        <f t="shared" si="222"/>
        <v>42467.733120567376</v>
      </c>
      <c r="S2355">
        <f t="shared" si="224"/>
        <v>13</v>
      </c>
      <c r="T2355">
        <f t="shared" si="225"/>
        <v>2016</v>
      </c>
    </row>
    <row r="2356" spans="1:20" ht="42.75" hidden="1" x14ac:dyDescent="0.4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>
        <v>1</v>
      </c>
      <c r="L2356" t="b">
        <v>0</v>
      </c>
      <c r="M2356" t="s">
        <v>8275</v>
      </c>
      <c r="N2356" t="s">
        <v>8276</v>
      </c>
      <c r="O2356" s="6">
        <f t="shared" si="220"/>
        <v>0</v>
      </c>
      <c r="P2356">
        <f t="shared" si="221"/>
        <v>25</v>
      </c>
      <c r="Q2356" s="5">
        <f t="shared" si="223"/>
        <v>42303.355319148934</v>
      </c>
      <c r="R2356" s="5">
        <f t="shared" si="222"/>
        <v>42364.631914893616</v>
      </c>
      <c r="S2356">
        <f t="shared" si="224"/>
        <v>61</v>
      </c>
      <c r="T2356">
        <f t="shared" si="225"/>
        <v>2015</v>
      </c>
    </row>
    <row r="2357" spans="1:20" ht="42.75" hidden="1" x14ac:dyDescent="0.4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>
        <v>2</v>
      </c>
      <c r="L2357" t="b">
        <v>0</v>
      </c>
      <c r="M2357" t="s">
        <v>8275</v>
      </c>
      <c r="N2357" t="s">
        <v>8276</v>
      </c>
      <c r="O2357" s="6">
        <f t="shared" si="220"/>
        <v>1</v>
      </c>
      <c r="P2357">
        <f t="shared" si="221"/>
        <v>27.5</v>
      </c>
      <c r="Q2357" s="5">
        <f t="shared" si="223"/>
        <v>42448.576075650119</v>
      </c>
      <c r="R2357" s="5">
        <f t="shared" si="222"/>
        <v>42479.21437352246</v>
      </c>
      <c r="S2357">
        <f t="shared" si="224"/>
        <v>31</v>
      </c>
      <c r="T2357">
        <f t="shared" si="225"/>
        <v>2016</v>
      </c>
    </row>
    <row r="2358" spans="1:20" ht="28.5" hidden="1" x14ac:dyDescent="0.4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>
        <v>0</v>
      </c>
      <c r="L2358" t="b">
        <v>0</v>
      </c>
      <c r="M2358" t="s">
        <v>8275</v>
      </c>
      <c r="N2358" t="s">
        <v>8276</v>
      </c>
      <c r="O2358" s="6">
        <f t="shared" si="220"/>
        <v>0</v>
      </c>
      <c r="P2358">
        <f t="shared" si="221"/>
        <v>0</v>
      </c>
      <c r="Q2358" s="5">
        <f t="shared" si="223"/>
        <v>42483.161985815605</v>
      </c>
      <c r="R2358" s="5">
        <f t="shared" si="222"/>
        <v>42513.800283687946</v>
      </c>
      <c r="S2358">
        <f t="shared" si="224"/>
        <v>31</v>
      </c>
      <c r="T2358">
        <f t="shared" si="225"/>
        <v>2016</v>
      </c>
    </row>
    <row r="2359" spans="1:20" ht="28.5" hidden="1" x14ac:dyDescent="0.4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>
        <v>0</v>
      </c>
      <c r="L2359" t="b">
        <v>0</v>
      </c>
      <c r="M2359" t="s">
        <v>8275</v>
      </c>
      <c r="N2359" t="s">
        <v>8276</v>
      </c>
      <c r="O2359" s="6">
        <f t="shared" si="220"/>
        <v>0</v>
      </c>
      <c r="P2359">
        <f t="shared" si="221"/>
        <v>0</v>
      </c>
      <c r="Q2359" s="5">
        <f t="shared" si="223"/>
        <v>42619.846075650115</v>
      </c>
      <c r="R2359" s="5">
        <f t="shared" si="222"/>
        <v>42650.484373522457</v>
      </c>
      <c r="S2359">
        <f t="shared" si="224"/>
        <v>31</v>
      </c>
      <c r="T2359">
        <f t="shared" si="225"/>
        <v>2016</v>
      </c>
    </row>
    <row r="2360" spans="1:20" ht="42.75" hidden="1" x14ac:dyDescent="0.4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>
        <v>0</v>
      </c>
      <c r="L2360" t="b">
        <v>0</v>
      </c>
      <c r="M2360" t="s">
        <v>8275</v>
      </c>
      <c r="N2360" t="s">
        <v>8276</v>
      </c>
      <c r="O2360" s="6">
        <f t="shared" si="220"/>
        <v>0</v>
      </c>
      <c r="P2360">
        <f t="shared" si="221"/>
        <v>0</v>
      </c>
      <c r="Q2360" s="5">
        <f t="shared" si="223"/>
        <v>42328.078439716308</v>
      </c>
      <c r="R2360" s="5">
        <f t="shared" si="222"/>
        <v>42385.368085106384</v>
      </c>
      <c r="S2360">
        <f t="shared" si="224"/>
        <v>57</v>
      </c>
      <c r="T2360">
        <f t="shared" si="225"/>
        <v>2015</v>
      </c>
    </row>
    <row r="2361" spans="1:20" ht="42.75" hidden="1" x14ac:dyDescent="0.4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>
        <v>3</v>
      </c>
      <c r="L2361" t="b">
        <v>0</v>
      </c>
      <c r="M2361" t="s">
        <v>8275</v>
      </c>
      <c r="N2361" t="s">
        <v>8276</v>
      </c>
      <c r="O2361" s="6">
        <f t="shared" si="220"/>
        <v>15</v>
      </c>
      <c r="P2361">
        <f t="shared" si="221"/>
        <v>367</v>
      </c>
      <c r="Q2361" s="5">
        <f t="shared" si="223"/>
        <v>42512.642127659579</v>
      </c>
      <c r="R2361" s="5">
        <f t="shared" si="222"/>
        <v>42573.918723404255</v>
      </c>
      <c r="S2361">
        <f t="shared" si="224"/>
        <v>61</v>
      </c>
      <c r="T2361">
        <f t="shared" si="225"/>
        <v>2016</v>
      </c>
    </row>
    <row r="2362" spans="1:20" ht="42.75" hidden="1" x14ac:dyDescent="0.4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>
        <v>1</v>
      </c>
      <c r="L2362" t="b">
        <v>0</v>
      </c>
      <c r="M2362" t="s">
        <v>8275</v>
      </c>
      <c r="N2362" t="s">
        <v>8276</v>
      </c>
      <c r="O2362" s="6">
        <f t="shared" si="220"/>
        <v>0</v>
      </c>
      <c r="P2362">
        <f t="shared" si="221"/>
        <v>2</v>
      </c>
      <c r="Q2362" s="5">
        <f t="shared" si="223"/>
        <v>42735.339007092203</v>
      </c>
      <c r="R2362" s="5">
        <f t="shared" si="222"/>
        <v>42765.977304964537</v>
      </c>
      <c r="S2362">
        <f t="shared" si="224"/>
        <v>31</v>
      </c>
      <c r="T2362">
        <f t="shared" si="225"/>
        <v>2016</v>
      </c>
    </row>
    <row r="2363" spans="1:20" ht="42.75" hidden="1" x14ac:dyDescent="0.4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>
        <v>0</v>
      </c>
      <c r="L2363" t="b">
        <v>0</v>
      </c>
      <c r="M2363" t="s">
        <v>8275</v>
      </c>
      <c r="N2363" t="s">
        <v>8276</v>
      </c>
      <c r="O2363" s="6">
        <f t="shared" si="220"/>
        <v>0</v>
      </c>
      <c r="P2363">
        <f t="shared" si="221"/>
        <v>0</v>
      </c>
      <c r="Q2363" s="5">
        <f t="shared" si="223"/>
        <v>42826.387801418445</v>
      </c>
      <c r="R2363" s="5">
        <f t="shared" si="222"/>
        <v>42850.957446808512</v>
      </c>
      <c r="S2363">
        <f t="shared" si="224"/>
        <v>25</v>
      </c>
      <c r="T2363">
        <f t="shared" si="225"/>
        <v>2017</v>
      </c>
    </row>
    <row r="2364" spans="1:20" ht="42.75" hidden="1" x14ac:dyDescent="0.4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>
        <v>2</v>
      </c>
      <c r="L2364" t="b">
        <v>0</v>
      </c>
      <c r="M2364" t="s">
        <v>8275</v>
      </c>
      <c r="N2364" t="s">
        <v>8276</v>
      </c>
      <c r="O2364" s="6">
        <f t="shared" si="220"/>
        <v>29</v>
      </c>
      <c r="P2364">
        <f t="shared" si="221"/>
        <v>60</v>
      </c>
      <c r="Q2364" s="5">
        <f t="shared" si="223"/>
        <v>42303.319976359337</v>
      </c>
      <c r="R2364" s="5">
        <f t="shared" si="222"/>
        <v>42333.958274231678</v>
      </c>
      <c r="S2364">
        <f t="shared" si="224"/>
        <v>31</v>
      </c>
      <c r="T2364">
        <f t="shared" si="225"/>
        <v>2015</v>
      </c>
    </row>
    <row r="2365" spans="1:20" ht="42.75" hidden="1" x14ac:dyDescent="0.4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>
        <v>0</v>
      </c>
      <c r="L2365" t="b">
        <v>0</v>
      </c>
      <c r="M2365" t="s">
        <v>8275</v>
      </c>
      <c r="N2365" t="s">
        <v>8276</v>
      </c>
      <c r="O2365" s="6">
        <f t="shared" si="220"/>
        <v>0</v>
      </c>
      <c r="P2365">
        <f t="shared" si="221"/>
        <v>0</v>
      </c>
      <c r="Q2365" s="5">
        <f t="shared" si="223"/>
        <v>42678.458628841603</v>
      </c>
      <c r="R2365" s="5">
        <f t="shared" si="222"/>
        <v>42724.416075650122</v>
      </c>
      <c r="S2365">
        <f t="shared" si="224"/>
        <v>46</v>
      </c>
      <c r="T2365">
        <f t="shared" si="225"/>
        <v>2016</v>
      </c>
    </row>
    <row r="2366" spans="1:20" ht="28.5" hidden="1" x14ac:dyDescent="0.4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>
        <v>0</v>
      </c>
      <c r="L2366" t="b">
        <v>0</v>
      </c>
      <c r="M2366" t="s">
        <v>8275</v>
      </c>
      <c r="N2366" t="s">
        <v>8276</v>
      </c>
      <c r="O2366" s="6">
        <f t="shared" si="220"/>
        <v>0</v>
      </c>
      <c r="P2366">
        <f t="shared" si="221"/>
        <v>0</v>
      </c>
      <c r="Q2366" s="5">
        <f t="shared" si="223"/>
        <v>42603.826903073284</v>
      </c>
      <c r="R2366" s="5">
        <f t="shared" si="222"/>
        <v>42659.997115839244</v>
      </c>
      <c r="S2366">
        <f t="shared" si="224"/>
        <v>56</v>
      </c>
      <c r="T2366">
        <f t="shared" si="225"/>
        <v>2016</v>
      </c>
    </row>
    <row r="2367" spans="1:20" ht="42.75" hidden="1" x14ac:dyDescent="0.4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>
        <v>0</v>
      </c>
      <c r="L2367" t="b">
        <v>0</v>
      </c>
      <c r="M2367" t="s">
        <v>8275</v>
      </c>
      <c r="N2367" t="s">
        <v>8276</v>
      </c>
      <c r="O2367" s="6">
        <f t="shared" si="220"/>
        <v>0</v>
      </c>
      <c r="P2367">
        <f t="shared" si="221"/>
        <v>0</v>
      </c>
      <c r="Q2367" s="5">
        <f t="shared" si="223"/>
        <v>42703.709515366427</v>
      </c>
      <c r="R2367" s="5">
        <f t="shared" si="222"/>
        <v>42744.787234042553</v>
      </c>
      <c r="S2367">
        <f t="shared" si="224"/>
        <v>41</v>
      </c>
      <c r="T2367">
        <f t="shared" si="225"/>
        <v>2016</v>
      </c>
    </row>
    <row r="2368" spans="1:20" ht="42.75" hidden="1" x14ac:dyDescent="0.4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>
        <v>27</v>
      </c>
      <c r="L2368" t="b">
        <v>0</v>
      </c>
      <c r="M2368" t="s">
        <v>8275</v>
      </c>
      <c r="N2368" t="s">
        <v>8276</v>
      </c>
      <c r="O2368" s="6">
        <f t="shared" si="220"/>
        <v>11</v>
      </c>
      <c r="P2368">
        <f t="shared" si="221"/>
        <v>97.41</v>
      </c>
      <c r="Q2368" s="5">
        <f t="shared" si="223"/>
        <v>42623.840815602838</v>
      </c>
      <c r="R2368" s="5">
        <f t="shared" si="222"/>
        <v>42654.479113475172</v>
      </c>
      <c r="S2368">
        <f t="shared" si="224"/>
        <v>31</v>
      </c>
      <c r="T2368">
        <f t="shared" si="225"/>
        <v>2016</v>
      </c>
    </row>
    <row r="2369" spans="1:20" ht="42.75" hidden="1" x14ac:dyDescent="0.4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>
        <v>14</v>
      </c>
      <c r="L2369" t="b">
        <v>0</v>
      </c>
      <c r="M2369" t="s">
        <v>8275</v>
      </c>
      <c r="N2369" t="s">
        <v>8276</v>
      </c>
      <c r="O2369" s="6">
        <f t="shared" si="220"/>
        <v>1</v>
      </c>
      <c r="P2369">
        <f t="shared" si="221"/>
        <v>47.86</v>
      </c>
      <c r="Q2369" s="5">
        <f t="shared" si="223"/>
        <v>42784.62903073286</v>
      </c>
      <c r="R2369" s="5">
        <f t="shared" si="222"/>
        <v>42845.863073286047</v>
      </c>
      <c r="S2369">
        <f t="shared" si="224"/>
        <v>61</v>
      </c>
      <c r="T2369">
        <f t="shared" si="225"/>
        <v>2017</v>
      </c>
    </row>
    <row r="2370" spans="1:20" ht="42.75" hidden="1" x14ac:dyDescent="0.4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>
        <v>2</v>
      </c>
      <c r="L2370" t="b">
        <v>0</v>
      </c>
      <c r="M2370" t="s">
        <v>8275</v>
      </c>
      <c r="N2370" t="s">
        <v>8276</v>
      </c>
      <c r="O2370" s="6">
        <f t="shared" ref="O2370:O2433" si="226">ROUND(E2370/D2370*100,0)</f>
        <v>0</v>
      </c>
      <c r="P2370">
        <f t="shared" ref="P2370:P2433" si="227">IFERROR(ROUND(E2370/K2370,2),0)</f>
        <v>50</v>
      </c>
      <c r="Q2370" s="5">
        <f t="shared" si="223"/>
        <v>42414.673345153664</v>
      </c>
      <c r="R2370" s="5">
        <f t="shared" ref="R2370:R2433" si="228">(I2370/84600)+DATE(1970,1,1)</f>
        <v>42460.588238770681</v>
      </c>
      <c r="S2370">
        <f t="shared" si="224"/>
        <v>46</v>
      </c>
      <c r="T2370">
        <f t="shared" si="225"/>
        <v>2016</v>
      </c>
    </row>
    <row r="2371" spans="1:20" ht="42.75" hidden="1" x14ac:dyDescent="0.4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>
        <v>0</v>
      </c>
      <c r="L2371" t="b">
        <v>0</v>
      </c>
      <c r="M2371" t="s">
        <v>8275</v>
      </c>
      <c r="N2371" t="s">
        <v>8276</v>
      </c>
      <c r="O2371" s="6">
        <f t="shared" si="226"/>
        <v>0</v>
      </c>
      <c r="P2371">
        <f t="shared" si="227"/>
        <v>0</v>
      </c>
      <c r="Q2371" s="5">
        <f t="shared" ref="Q2371:Q2434" si="229">(J2371/84600)+DATE(1970,1,1)</f>
        <v>42738.510768321517</v>
      </c>
      <c r="R2371" s="5">
        <f t="shared" si="228"/>
        <v>42769.149066193859</v>
      </c>
      <c r="S2371">
        <f t="shared" ref="S2371:S2434" si="230">ROUND((I2371-J2371)/86400,0)+1</f>
        <v>31</v>
      </c>
      <c r="T2371">
        <f t="shared" ref="T2371:T2434" si="231">YEAR((Q2371))</f>
        <v>2017</v>
      </c>
    </row>
    <row r="2372" spans="1:20" ht="42.75" hidden="1" x14ac:dyDescent="0.4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>
        <v>4</v>
      </c>
      <c r="L2372" t="b">
        <v>0</v>
      </c>
      <c r="M2372" t="s">
        <v>8275</v>
      </c>
      <c r="N2372" t="s">
        <v>8276</v>
      </c>
      <c r="O2372" s="6">
        <f t="shared" si="226"/>
        <v>0</v>
      </c>
      <c r="P2372">
        <f t="shared" si="227"/>
        <v>20.5</v>
      </c>
      <c r="Q2372" s="5">
        <f t="shared" si="229"/>
        <v>42309.959113475183</v>
      </c>
      <c r="R2372" s="5">
        <f t="shared" si="228"/>
        <v>42340.597411347517</v>
      </c>
      <c r="S2372">
        <f t="shared" si="230"/>
        <v>31</v>
      </c>
      <c r="T2372">
        <f t="shared" si="231"/>
        <v>2015</v>
      </c>
    </row>
    <row r="2373" spans="1:20" ht="42.75" hidden="1" x14ac:dyDescent="0.4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>
        <v>0</v>
      </c>
      <c r="L2373" t="b">
        <v>0</v>
      </c>
      <c r="M2373" t="s">
        <v>8275</v>
      </c>
      <c r="N2373" t="s">
        <v>8276</v>
      </c>
      <c r="O2373" s="6">
        <f t="shared" si="226"/>
        <v>0</v>
      </c>
      <c r="P2373">
        <f t="shared" si="227"/>
        <v>0</v>
      </c>
      <c r="Q2373" s="5">
        <f t="shared" si="229"/>
        <v>42503.581513002369</v>
      </c>
      <c r="R2373" s="5">
        <f t="shared" si="228"/>
        <v>42534.219810874703</v>
      </c>
      <c r="S2373">
        <f t="shared" si="230"/>
        <v>31</v>
      </c>
      <c r="T2373">
        <f t="shared" si="231"/>
        <v>2016</v>
      </c>
    </row>
    <row r="2374" spans="1:20" ht="42.75" hidden="1" x14ac:dyDescent="0.4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>
        <v>6</v>
      </c>
      <c r="L2374" t="b">
        <v>0</v>
      </c>
      <c r="M2374" t="s">
        <v>8275</v>
      </c>
      <c r="N2374" t="s">
        <v>8276</v>
      </c>
      <c r="O2374" s="6">
        <f t="shared" si="226"/>
        <v>3</v>
      </c>
      <c r="P2374">
        <f t="shared" si="227"/>
        <v>30</v>
      </c>
      <c r="Q2374" s="5">
        <f t="shared" si="229"/>
        <v>42439.538664302599</v>
      </c>
      <c r="R2374" s="5">
        <f t="shared" si="228"/>
        <v>42470.176962174941</v>
      </c>
      <c r="S2374">
        <f t="shared" si="230"/>
        <v>31</v>
      </c>
      <c r="T2374">
        <f t="shared" si="231"/>
        <v>2016</v>
      </c>
    </row>
    <row r="2375" spans="1:20" ht="28.5" hidden="1" x14ac:dyDescent="0.4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>
        <v>1</v>
      </c>
      <c r="L2375" t="b">
        <v>0</v>
      </c>
      <c r="M2375" t="s">
        <v>8275</v>
      </c>
      <c r="N2375" t="s">
        <v>8276</v>
      </c>
      <c r="O2375" s="6">
        <f t="shared" si="226"/>
        <v>0</v>
      </c>
      <c r="P2375">
        <f t="shared" si="227"/>
        <v>50</v>
      </c>
      <c r="Q2375" s="5">
        <f t="shared" si="229"/>
        <v>42569.846619385338</v>
      </c>
      <c r="R2375" s="5">
        <f t="shared" si="228"/>
        <v>42600.48491725768</v>
      </c>
      <c r="S2375">
        <f t="shared" si="230"/>
        <v>31</v>
      </c>
      <c r="T2375">
        <f t="shared" si="231"/>
        <v>2016</v>
      </c>
    </row>
    <row r="2376" spans="1:20" ht="42.75" hidden="1" x14ac:dyDescent="0.4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>
        <v>1</v>
      </c>
      <c r="L2376" t="b">
        <v>0</v>
      </c>
      <c r="M2376" t="s">
        <v>8275</v>
      </c>
      <c r="N2376" t="s">
        <v>8276</v>
      </c>
      <c r="O2376" s="6">
        <f t="shared" si="226"/>
        <v>0</v>
      </c>
      <c r="P2376">
        <f t="shared" si="227"/>
        <v>10</v>
      </c>
      <c r="Q2376" s="5">
        <f t="shared" si="229"/>
        <v>42367.81867612293</v>
      </c>
      <c r="R2376" s="5">
        <f t="shared" si="228"/>
        <v>42398.456973995271</v>
      </c>
      <c r="S2376">
        <f t="shared" si="230"/>
        <v>31</v>
      </c>
      <c r="T2376">
        <f t="shared" si="231"/>
        <v>2015</v>
      </c>
    </row>
    <row r="2377" spans="1:20" ht="42.75" hidden="1" x14ac:dyDescent="0.4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>
        <v>0</v>
      </c>
      <c r="L2377" t="b">
        <v>0</v>
      </c>
      <c r="M2377" t="s">
        <v>8275</v>
      </c>
      <c r="N2377" t="s">
        <v>8276</v>
      </c>
      <c r="O2377" s="6">
        <f t="shared" si="226"/>
        <v>0</v>
      </c>
      <c r="P2377">
        <f t="shared" si="227"/>
        <v>0</v>
      </c>
      <c r="Q2377" s="5">
        <f t="shared" si="229"/>
        <v>42955.045354609931</v>
      </c>
      <c r="R2377" s="5">
        <f t="shared" si="228"/>
        <v>42985.683652482272</v>
      </c>
      <c r="S2377">
        <f t="shared" si="230"/>
        <v>31</v>
      </c>
      <c r="T2377">
        <f t="shared" si="231"/>
        <v>2017</v>
      </c>
    </row>
    <row r="2378" spans="1:20" ht="42.75" hidden="1" x14ac:dyDescent="0.4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>
        <v>4</v>
      </c>
      <c r="L2378" t="b">
        <v>0</v>
      </c>
      <c r="M2378" t="s">
        <v>8275</v>
      </c>
      <c r="N2378" t="s">
        <v>8276</v>
      </c>
      <c r="O2378" s="6">
        <f t="shared" si="226"/>
        <v>11</v>
      </c>
      <c r="P2378">
        <f t="shared" si="227"/>
        <v>81.58</v>
      </c>
      <c r="Q2378" s="5">
        <f t="shared" si="229"/>
        <v>42675.306926713951</v>
      </c>
      <c r="R2378" s="5">
        <f t="shared" si="228"/>
        <v>42705.945224586292</v>
      </c>
      <c r="S2378">
        <f t="shared" si="230"/>
        <v>31</v>
      </c>
      <c r="T2378">
        <f t="shared" si="231"/>
        <v>2016</v>
      </c>
    </row>
    <row r="2379" spans="1:20" ht="42.75" hidden="1" x14ac:dyDescent="0.4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>
        <v>0</v>
      </c>
      <c r="L2379" t="b">
        <v>0</v>
      </c>
      <c r="M2379" t="s">
        <v>8275</v>
      </c>
      <c r="N2379" t="s">
        <v>8276</v>
      </c>
      <c r="O2379" s="6">
        <f t="shared" si="226"/>
        <v>0</v>
      </c>
      <c r="P2379">
        <f t="shared" si="227"/>
        <v>0</v>
      </c>
      <c r="Q2379" s="5">
        <f t="shared" si="229"/>
        <v>43033.718475177302</v>
      </c>
      <c r="R2379" s="5">
        <f t="shared" si="228"/>
        <v>43064.399326241139</v>
      </c>
      <c r="S2379">
        <f t="shared" si="230"/>
        <v>31</v>
      </c>
      <c r="T2379">
        <f t="shared" si="231"/>
        <v>2017</v>
      </c>
    </row>
    <row r="2380" spans="1:20" ht="28.5" hidden="1" x14ac:dyDescent="0.4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>
        <v>0</v>
      </c>
      <c r="L2380" t="b">
        <v>0</v>
      </c>
      <c r="M2380" t="s">
        <v>8275</v>
      </c>
      <c r="N2380" t="s">
        <v>8276</v>
      </c>
      <c r="O2380" s="6">
        <f t="shared" si="226"/>
        <v>0</v>
      </c>
      <c r="P2380">
        <f t="shared" si="227"/>
        <v>0</v>
      </c>
      <c r="Q2380" s="5">
        <f t="shared" si="229"/>
        <v>42567.141016548463</v>
      </c>
      <c r="R2380" s="5">
        <f t="shared" si="228"/>
        <v>42596.758037825057</v>
      </c>
      <c r="S2380">
        <f t="shared" si="230"/>
        <v>30</v>
      </c>
      <c r="T2380">
        <f t="shared" si="231"/>
        <v>2016</v>
      </c>
    </row>
    <row r="2381" spans="1:20" ht="28.5" hidden="1" x14ac:dyDescent="0.4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>
        <v>0</v>
      </c>
      <c r="L2381" t="b">
        <v>0</v>
      </c>
      <c r="M2381" t="s">
        <v>8275</v>
      </c>
      <c r="N2381" t="s">
        <v>8276</v>
      </c>
      <c r="O2381" s="6">
        <f t="shared" si="226"/>
        <v>0</v>
      </c>
      <c r="P2381">
        <f t="shared" si="227"/>
        <v>0</v>
      </c>
      <c r="Q2381" s="5">
        <f t="shared" si="229"/>
        <v>42591.655035460994</v>
      </c>
      <c r="R2381" s="5">
        <f t="shared" si="228"/>
        <v>42637.612482269498</v>
      </c>
      <c r="S2381">
        <f t="shared" si="230"/>
        <v>46</v>
      </c>
      <c r="T2381">
        <f t="shared" si="231"/>
        <v>2016</v>
      </c>
    </row>
    <row r="2382" spans="1:20" ht="42.75" hidden="1" x14ac:dyDescent="0.4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>
        <v>3</v>
      </c>
      <c r="L2382" t="b">
        <v>0</v>
      </c>
      <c r="M2382" t="s">
        <v>8275</v>
      </c>
      <c r="N2382" t="s">
        <v>8276</v>
      </c>
      <c r="O2382" s="6">
        <f t="shared" si="226"/>
        <v>0</v>
      </c>
      <c r="P2382">
        <f t="shared" si="227"/>
        <v>18.329999999999998</v>
      </c>
      <c r="Q2382" s="5">
        <f t="shared" si="229"/>
        <v>42603.682529550832</v>
      </c>
      <c r="R2382" s="5">
        <f t="shared" si="228"/>
        <v>42634.320827423173</v>
      </c>
      <c r="S2382">
        <f t="shared" si="230"/>
        <v>31</v>
      </c>
      <c r="T2382">
        <f t="shared" si="231"/>
        <v>2016</v>
      </c>
    </row>
    <row r="2383" spans="1:20" ht="42.75" hidden="1" x14ac:dyDescent="0.4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>
        <v>7</v>
      </c>
      <c r="L2383" t="b">
        <v>0</v>
      </c>
      <c r="M2383" t="s">
        <v>8275</v>
      </c>
      <c r="N2383" t="s">
        <v>8276</v>
      </c>
      <c r="O2383" s="6">
        <f t="shared" si="226"/>
        <v>2</v>
      </c>
      <c r="P2383">
        <f t="shared" si="227"/>
        <v>224.43</v>
      </c>
      <c r="Q2383" s="5">
        <f t="shared" si="229"/>
        <v>42426.125862884161</v>
      </c>
      <c r="R2383" s="5">
        <f t="shared" si="228"/>
        <v>42456.764160756502</v>
      </c>
      <c r="S2383">
        <f t="shared" si="230"/>
        <v>31</v>
      </c>
      <c r="T2383">
        <f t="shared" si="231"/>
        <v>2016</v>
      </c>
    </row>
    <row r="2384" spans="1:20" ht="57" hidden="1" x14ac:dyDescent="0.4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>
        <v>2</v>
      </c>
      <c r="L2384" t="b">
        <v>0</v>
      </c>
      <c r="M2384" t="s">
        <v>8275</v>
      </c>
      <c r="N2384" t="s">
        <v>8276</v>
      </c>
      <c r="O2384" s="6">
        <f t="shared" si="226"/>
        <v>3</v>
      </c>
      <c r="P2384">
        <f t="shared" si="227"/>
        <v>37.5</v>
      </c>
      <c r="Q2384" s="5">
        <f t="shared" si="229"/>
        <v>42548.936205673759</v>
      </c>
      <c r="R2384" s="5">
        <f t="shared" si="228"/>
        <v>42574.468120567377</v>
      </c>
      <c r="S2384">
        <f t="shared" si="230"/>
        <v>26</v>
      </c>
      <c r="T2384">
        <f t="shared" si="231"/>
        <v>2016</v>
      </c>
    </row>
    <row r="2385" spans="1:20" ht="42.75" hidden="1" x14ac:dyDescent="0.4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>
        <v>3</v>
      </c>
      <c r="L2385" t="b">
        <v>0</v>
      </c>
      <c r="M2385" t="s">
        <v>8275</v>
      </c>
      <c r="N2385" t="s">
        <v>8276</v>
      </c>
      <c r="O2385" s="6">
        <f t="shared" si="226"/>
        <v>4</v>
      </c>
      <c r="P2385">
        <f t="shared" si="227"/>
        <v>145</v>
      </c>
      <c r="Q2385" s="5">
        <f t="shared" si="229"/>
        <v>42377.228215130024</v>
      </c>
      <c r="R2385" s="5">
        <f t="shared" si="228"/>
        <v>42407.866513002366</v>
      </c>
      <c r="S2385">
        <f t="shared" si="230"/>
        <v>31</v>
      </c>
      <c r="T2385">
        <f t="shared" si="231"/>
        <v>2016</v>
      </c>
    </row>
    <row r="2386" spans="1:20" ht="42.75" hidden="1" x14ac:dyDescent="0.4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>
        <v>8</v>
      </c>
      <c r="L2386" t="b">
        <v>0</v>
      </c>
      <c r="M2386" t="s">
        <v>8275</v>
      </c>
      <c r="N2386" t="s">
        <v>8276</v>
      </c>
      <c r="O2386" s="6">
        <f t="shared" si="226"/>
        <v>1</v>
      </c>
      <c r="P2386">
        <f t="shared" si="227"/>
        <v>1</v>
      </c>
      <c r="Q2386" s="5">
        <f t="shared" si="229"/>
        <v>42275.111619385338</v>
      </c>
      <c r="R2386" s="5">
        <f t="shared" si="228"/>
        <v>42305.792470449174</v>
      </c>
      <c r="S2386">
        <f t="shared" si="230"/>
        <v>31</v>
      </c>
      <c r="T2386">
        <f t="shared" si="231"/>
        <v>2015</v>
      </c>
    </row>
    <row r="2387" spans="1:20" ht="42.75" hidden="1" x14ac:dyDescent="0.4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>
        <v>7</v>
      </c>
      <c r="L2387" t="b">
        <v>0</v>
      </c>
      <c r="M2387" t="s">
        <v>8275</v>
      </c>
      <c r="N2387" t="s">
        <v>8276</v>
      </c>
      <c r="O2387" s="6">
        <f t="shared" si="226"/>
        <v>1</v>
      </c>
      <c r="P2387">
        <f t="shared" si="227"/>
        <v>112.57</v>
      </c>
      <c r="Q2387" s="5">
        <f t="shared" si="229"/>
        <v>42545.376264775412</v>
      </c>
      <c r="R2387" s="5">
        <f t="shared" si="228"/>
        <v>42576.014562647753</v>
      </c>
      <c r="S2387">
        <f t="shared" si="230"/>
        <v>31</v>
      </c>
      <c r="T2387">
        <f t="shared" si="231"/>
        <v>2016</v>
      </c>
    </row>
    <row r="2388" spans="1:20" ht="42.75" hidden="1" x14ac:dyDescent="0.4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>
        <v>0</v>
      </c>
      <c r="L2388" t="b">
        <v>0</v>
      </c>
      <c r="M2388" t="s">
        <v>8275</v>
      </c>
      <c r="N2388" t="s">
        <v>8276</v>
      </c>
      <c r="O2388" s="6">
        <f t="shared" si="226"/>
        <v>0</v>
      </c>
      <c r="P2388">
        <f t="shared" si="227"/>
        <v>0</v>
      </c>
      <c r="Q2388" s="5">
        <f t="shared" si="229"/>
        <v>42303.473096926711</v>
      </c>
      <c r="R2388" s="5">
        <f t="shared" si="228"/>
        <v>42364.749692671394</v>
      </c>
      <c r="S2388">
        <f t="shared" si="230"/>
        <v>61</v>
      </c>
      <c r="T2388">
        <f t="shared" si="231"/>
        <v>2015</v>
      </c>
    </row>
    <row r="2389" spans="1:20" ht="42.75" hidden="1" x14ac:dyDescent="0.4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>
        <v>3</v>
      </c>
      <c r="L2389" t="b">
        <v>0</v>
      </c>
      <c r="M2389" t="s">
        <v>8275</v>
      </c>
      <c r="N2389" t="s">
        <v>8276</v>
      </c>
      <c r="O2389" s="6">
        <f t="shared" si="226"/>
        <v>1</v>
      </c>
      <c r="P2389">
        <f t="shared" si="227"/>
        <v>342</v>
      </c>
      <c r="Q2389" s="5">
        <f t="shared" si="229"/>
        <v>42889.469739952721</v>
      </c>
      <c r="R2389" s="5">
        <f t="shared" si="228"/>
        <v>42935.427186761226</v>
      </c>
      <c r="S2389">
        <f t="shared" si="230"/>
        <v>46</v>
      </c>
      <c r="T2389">
        <f t="shared" si="231"/>
        <v>2017</v>
      </c>
    </row>
    <row r="2390" spans="1:20" ht="42.75" hidden="1" x14ac:dyDescent="0.4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>
        <v>8</v>
      </c>
      <c r="L2390" t="b">
        <v>0</v>
      </c>
      <c r="M2390" t="s">
        <v>8275</v>
      </c>
      <c r="N2390" t="s">
        <v>8276</v>
      </c>
      <c r="O2390" s="6">
        <f t="shared" si="226"/>
        <v>1</v>
      </c>
      <c r="P2390">
        <f t="shared" si="227"/>
        <v>57.88</v>
      </c>
      <c r="Q2390" s="5">
        <f t="shared" si="229"/>
        <v>42339.233557919622</v>
      </c>
      <c r="R2390" s="5">
        <f t="shared" si="228"/>
        <v>42369.829078014183</v>
      </c>
      <c r="S2390">
        <f t="shared" si="230"/>
        <v>31</v>
      </c>
      <c r="T2390">
        <f t="shared" si="231"/>
        <v>2015</v>
      </c>
    </row>
    <row r="2391" spans="1:20" ht="57" hidden="1" x14ac:dyDescent="0.4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>
        <v>1</v>
      </c>
      <c r="L2391" t="b">
        <v>0</v>
      </c>
      <c r="M2391" t="s">
        <v>8275</v>
      </c>
      <c r="N2391" t="s">
        <v>8276</v>
      </c>
      <c r="O2391" s="6">
        <f t="shared" si="226"/>
        <v>0</v>
      </c>
      <c r="P2391">
        <f t="shared" si="227"/>
        <v>30</v>
      </c>
      <c r="Q2391" s="5">
        <f t="shared" si="229"/>
        <v>42533.071536643023</v>
      </c>
      <c r="R2391" s="5">
        <f t="shared" si="228"/>
        <v>42564.999290780142</v>
      </c>
      <c r="S2391">
        <f t="shared" si="230"/>
        <v>32</v>
      </c>
      <c r="T2391">
        <f t="shared" si="231"/>
        <v>2016</v>
      </c>
    </row>
    <row r="2392" spans="1:20" ht="42.75" hidden="1" x14ac:dyDescent="0.4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>
        <v>0</v>
      </c>
      <c r="L2392" t="b">
        <v>0</v>
      </c>
      <c r="M2392" t="s">
        <v>8275</v>
      </c>
      <c r="N2392" t="s">
        <v>8276</v>
      </c>
      <c r="O2392" s="6">
        <f t="shared" si="226"/>
        <v>0</v>
      </c>
      <c r="P2392">
        <f t="shared" si="227"/>
        <v>0</v>
      </c>
      <c r="Q2392" s="5">
        <f t="shared" si="229"/>
        <v>42317.182789598111</v>
      </c>
      <c r="R2392" s="5">
        <f t="shared" si="228"/>
        <v>42358.0338534279</v>
      </c>
      <c r="S2392">
        <f t="shared" si="230"/>
        <v>41</v>
      </c>
      <c r="T2392">
        <f t="shared" si="231"/>
        <v>2015</v>
      </c>
    </row>
    <row r="2393" spans="1:20" ht="28.5" hidden="1" x14ac:dyDescent="0.4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>
        <v>1</v>
      </c>
      <c r="L2393" t="b">
        <v>0</v>
      </c>
      <c r="M2393" t="s">
        <v>8275</v>
      </c>
      <c r="N2393" t="s">
        <v>8276</v>
      </c>
      <c r="O2393" s="6">
        <f t="shared" si="226"/>
        <v>0</v>
      </c>
      <c r="P2393">
        <f t="shared" si="227"/>
        <v>25</v>
      </c>
      <c r="Q2393" s="5">
        <f t="shared" si="229"/>
        <v>42415.768841607569</v>
      </c>
      <c r="R2393" s="5">
        <f t="shared" si="228"/>
        <v>42446.364586288415</v>
      </c>
      <c r="S2393">
        <f t="shared" si="230"/>
        <v>31</v>
      </c>
      <c r="T2393">
        <f t="shared" si="231"/>
        <v>2016</v>
      </c>
    </row>
    <row r="2394" spans="1:20" ht="42.75" hidden="1" x14ac:dyDescent="0.4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>
        <v>0</v>
      </c>
      <c r="L2394" t="b">
        <v>0</v>
      </c>
      <c r="M2394" t="s">
        <v>8275</v>
      </c>
      <c r="N2394" t="s">
        <v>8276</v>
      </c>
      <c r="O2394" s="6">
        <f t="shared" si="226"/>
        <v>0</v>
      </c>
      <c r="P2394">
        <f t="shared" si="227"/>
        <v>0</v>
      </c>
      <c r="Q2394" s="5">
        <f t="shared" si="229"/>
        <v>42631.591288416079</v>
      </c>
      <c r="R2394" s="5">
        <f t="shared" si="228"/>
        <v>42662.22958628842</v>
      </c>
      <c r="S2394">
        <f t="shared" si="230"/>
        <v>31</v>
      </c>
      <c r="T2394">
        <f t="shared" si="231"/>
        <v>2016</v>
      </c>
    </row>
    <row r="2395" spans="1:20" ht="42.75" hidden="1" x14ac:dyDescent="0.4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>
        <v>1</v>
      </c>
      <c r="L2395" t="b">
        <v>0</v>
      </c>
      <c r="M2395" t="s">
        <v>8275</v>
      </c>
      <c r="N2395" t="s">
        <v>8276</v>
      </c>
      <c r="O2395" s="6">
        <f t="shared" si="226"/>
        <v>0</v>
      </c>
      <c r="P2395">
        <f t="shared" si="227"/>
        <v>50</v>
      </c>
      <c r="Q2395" s="5">
        <f t="shared" si="229"/>
        <v>42548.385543735225</v>
      </c>
      <c r="R2395" s="5">
        <f t="shared" si="228"/>
        <v>42579.023841607566</v>
      </c>
      <c r="S2395">
        <f t="shared" si="230"/>
        <v>31</v>
      </c>
      <c r="T2395">
        <f t="shared" si="231"/>
        <v>2016</v>
      </c>
    </row>
    <row r="2396" spans="1:20" ht="42.75" hidden="1" x14ac:dyDescent="0.4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>
        <v>2</v>
      </c>
      <c r="L2396" t="b">
        <v>0</v>
      </c>
      <c r="M2396" t="s">
        <v>8275</v>
      </c>
      <c r="N2396" t="s">
        <v>8276</v>
      </c>
      <c r="O2396" s="6">
        <f t="shared" si="226"/>
        <v>0</v>
      </c>
      <c r="P2396">
        <f t="shared" si="227"/>
        <v>1.5</v>
      </c>
      <c r="Q2396" s="5">
        <f t="shared" si="229"/>
        <v>42381.625212765954</v>
      </c>
      <c r="R2396" s="5">
        <f t="shared" si="228"/>
        <v>42412.263510638295</v>
      </c>
      <c r="S2396">
        <f t="shared" si="230"/>
        <v>31</v>
      </c>
      <c r="T2396">
        <f t="shared" si="231"/>
        <v>2016</v>
      </c>
    </row>
    <row r="2397" spans="1:20" ht="42.75" hidden="1" x14ac:dyDescent="0.4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>
        <v>0</v>
      </c>
      <c r="L2397" t="b">
        <v>0</v>
      </c>
      <c r="M2397" t="s">
        <v>8275</v>
      </c>
      <c r="N2397" t="s">
        <v>8276</v>
      </c>
      <c r="O2397" s="6">
        <f t="shared" si="226"/>
        <v>0</v>
      </c>
      <c r="P2397">
        <f t="shared" si="227"/>
        <v>0</v>
      </c>
      <c r="Q2397" s="5">
        <f t="shared" si="229"/>
        <v>43081.975023640662</v>
      </c>
      <c r="R2397" s="5">
        <f t="shared" si="228"/>
        <v>43110.827659574468</v>
      </c>
      <c r="S2397">
        <f t="shared" si="230"/>
        <v>29</v>
      </c>
      <c r="T2397">
        <f t="shared" si="231"/>
        <v>2017</v>
      </c>
    </row>
    <row r="2398" spans="1:20" ht="42.75" hidden="1" x14ac:dyDescent="0.4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>
        <v>1</v>
      </c>
      <c r="L2398" t="b">
        <v>0</v>
      </c>
      <c r="M2398" t="s">
        <v>8275</v>
      </c>
      <c r="N2398" t="s">
        <v>8276</v>
      </c>
      <c r="O2398" s="6">
        <f t="shared" si="226"/>
        <v>0</v>
      </c>
      <c r="P2398">
        <f t="shared" si="227"/>
        <v>10</v>
      </c>
      <c r="Q2398" s="5">
        <f t="shared" si="229"/>
        <v>42618.037328605205</v>
      </c>
      <c r="R2398" s="5">
        <f t="shared" si="228"/>
        <v>42648.675626477547</v>
      </c>
      <c r="S2398">
        <f t="shared" si="230"/>
        <v>31</v>
      </c>
      <c r="T2398">
        <f t="shared" si="231"/>
        <v>2016</v>
      </c>
    </row>
    <row r="2399" spans="1:20" ht="42.75" hidden="1" x14ac:dyDescent="0.4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>
        <v>0</v>
      </c>
      <c r="L2399" t="b">
        <v>0</v>
      </c>
      <c r="M2399" t="s">
        <v>8275</v>
      </c>
      <c r="N2399" t="s">
        <v>8276</v>
      </c>
      <c r="O2399" s="6">
        <f t="shared" si="226"/>
        <v>0</v>
      </c>
      <c r="P2399">
        <f t="shared" si="227"/>
        <v>0</v>
      </c>
      <c r="Q2399" s="5">
        <f t="shared" si="229"/>
        <v>42325.98884160757</v>
      </c>
      <c r="R2399" s="5">
        <f t="shared" si="228"/>
        <v>42356.627139479904</v>
      </c>
      <c r="S2399">
        <f t="shared" si="230"/>
        <v>31</v>
      </c>
      <c r="T2399">
        <f t="shared" si="231"/>
        <v>2015</v>
      </c>
    </row>
    <row r="2400" spans="1:20" ht="42.75" hidden="1" x14ac:dyDescent="0.4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>
        <v>0</v>
      </c>
      <c r="L2400" t="b">
        <v>0</v>
      </c>
      <c r="M2400" t="s">
        <v>8275</v>
      </c>
      <c r="N2400" t="s">
        <v>8276</v>
      </c>
      <c r="O2400" s="6">
        <f t="shared" si="226"/>
        <v>0</v>
      </c>
      <c r="P2400">
        <f t="shared" si="227"/>
        <v>0</v>
      </c>
      <c r="Q2400" s="5">
        <f t="shared" si="229"/>
        <v>42510.872151300238</v>
      </c>
      <c r="R2400" s="5">
        <f t="shared" si="228"/>
        <v>42541.51044917258</v>
      </c>
      <c r="S2400">
        <f t="shared" si="230"/>
        <v>31</v>
      </c>
      <c r="T2400">
        <f t="shared" si="231"/>
        <v>2016</v>
      </c>
    </row>
    <row r="2401" spans="1:20" ht="42.75" hidden="1" x14ac:dyDescent="0.4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>
        <v>0</v>
      </c>
      <c r="L2401" t="b">
        <v>0</v>
      </c>
      <c r="M2401" t="s">
        <v>8275</v>
      </c>
      <c r="N2401" t="s">
        <v>8276</v>
      </c>
      <c r="O2401" s="6">
        <f t="shared" si="226"/>
        <v>0</v>
      </c>
      <c r="P2401">
        <f t="shared" si="227"/>
        <v>0</v>
      </c>
      <c r="Q2401" s="5">
        <f t="shared" si="229"/>
        <v>42305.530803782502</v>
      </c>
      <c r="R2401" s="5">
        <f t="shared" si="228"/>
        <v>42341.275484633574</v>
      </c>
      <c r="S2401">
        <f t="shared" si="230"/>
        <v>36</v>
      </c>
      <c r="T2401">
        <f t="shared" si="231"/>
        <v>2015</v>
      </c>
    </row>
    <row r="2402" spans="1:20" ht="42.75" hidden="1" x14ac:dyDescent="0.4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>
        <v>0</v>
      </c>
      <c r="L2402" t="b">
        <v>0</v>
      </c>
      <c r="M2402" t="s">
        <v>8275</v>
      </c>
      <c r="N2402" t="s">
        <v>8276</v>
      </c>
      <c r="O2402" s="6">
        <f t="shared" si="226"/>
        <v>0</v>
      </c>
      <c r="P2402">
        <f t="shared" si="227"/>
        <v>0</v>
      </c>
      <c r="Q2402" s="5">
        <f t="shared" si="229"/>
        <v>42803.31635933806</v>
      </c>
      <c r="R2402" s="5">
        <f t="shared" si="228"/>
        <v>42833.954657210401</v>
      </c>
      <c r="S2402">
        <f t="shared" si="230"/>
        <v>31</v>
      </c>
      <c r="T2402">
        <f t="shared" si="231"/>
        <v>2017</v>
      </c>
    </row>
    <row r="2403" spans="1:20" ht="42.75" hidden="1" x14ac:dyDescent="0.4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>
        <v>9</v>
      </c>
      <c r="L2403" t="b">
        <v>0</v>
      </c>
      <c r="M2403" t="s">
        <v>8292</v>
      </c>
      <c r="N2403" t="s">
        <v>8293</v>
      </c>
      <c r="O2403" s="6">
        <f t="shared" si="226"/>
        <v>1</v>
      </c>
      <c r="P2403">
        <f t="shared" si="227"/>
        <v>22.33</v>
      </c>
      <c r="Q2403" s="5">
        <f t="shared" si="229"/>
        <v>42732.393569739957</v>
      </c>
      <c r="R2403" s="5">
        <f t="shared" si="228"/>
        <v>42793.670165484633</v>
      </c>
      <c r="S2403">
        <f t="shared" si="230"/>
        <v>61</v>
      </c>
      <c r="T2403">
        <f t="shared" si="231"/>
        <v>2016</v>
      </c>
    </row>
    <row r="2404" spans="1:20" hidden="1" x14ac:dyDescent="0.4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>
        <v>1</v>
      </c>
      <c r="L2404" t="b">
        <v>0</v>
      </c>
      <c r="M2404" t="s">
        <v>8292</v>
      </c>
      <c r="N2404" t="s">
        <v>8293</v>
      </c>
      <c r="O2404" s="6">
        <f t="shared" si="226"/>
        <v>0</v>
      </c>
      <c r="P2404">
        <f t="shared" si="227"/>
        <v>52</v>
      </c>
      <c r="Q2404" s="5">
        <f t="shared" si="229"/>
        <v>42459.566560283689</v>
      </c>
      <c r="R2404" s="5">
        <f t="shared" si="228"/>
        <v>42490.204858156023</v>
      </c>
      <c r="S2404">
        <f t="shared" si="230"/>
        <v>31</v>
      </c>
      <c r="T2404">
        <f t="shared" si="231"/>
        <v>2016</v>
      </c>
    </row>
    <row r="2405" spans="1:20" ht="42.75" hidden="1" x14ac:dyDescent="0.4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>
        <v>12</v>
      </c>
      <c r="L2405" t="b">
        <v>0</v>
      </c>
      <c r="M2405" t="s">
        <v>8292</v>
      </c>
      <c r="N2405" t="s">
        <v>8293</v>
      </c>
      <c r="O2405" s="6">
        <f t="shared" si="226"/>
        <v>17</v>
      </c>
      <c r="P2405">
        <f t="shared" si="227"/>
        <v>16.829999999999998</v>
      </c>
      <c r="Q2405" s="5">
        <f t="shared" si="229"/>
        <v>42757.986501182037</v>
      </c>
      <c r="R2405" s="5">
        <f t="shared" si="228"/>
        <v>42819.220543735224</v>
      </c>
      <c r="S2405">
        <f t="shared" si="230"/>
        <v>61</v>
      </c>
      <c r="T2405">
        <f t="shared" si="231"/>
        <v>2017</v>
      </c>
    </row>
    <row r="2406" spans="1:20" ht="42.75" hidden="1" x14ac:dyDescent="0.4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>
        <v>0</v>
      </c>
      <c r="L2406" t="b">
        <v>0</v>
      </c>
      <c r="M2406" t="s">
        <v>8292</v>
      </c>
      <c r="N2406" t="s">
        <v>8293</v>
      </c>
      <c r="O2406" s="6">
        <f t="shared" si="226"/>
        <v>0</v>
      </c>
      <c r="P2406">
        <f t="shared" si="227"/>
        <v>0</v>
      </c>
      <c r="Q2406" s="5">
        <f t="shared" si="229"/>
        <v>42698.912612293148</v>
      </c>
      <c r="R2406" s="5">
        <f t="shared" si="228"/>
        <v>42729.55091016549</v>
      </c>
      <c r="S2406">
        <f t="shared" si="230"/>
        <v>31</v>
      </c>
      <c r="T2406">
        <f t="shared" si="231"/>
        <v>2016</v>
      </c>
    </row>
    <row r="2407" spans="1:20" ht="42.75" hidden="1" x14ac:dyDescent="0.4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>
        <v>20</v>
      </c>
      <c r="L2407" t="b">
        <v>0</v>
      </c>
      <c r="M2407" t="s">
        <v>8292</v>
      </c>
      <c r="N2407" t="s">
        <v>8293</v>
      </c>
      <c r="O2407" s="6">
        <f t="shared" si="226"/>
        <v>23</v>
      </c>
      <c r="P2407">
        <f t="shared" si="227"/>
        <v>56.3</v>
      </c>
      <c r="Q2407" s="5">
        <f t="shared" si="229"/>
        <v>42957.853132387711</v>
      </c>
      <c r="R2407" s="5">
        <f t="shared" si="228"/>
        <v>42979.299940898345</v>
      </c>
      <c r="S2407">
        <f t="shared" si="230"/>
        <v>22</v>
      </c>
      <c r="T2407">
        <f t="shared" si="231"/>
        <v>2017</v>
      </c>
    </row>
    <row r="2408" spans="1:20" ht="42.75" hidden="1" x14ac:dyDescent="0.4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>
        <v>16</v>
      </c>
      <c r="L2408" t="b">
        <v>0</v>
      </c>
      <c r="M2408" t="s">
        <v>8292</v>
      </c>
      <c r="N2408" t="s">
        <v>8293</v>
      </c>
      <c r="O2408" s="6">
        <f t="shared" si="226"/>
        <v>41</v>
      </c>
      <c r="P2408">
        <f t="shared" si="227"/>
        <v>84.06</v>
      </c>
      <c r="Q2408" s="5">
        <f t="shared" si="229"/>
        <v>42332.347399527185</v>
      </c>
      <c r="R2408" s="5">
        <f t="shared" si="228"/>
        <v>42373.198463356974</v>
      </c>
      <c r="S2408">
        <f t="shared" si="230"/>
        <v>41</v>
      </c>
      <c r="T2408">
        <f t="shared" si="231"/>
        <v>2015</v>
      </c>
    </row>
    <row r="2409" spans="1:20" ht="57" hidden="1" x14ac:dyDescent="0.4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>
        <v>33</v>
      </c>
      <c r="L2409" t="b">
        <v>0</v>
      </c>
      <c r="M2409" t="s">
        <v>8292</v>
      </c>
      <c r="N2409" t="s">
        <v>8293</v>
      </c>
      <c r="O2409" s="6">
        <f t="shared" si="226"/>
        <v>25</v>
      </c>
      <c r="P2409">
        <f t="shared" si="227"/>
        <v>168.39</v>
      </c>
      <c r="Q2409" s="5">
        <f t="shared" si="229"/>
        <v>42433.928226950353</v>
      </c>
      <c r="R2409" s="5">
        <f t="shared" si="228"/>
        <v>42457.085106382976</v>
      </c>
      <c r="S2409">
        <f t="shared" si="230"/>
        <v>24</v>
      </c>
      <c r="T2409">
        <f t="shared" si="231"/>
        <v>2016</v>
      </c>
    </row>
    <row r="2410" spans="1:20" ht="28.5" hidden="1" x14ac:dyDescent="0.4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>
        <v>2</v>
      </c>
      <c r="L2410" t="b">
        <v>0</v>
      </c>
      <c r="M2410" t="s">
        <v>8292</v>
      </c>
      <c r="N2410" t="s">
        <v>8293</v>
      </c>
      <c r="O2410" s="6">
        <f t="shared" si="226"/>
        <v>0</v>
      </c>
      <c r="P2410">
        <f t="shared" si="227"/>
        <v>15</v>
      </c>
      <c r="Q2410" s="5">
        <f t="shared" si="229"/>
        <v>42267.016040189126</v>
      </c>
      <c r="R2410" s="5">
        <f t="shared" si="228"/>
        <v>42297.696891252956</v>
      </c>
      <c r="S2410">
        <f t="shared" si="230"/>
        <v>31</v>
      </c>
      <c r="T2410">
        <f t="shared" si="231"/>
        <v>2015</v>
      </c>
    </row>
    <row r="2411" spans="1:20" ht="28.5" hidden="1" x14ac:dyDescent="0.4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>
        <v>6</v>
      </c>
      <c r="L2411" t="b">
        <v>0</v>
      </c>
      <c r="M2411" t="s">
        <v>8292</v>
      </c>
      <c r="N2411" t="s">
        <v>8293</v>
      </c>
      <c r="O2411" s="6">
        <f t="shared" si="226"/>
        <v>2</v>
      </c>
      <c r="P2411">
        <f t="shared" si="227"/>
        <v>76.67</v>
      </c>
      <c r="Q2411" s="5">
        <f t="shared" si="229"/>
        <v>42558.830673758865</v>
      </c>
      <c r="R2411" s="5">
        <f t="shared" si="228"/>
        <v>42589.468971631206</v>
      </c>
      <c r="S2411">
        <f t="shared" si="230"/>
        <v>31</v>
      </c>
      <c r="T2411">
        <f t="shared" si="231"/>
        <v>2016</v>
      </c>
    </row>
    <row r="2412" spans="1:20" ht="57" hidden="1" x14ac:dyDescent="0.4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>
        <v>0</v>
      </c>
      <c r="L2412" t="b">
        <v>0</v>
      </c>
      <c r="M2412" t="s">
        <v>8292</v>
      </c>
      <c r="N2412" t="s">
        <v>8293</v>
      </c>
      <c r="O2412" s="6">
        <f t="shared" si="226"/>
        <v>0</v>
      </c>
      <c r="P2412">
        <f t="shared" si="227"/>
        <v>0</v>
      </c>
      <c r="Q2412" s="5">
        <f t="shared" si="229"/>
        <v>42578.778664302605</v>
      </c>
      <c r="R2412" s="5">
        <f t="shared" si="228"/>
        <v>42609.416962174946</v>
      </c>
      <c r="S2412">
        <f t="shared" si="230"/>
        <v>31</v>
      </c>
      <c r="T2412">
        <f t="shared" si="231"/>
        <v>2016</v>
      </c>
    </row>
    <row r="2413" spans="1:20" ht="42.75" hidden="1" x14ac:dyDescent="0.4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>
        <v>3</v>
      </c>
      <c r="L2413" t="b">
        <v>0</v>
      </c>
      <c r="M2413" t="s">
        <v>8292</v>
      </c>
      <c r="N2413" t="s">
        <v>8293</v>
      </c>
      <c r="O2413" s="6">
        <f t="shared" si="226"/>
        <v>1</v>
      </c>
      <c r="P2413">
        <f t="shared" si="227"/>
        <v>50.33</v>
      </c>
      <c r="Q2413" s="5">
        <f t="shared" si="229"/>
        <v>42565.833120567375</v>
      </c>
      <c r="R2413" s="5">
        <f t="shared" si="228"/>
        <v>42596.471418439716</v>
      </c>
      <c r="S2413">
        <f t="shared" si="230"/>
        <v>31</v>
      </c>
      <c r="T2413">
        <f t="shared" si="231"/>
        <v>2016</v>
      </c>
    </row>
    <row r="2414" spans="1:20" ht="42.75" hidden="1" x14ac:dyDescent="0.4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>
        <v>0</v>
      </c>
      <c r="L2414" t="b">
        <v>0</v>
      </c>
      <c r="M2414" t="s">
        <v>8292</v>
      </c>
      <c r="N2414" t="s">
        <v>8293</v>
      </c>
      <c r="O2414" s="6">
        <f t="shared" si="226"/>
        <v>0</v>
      </c>
      <c r="P2414">
        <f t="shared" si="227"/>
        <v>0</v>
      </c>
      <c r="Q2414" s="5">
        <f t="shared" si="229"/>
        <v>43019.284550827419</v>
      </c>
      <c r="R2414" s="5">
        <f t="shared" si="228"/>
        <v>43065.284550827419</v>
      </c>
      <c r="S2414">
        <f t="shared" si="230"/>
        <v>46</v>
      </c>
      <c r="T2414">
        <f t="shared" si="231"/>
        <v>2017</v>
      </c>
    </row>
    <row r="2415" spans="1:20" ht="42.75" hidden="1" x14ac:dyDescent="0.4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>
        <v>3</v>
      </c>
      <c r="L2415" t="b">
        <v>0</v>
      </c>
      <c r="M2415" t="s">
        <v>8292</v>
      </c>
      <c r="N2415" t="s">
        <v>8293</v>
      </c>
      <c r="O2415" s="6">
        <f t="shared" si="226"/>
        <v>1</v>
      </c>
      <c r="P2415">
        <f t="shared" si="227"/>
        <v>8.33</v>
      </c>
      <c r="Q2415" s="5">
        <f t="shared" si="229"/>
        <v>42104.601442080377</v>
      </c>
      <c r="R2415" s="5">
        <f t="shared" si="228"/>
        <v>42136.127659574471</v>
      </c>
      <c r="S2415">
        <f t="shared" si="230"/>
        <v>32</v>
      </c>
      <c r="T2415">
        <f t="shared" si="231"/>
        <v>2015</v>
      </c>
    </row>
    <row r="2416" spans="1:20" ht="42.75" hidden="1" x14ac:dyDescent="0.4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>
        <v>13</v>
      </c>
      <c r="L2416" t="b">
        <v>0</v>
      </c>
      <c r="M2416" t="s">
        <v>8292</v>
      </c>
      <c r="N2416" t="s">
        <v>8293</v>
      </c>
      <c r="O2416" s="6">
        <f t="shared" si="226"/>
        <v>3</v>
      </c>
      <c r="P2416">
        <f t="shared" si="227"/>
        <v>35.380000000000003</v>
      </c>
      <c r="Q2416" s="5">
        <f t="shared" si="229"/>
        <v>42552.51843971631</v>
      </c>
      <c r="R2416" s="5">
        <f t="shared" si="228"/>
        <v>42592.829078014183</v>
      </c>
      <c r="S2416">
        <f t="shared" si="230"/>
        <v>40</v>
      </c>
      <c r="T2416">
        <f t="shared" si="231"/>
        <v>2016</v>
      </c>
    </row>
    <row r="2417" spans="1:20" ht="42.75" hidden="1" x14ac:dyDescent="0.4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>
        <v>6</v>
      </c>
      <c r="L2417" t="b">
        <v>0</v>
      </c>
      <c r="M2417" t="s">
        <v>8292</v>
      </c>
      <c r="N2417" t="s">
        <v>8293</v>
      </c>
      <c r="O2417" s="6">
        <f t="shared" si="226"/>
        <v>1</v>
      </c>
      <c r="P2417">
        <f t="shared" si="227"/>
        <v>55.83</v>
      </c>
      <c r="Q2417" s="5">
        <f t="shared" si="229"/>
        <v>42897.88115839244</v>
      </c>
      <c r="R2417" s="5">
        <f t="shared" si="228"/>
        <v>42928.519456264774</v>
      </c>
      <c r="S2417">
        <f t="shared" si="230"/>
        <v>31</v>
      </c>
      <c r="T2417">
        <f t="shared" si="231"/>
        <v>2017</v>
      </c>
    </row>
    <row r="2418" spans="1:20" ht="42.75" hidden="1" x14ac:dyDescent="0.4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>
        <v>1</v>
      </c>
      <c r="L2418" t="b">
        <v>0</v>
      </c>
      <c r="M2418" t="s">
        <v>8292</v>
      </c>
      <c r="N2418" t="s">
        <v>8293</v>
      </c>
      <c r="O2418" s="6">
        <f t="shared" si="226"/>
        <v>0</v>
      </c>
      <c r="P2418">
        <f t="shared" si="227"/>
        <v>5</v>
      </c>
      <c r="Q2418" s="5">
        <f t="shared" si="229"/>
        <v>42369.753463356974</v>
      </c>
      <c r="R2418" s="5">
        <f t="shared" si="228"/>
        <v>42428.872340425529</v>
      </c>
      <c r="S2418">
        <f t="shared" si="230"/>
        <v>59</v>
      </c>
      <c r="T2418">
        <f t="shared" si="231"/>
        <v>2015</v>
      </c>
    </row>
    <row r="2419" spans="1:20" ht="42.75" hidden="1" x14ac:dyDescent="0.4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>
        <v>0</v>
      </c>
      <c r="L2419" t="b">
        <v>0</v>
      </c>
      <c r="M2419" t="s">
        <v>8292</v>
      </c>
      <c r="N2419" t="s">
        <v>8293</v>
      </c>
      <c r="O2419" s="6">
        <f t="shared" si="226"/>
        <v>0</v>
      </c>
      <c r="P2419">
        <f t="shared" si="227"/>
        <v>0</v>
      </c>
      <c r="Q2419" s="5">
        <f t="shared" si="229"/>
        <v>42177.902919621745</v>
      </c>
      <c r="R2419" s="5">
        <f t="shared" si="228"/>
        <v>42208.541217494087</v>
      </c>
      <c r="S2419">
        <f t="shared" si="230"/>
        <v>31</v>
      </c>
      <c r="T2419">
        <f t="shared" si="231"/>
        <v>2015</v>
      </c>
    </row>
    <row r="2420" spans="1:20" hidden="1" x14ac:dyDescent="0.4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>
        <v>5</v>
      </c>
      <c r="L2420" t="b">
        <v>0</v>
      </c>
      <c r="M2420" t="s">
        <v>8292</v>
      </c>
      <c r="N2420" t="s">
        <v>8293</v>
      </c>
      <c r="O2420" s="6">
        <f t="shared" si="226"/>
        <v>0</v>
      </c>
      <c r="P2420">
        <f t="shared" si="227"/>
        <v>1</v>
      </c>
      <c r="Q2420" s="5">
        <f t="shared" si="229"/>
        <v>42378.045437352244</v>
      </c>
      <c r="R2420" s="5">
        <f t="shared" si="228"/>
        <v>42439.279479905439</v>
      </c>
      <c r="S2420">
        <f t="shared" si="230"/>
        <v>61</v>
      </c>
      <c r="T2420">
        <f t="shared" si="231"/>
        <v>2016</v>
      </c>
    </row>
    <row r="2421" spans="1:20" ht="42.75" hidden="1" x14ac:dyDescent="0.4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>
        <v>0</v>
      </c>
      <c r="L2421" t="b">
        <v>0</v>
      </c>
      <c r="M2421" t="s">
        <v>8292</v>
      </c>
      <c r="N2421" t="s">
        <v>8293</v>
      </c>
      <c r="O2421" s="6">
        <f t="shared" si="226"/>
        <v>0</v>
      </c>
      <c r="P2421">
        <f t="shared" si="227"/>
        <v>0</v>
      </c>
      <c r="Q2421" s="5">
        <f t="shared" si="229"/>
        <v>42343.200815602831</v>
      </c>
      <c r="R2421" s="5">
        <f t="shared" si="228"/>
        <v>42404.477411347514</v>
      </c>
      <c r="S2421">
        <f t="shared" si="230"/>
        <v>61</v>
      </c>
      <c r="T2421">
        <f t="shared" si="231"/>
        <v>2015</v>
      </c>
    </row>
    <row r="2422" spans="1:20" ht="42.75" hidden="1" x14ac:dyDescent="0.4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>
        <v>36</v>
      </c>
      <c r="L2422" t="b">
        <v>0</v>
      </c>
      <c r="M2422" t="s">
        <v>8292</v>
      </c>
      <c r="N2422" t="s">
        <v>8293</v>
      </c>
      <c r="O2422" s="6">
        <f t="shared" si="226"/>
        <v>15</v>
      </c>
      <c r="P2422">
        <f t="shared" si="227"/>
        <v>69.47</v>
      </c>
      <c r="Q2422" s="5">
        <f t="shared" si="229"/>
        <v>42240.348640661934</v>
      </c>
      <c r="R2422" s="5">
        <f t="shared" si="228"/>
        <v>42301.667789598112</v>
      </c>
      <c r="S2422">
        <f t="shared" si="230"/>
        <v>61</v>
      </c>
      <c r="T2422">
        <f t="shared" si="231"/>
        <v>2015</v>
      </c>
    </row>
    <row r="2423" spans="1:20" ht="28.5" hidden="1" x14ac:dyDescent="0.4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>
        <v>1</v>
      </c>
      <c r="L2423" t="b">
        <v>0</v>
      </c>
      <c r="M2423" t="s">
        <v>8292</v>
      </c>
      <c r="N2423" t="s">
        <v>8293</v>
      </c>
      <c r="O2423" s="6">
        <f t="shared" si="226"/>
        <v>0</v>
      </c>
      <c r="P2423">
        <f t="shared" si="227"/>
        <v>1</v>
      </c>
      <c r="Q2423" s="5">
        <f t="shared" si="229"/>
        <v>42376.851016548462</v>
      </c>
      <c r="R2423" s="5">
        <f t="shared" si="228"/>
        <v>42407.489314420804</v>
      </c>
      <c r="S2423">
        <f t="shared" si="230"/>
        <v>31</v>
      </c>
      <c r="T2423">
        <f t="shared" si="231"/>
        <v>2016</v>
      </c>
    </row>
    <row r="2424" spans="1:20" ht="28.5" hidden="1" x14ac:dyDescent="0.4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>
        <v>1</v>
      </c>
      <c r="L2424" t="b">
        <v>0</v>
      </c>
      <c r="M2424" t="s">
        <v>8292</v>
      </c>
      <c r="N2424" t="s">
        <v>8293</v>
      </c>
      <c r="O2424" s="6">
        <f t="shared" si="226"/>
        <v>0</v>
      </c>
      <c r="P2424">
        <f t="shared" si="227"/>
        <v>1</v>
      </c>
      <c r="Q2424" s="5">
        <f t="shared" si="229"/>
        <v>42395.272293144211</v>
      </c>
      <c r="R2424" s="5">
        <f t="shared" si="228"/>
        <v>42425.868037825057</v>
      </c>
      <c r="S2424">
        <f t="shared" si="230"/>
        <v>31</v>
      </c>
      <c r="T2424">
        <f t="shared" si="231"/>
        <v>2016</v>
      </c>
    </row>
    <row r="2425" spans="1:20" ht="42.75" hidden="1" x14ac:dyDescent="0.4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>
        <v>1</v>
      </c>
      <c r="L2425" t="b">
        <v>0</v>
      </c>
      <c r="M2425" t="s">
        <v>8292</v>
      </c>
      <c r="N2425" t="s">
        <v>8293</v>
      </c>
      <c r="O2425" s="6">
        <f t="shared" si="226"/>
        <v>0</v>
      </c>
      <c r="P2425">
        <f t="shared" si="227"/>
        <v>8</v>
      </c>
      <c r="Q2425" s="5">
        <f t="shared" si="229"/>
        <v>42323.762293144209</v>
      </c>
      <c r="R2425" s="5">
        <f t="shared" si="228"/>
        <v>42354.400591016543</v>
      </c>
      <c r="S2425">
        <f t="shared" si="230"/>
        <v>31</v>
      </c>
      <c r="T2425">
        <f t="shared" si="231"/>
        <v>2015</v>
      </c>
    </row>
    <row r="2426" spans="1:20" ht="28.5" hidden="1" x14ac:dyDescent="0.4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>
        <v>9</v>
      </c>
      <c r="L2426" t="b">
        <v>0</v>
      </c>
      <c r="M2426" t="s">
        <v>8292</v>
      </c>
      <c r="N2426" t="s">
        <v>8293</v>
      </c>
      <c r="O2426" s="6">
        <f t="shared" si="226"/>
        <v>1</v>
      </c>
      <c r="P2426">
        <f t="shared" si="227"/>
        <v>34.44</v>
      </c>
      <c r="Q2426" s="5">
        <f t="shared" si="229"/>
        <v>42257.571016548463</v>
      </c>
      <c r="R2426" s="5">
        <f t="shared" si="228"/>
        <v>42288.209314420805</v>
      </c>
      <c r="S2426">
        <f t="shared" si="230"/>
        <v>31</v>
      </c>
      <c r="T2426">
        <f t="shared" si="231"/>
        <v>2015</v>
      </c>
    </row>
    <row r="2427" spans="1:20" ht="42.75" hidden="1" x14ac:dyDescent="0.4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>
        <v>1</v>
      </c>
      <c r="L2427" t="b">
        <v>0</v>
      </c>
      <c r="M2427" t="s">
        <v>8292</v>
      </c>
      <c r="N2427" t="s">
        <v>8293</v>
      </c>
      <c r="O2427" s="6">
        <f t="shared" si="226"/>
        <v>0</v>
      </c>
      <c r="P2427">
        <f t="shared" si="227"/>
        <v>1</v>
      </c>
      <c r="Q2427" s="5">
        <f t="shared" si="229"/>
        <v>42863.20979905437</v>
      </c>
      <c r="R2427" s="5">
        <f t="shared" si="228"/>
        <v>42878.534751773048</v>
      </c>
      <c r="S2427">
        <f t="shared" si="230"/>
        <v>16</v>
      </c>
      <c r="T2427">
        <f t="shared" si="231"/>
        <v>2017</v>
      </c>
    </row>
    <row r="2428" spans="1:20" ht="42.75" hidden="1" x14ac:dyDescent="0.4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>
        <v>0</v>
      </c>
      <c r="L2428" t="b">
        <v>0</v>
      </c>
      <c r="M2428" t="s">
        <v>8292</v>
      </c>
      <c r="N2428" t="s">
        <v>8293</v>
      </c>
      <c r="O2428" s="6">
        <f t="shared" si="226"/>
        <v>0</v>
      </c>
      <c r="P2428">
        <f t="shared" si="227"/>
        <v>0</v>
      </c>
      <c r="Q2428" s="5">
        <f t="shared" si="229"/>
        <v>42517.258770685577</v>
      </c>
      <c r="R2428" s="5">
        <f t="shared" si="228"/>
        <v>42578.53536643026</v>
      </c>
      <c r="S2428">
        <f t="shared" si="230"/>
        <v>61</v>
      </c>
      <c r="T2428">
        <f t="shared" si="231"/>
        <v>2016</v>
      </c>
    </row>
    <row r="2429" spans="1:20" ht="28.5" hidden="1" x14ac:dyDescent="0.4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>
        <v>1</v>
      </c>
      <c r="L2429" t="b">
        <v>0</v>
      </c>
      <c r="M2429" t="s">
        <v>8292</v>
      </c>
      <c r="N2429" t="s">
        <v>8293</v>
      </c>
      <c r="O2429" s="6">
        <f t="shared" si="226"/>
        <v>0</v>
      </c>
      <c r="P2429">
        <f t="shared" si="227"/>
        <v>1</v>
      </c>
      <c r="Q2429" s="5">
        <f t="shared" si="229"/>
        <v>42770.687151300241</v>
      </c>
      <c r="R2429" s="5">
        <f t="shared" si="228"/>
        <v>42811.495661938534</v>
      </c>
      <c r="S2429">
        <f t="shared" si="230"/>
        <v>41</v>
      </c>
      <c r="T2429">
        <f t="shared" si="231"/>
        <v>2017</v>
      </c>
    </row>
    <row r="2430" spans="1:20" ht="28.5" hidden="1" x14ac:dyDescent="0.4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>
        <v>1</v>
      </c>
      <c r="L2430" t="b">
        <v>0</v>
      </c>
      <c r="M2430" t="s">
        <v>8292</v>
      </c>
      <c r="N2430" t="s">
        <v>8293</v>
      </c>
      <c r="O2430" s="6">
        <f t="shared" si="226"/>
        <v>0</v>
      </c>
      <c r="P2430">
        <f t="shared" si="227"/>
        <v>1</v>
      </c>
      <c r="Q2430" s="5">
        <f t="shared" si="229"/>
        <v>42396.354030732866</v>
      </c>
      <c r="R2430" s="5">
        <f t="shared" si="228"/>
        <v>42426.949775413712</v>
      </c>
      <c r="S2430">
        <f t="shared" si="230"/>
        <v>31</v>
      </c>
      <c r="T2430">
        <f t="shared" si="231"/>
        <v>2016</v>
      </c>
    </row>
    <row r="2431" spans="1:20" ht="42.75" hidden="1" x14ac:dyDescent="0.4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>
        <v>4</v>
      </c>
      <c r="L2431" t="b">
        <v>0</v>
      </c>
      <c r="M2431" t="s">
        <v>8292</v>
      </c>
      <c r="N2431" t="s">
        <v>8293</v>
      </c>
      <c r="O2431" s="6">
        <f t="shared" si="226"/>
        <v>1</v>
      </c>
      <c r="P2431">
        <f t="shared" si="227"/>
        <v>501.25</v>
      </c>
      <c r="Q2431" s="5">
        <f t="shared" si="229"/>
        <v>43100.110709219858</v>
      </c>
      <c r="R2431" s="5">
        <f t="shared" si="228"/>
        <v>43137.71205673759</v>
      </c>
      <c r="S2431">
        <f t="shared" si="230"/>
        <v>38</v>
      </c>
      <c r="T2431">
        <f t="shared" si="231"/>
        <v>2017</v>
      </c>
    </row>
    <row r="2432" spans="1:20" ht="42.75" hidden="1" x14ac:dyDescent="0.4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>
        <v>2</v>
      </c>
      <c r="L2432" t="b">
        <v>0</v>
      </c>
      <c r="M2432" t="s">
        <v>8292</v>
      </c>
      <c r="N2432" t="s">
        <v>8293</v>
      </c>
      <c r="O2432" s="6">
        <f t="shared" si="226"/>
        <v>1</v>
      </c>
      <c r="P2432">
        <f t="shared" si="227"/>
        <v>10.5</v>
      </c>
      <c r="Q2432" s="5">
        <f t="shared" si="229"/>
        <v>42739.857021276592</v>
      </c>
      <c r="R2432" s="5">
        <f t="shared" si="228"/>
        <v>42770.495319148933</v>
      </c>
      <c r="S2432">
        <f t="shared" si="230"/>
        <v>31</v>
      </c>
      <c r="T2432">
        <f t="shared" si="231"/>
        <v>2017</v>
      </c>
    </row>
    <row r="2433" spans="1:20" ht="28.5" hidden="1" x14ac:dyDescent="0.4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>
        <v>2</v>
      </c>
      <c r="L2433" t="b">
        <v>0</v>
      </c>
      <c r="M2433" t="s">
        <v>8292</v>
      </c>
      <c r="N2433" t="s">
        <v>8293</v>
      </c>
      <c r="O2433" s="6">
        <f t="shared" si="226"/>
        <v>0</v>
      </c>
      <c r="P2433">
        <f t="shared" si="227"/>
        <v>1</v>
      </c>
      <c r="Q2433" s="5">
        <f t="shared" si="229"/>
        <v>42849.101808510633</v>
      </c>
      <c r="R2433" s="5">
        <f t="shared" si="228"/>
        <v>42910.378404255316</v>
      </c>
      <c r="S2433">
        <f t="shared" si="230"/>
        <v>61</v>
      </c>
      <c r="T2433">
        <f t="shared" si="231"/>
        <v>2017</v>
      </c>
    </row>
    <row r="2434" spans="1:20" ht="42.75" hidden="1" x14ac:dyDescent="0.4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>
        <v>2</v>
      </c>
      <c r="L2434" t="b">
        <v>0</v>
      </c>
      <c r="M2434" t="s">
        <v>8292</v>
      </c>
      <c r="N2434" t="s">
        <v>8293</v>
      </c>
      <c r="O2434" s="6">
        <f t="shared" ref="O2434:O2497" si="232">ROUND(E2434/D2434*100,0)</f>
        <v>0</v>
      </c>
      <c r="P2434">
        <f t="shared" ref="P2434:P2497" si="233">IFERROR(ROUND(E2434/K2434,2),0)</f>
        <v>1</v>
      </c>
      <c r="Q2434" s="5">
        <f t="shared" si="229"/>
        <v>42391.691453900712</v>
      </c>
      <c r="R2434" s="5">
        <f t="shared" ref="R2434:R2497" si="234">(I2434/84600)+DATE(1970,1,1)</f>
        <v>42422.329751773053</v>
      </c>
      <c r="S2434">
        <f t="shared" si="230"/>
        <v>31</v>
      </c>
      <c r="T2434">
        <f t="shared" si="231"/>
        <v>2016</v>
      </c>
    </row>
    <row r="2435" spans="1:20" ht="42.75" hidden="1" x14ac:dyDescent="0.4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>
        <v>0</v>
      </c>
      <c r="L2435" t="b">
        <v>0</v>
      </c>
      <c r="M2435" t="s">
        <v>8292</v>
      </c>
      <c r="N2435" t="s">
        <v>8293</v>
      </c>
      <c r="O2435" s="6">
        <f t="shared" si="232"/>
        <v>0</v>
      </c>
      <c r="P2435">
        <f t="shared" si="233"/>
        <v>0</v>
      </c>
      <c r="Q2435" s="5">
        <f t="shared" ref="Q2435:Q2498" si="235">(J2435/84600)+DATE(1970,1,1)</f>
        <v>42755.961501182028</v>
      </c>
      <c r="R2435" s="5">
        <f t="shared" si="234"/>
        <v>42786.599799054369</v>
      </c>
      <c r="S2435">
        <f t="shared" ref="S2435:S2498" si="236">ROUND((I2435-J2435)/86400,0)+1</f>
        <v>31</v>
      </c>
      <c r="T2435">
        <f t="shared" ref="T2435:T2498" si="237">YEAR((Q2435))</f>
        <v>2017</v>
      </c>
    </row>
    <row r="2436" spans="1:20" ht="42.75" hidden="1" x14ac:dyDescent="0.4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>
        <v>2</v>
      </c>
      <c r="L2436" t="b">
        <v>0</v>
      </c>
      <c r="M2436" t="s">
        <v>8292</v>
      </c>
      <c r="N2436" t="s">
        <v>8293</v>
      </c>
      <c r="O2436" s="6">
        <f t="shared" si="232"/>
        <v>0</v>
      </c>
      <c r="P2436">
        <f t="shared" si="233"/>
        <v>13</v>
      </c>
      <c r="Q2436" s="5">
        <f t="shared" si="235"/>
        <v>42533.615531914897</v>
      </c>
      <c r="R2436" s="5">
        <f t="shared" si="234"/>
        <v>42574.466595744685</v>
      </c>
      <c r="S2436">
        <f t="shared" si="236"/>
        <v>41</v>
      </c>
      <c r="T2436">
        <f t="shared" si="237"/>
        <v>2016</v>
      </c>
    </row>
    <row r="2437" spans="1:20" ht="42.75" hidden="1" x14ac:dyDescent="0.4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>
        <v>4</v>
      </c>
      <c r="L2437" t="b">
        <v>0</v>
      </c>
      <c r="M2437" t="s">
        <v>8292</v>
      </c>
      <c r="N2437" t="s">
        <v>8293</v>
      </c>
      <c r="O2437" s="6">
        <f t="shared" si="232"/>
        <v>0</v>
      </c>
      <c r="P2437">
        <f t="shared" si="233"/>
        <v>306</v>
      </c>
      <c r="Q2437" s="5">
        <f t="shared" si="235"/>
        <v>42607.240969267135</v>
      </c>
      <c r="R2437" s="5">
        <f t="shared" si="234"/>
        <v>42637.879267139477</v>
      </c>
      <c r="S2437">
        <f t="shared" si="236"/>
        <v>31</v>
      </c>
      <c r="T2437">
        <f t="shared" si="237"/>
        <v>2016</v>
      </c>
    </row>
    <row r="2438" spans="1:20" ht="42.75" hidden="1" x14ac:dyDescent="0.4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>
        <v>2</v>
      </c>
      <c r="L2438" t="b">
        <v>0</v>
      </c>
      <c r="M2438" t="s">
        <v>8292</v>
      </c>
      <c r="N2438" t="s">
        <v>8293</v>
      </c>
      <c r="O2438" s="6">
        <f t="shared" si="232"/>
        <v>0</v>
      </c>
      <c r="P2438">
        <f t="shared" si="233"/>
        <v>22.5</v>
      </c>
      <c r="Q2438" s="5">
        <f t="shared" si="235"/>
        <v>42695.41572104019</v>
      </c>
      <c r="R2438" s="5">
        <f t="shared" si="234"/>
        <v>42756.692316784873</v>
      </c>
      <c r="S2438">
        <f t="shared" si="236"/>
        <v>61</v>
      </c>
      <c r="T2438">
        <f t="shared" si="237"/>
        <v>2016</v>
      </c>
    </row>
    <row r="2439" spans="1:20" ht="42.75" hidden="1" x14ac:dyDescent="0.4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>
        <v>0</v>
      </c>
      <c r="L2439" t="b">
        <v>0</v>
      </c>
      <c r="M2439" t="s">
        <v>8292</v>
      </c>
      <c r="N2439" t="s">
        <v>8293</v>
      </c>
      <c r="O2439" s="6">
        <f t="shared" si="232"/>
        <v>0</v>
      </c>
      <c r="P2439">
        <f t="shared" si="233"/>
        <v>0</v>
      </c>
      <c r="Q2439" s="5">
        <f t="shared" si="235"/>
        <v>42382.240992907798</v>
      </c>
      <c r="R2439" s="5">
        <f t="shared" si="234"/>
        <v>42432.063829787236</v>
      </c>
      <c r="S2439">
        <f t="shared" si="236"/>
        <v>50</v>
      </c>
      <c r="T2439">
        <f t="shared" si="237"/>
        <v>2016</v>
      </c>
    </row>
    <row r="2440" spans="1:20" ht="42.75" hidden="1" x14ac:dyDescent="0.4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>
        <v>1</v>
      </c>
      <c r="L2440" t="b">
        <v>0</v>
      </c>
      <c r="M2440" t="s">
        <v>8292</v>
      </c>
      <c r="N2440" t="s">
        <v>8293</v>
      </c>
      <c r="O2440" s="6">
        <f t="shared" si="232"/>
        <v>0</v>
      </c>
      <c r="P2440">
        <f t="shared" si="233"/>
        <v>50</v>
      </c>
      <c r="Q2440" s="5">
        <f t="shared" si="235"/>
        <v>42641.594113475177</v>
      </c>
      <c r="R2440" s="5">
        <f t="shared" si="234"/>
        <v>42702.913262411348</v>
      </c>
      <c r="S2440">
        <f t="shared" si="236"/>
        <v>61</v>
      </c>
      <c r="T2440">
        <f t="shared" si="237"/>
        <v>2016</v>
      </c>
    </row>
    <row r="2441" spans="1:20" ht="42.75" hidden="1" x14ac:dyDescent="0.4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>
        <v>0</v>
      </c>
      <c r="L2441" t="b">
        <v>0</v>
      </c>
      <c r="M2441" t="s">
        <v>8292</v>
      </c>
      <c r="N2441" t="s">
        <v>8293</v>
      </c>
      <c r="O2441" s="6">
        <f t="shared" si="232"/>
        <v>0</v>
      </c>
      <c r="P2441">
        <f t="shared" si="233"/>
        <v>0</v>
      </c>
      <c r="Q2441" s="5">
        <f t="shared" si="235"/>
        <v>42621.070082742313</v>
      </c>
      <c r="R2441" s="5">
        <f t="shared" si="234"/>
        <v>42651.708380614655</v>
      </c>
      <c r="S2441">
        <f t="shared" si="236"/>
        <v>31</v>
      </c>
      <c r="T2441">
        <f t="shared" si="237"/>
        <v>2016</v>
      </c>
    </row>
    <row r="2442" spans="1:20" ht="28.5" hidden="1" x14ac:dyDescent="0.4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>
        <v>2</v>
      </c>
      <c r="L2442" t="b">
        <v>0</v>
      </c>
      <c r="M2442" t="s">
        <v>8292</v>
      </c>
      <c r="N2442" t="s">
        <v>8293</v>
      </c>
      <c r="O2442" s="6">
        <f t="shared" si="232"/>
        <v>0</v>
      </c>
      <c r="P2442">
        <f t="shared" si="233"/>
        <v>5</v>
      </c>
      <c r="Q2442" s="5">
        <f t="shared" si="235"/>
        <v>42741.66327423168</v>
      </c>
      <c r="R2442" s="5">
        <f t="shared" si="234"/>
        <v>42772.301572104014</v>
      </c>
      <c r="S2442">
        <f t="shared" si="236"/>
        <v>31</v>
      </c>
      <c r="T2442">
        <f t="shared" si="237"/>
        <v>2017</v>
      </c>
    </row>
    <row r="2443" spans="1:20" ht="28.5" hidden="1" x14ac:dyDescent="0.4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>
        <v>109</v>
      </c>
      <c r="L2443" t="b">
        <v>1</v>
      </c>
      <c r="M2443" t="s">
        <v>8292</v>
      </c>
      <c r="N2443" t="s">
        <v>8308</v>
      </c>
      <c r="O2443" s="6">
        <f t="shared" si="232"/>
        <v>108</v>
      </c>
      <c r="P2443">
        <f t="shared" si="233"/>
        <v>74.23</v>
      </c>
      <c r="Q2443" s="5">
        <f t="shared" si="235"/>
        <v>42540.702765957445</v>
      </c>
      <c r="R2443" s="5">
        <f t="shared" si="234"/>
        <v>42562.233333333337</v>
      </c>
      <c r="S2443">
        <f t="shared" si="236"/>
        <v>22</v>
      </c>
      <c r="T2443">
        <f t="shared" si="237"/>
        <v>2016</v>
      </c>
    </row>
    <row r="2444" spans="1:20" ht="28.5" hidden="1" x14ac:dyDescent="0.4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>
        <v>372</v>
      </c>
      <c r="L2444" t="b">
        <v>1</v>
      </c>
      <c r="M2444" t="s">
        <v>8292</v>
      </c>
      <c r="N2444" t="s">
        <v>8308</v>
      </c>
      <c r="O2444" s="6">
        <f t="shared" si="232"/>
        <v>126</v>
      </c>
      <c r="P2444">
        <f t="shared" si="233"/>
        <v>81.25</v>
      </c>
      <c r="Q2444" s="5">
        <f t="shared" si="235"/>
        <v>42403.383309692668</v>
      </c>
      <c r="R2444" s="5">
        <f t="shared" si="234"/>
        <v>42433.979054373522</v>
      </c>
      <c r="S2444">
        <f t="shared" si="236"/>
        <v>31</v>
      </c>
      <c r="T2444">
        <f t="shared" si="237"/>
        <v>2016</v>
      </c>
    </row>
    <row r="2445" spans="1:20" ht="42.75" hidden="1" x14ac:dyDescent="0.4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>
        <v>311</v>
      </c>
      <c r="L2445" t="b">
        <v>1</v>
      </c>
      <c r="M2445" t="s">
        <v>8292</v>
      </c>
      <c r="N2445" t="s">
        <v>8308</v>
      </c>
      <c r="O2445" s="6">
        <f t="shared" si="232"/>
        <v>203</v>
      </c>
      <c r="P2445">
        <f t="shared" si="233"/>
        <v>130.22999999999999</v>
      </c>
      <c r="Q2445" s="5">
        <f t="shared" si="235"/>
        <v>42182.744940898345</v>
      </c>
      <c r="R2445" s="5">
        <f t="shared" si="234"/>
        <v>42213.383238770686</v>
      </c>
      <c r="S2445">
        <f t="shared" si="236"/>
        <v>31</v>
      </c>
      <c r="T2445">
        <f t="shared" si="237"/>
        <v>2015</v>
      </c>
    </row>
    <row r="2446" spans="1:20" ht="42.75" hidden="1" x14ac:dyDescent="0.4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>
        <v>61</v>
      </c>
      <c r="L2446" t="b">
        <v>1</v>
      </c>
      <c r="M2446" t="s">
        <v>8292</v>
      </c>
      <c r="N2446" t="s">
        <v>8308</v>
      </c>
      <c r="O2446" s="6">
        <f t="shared" si="232"/>
        <v>109</v>
      </c>
      <c r="P2446">
        <f t="shared" si="233"/>
        <v>53.41</v>
      </c>
      <c r="Q2446" s="5">
        <f t="shared" si="235"/>
        <v>42845.685472813238</v>
      </c>
      <c r="R2446" s="5">
        <f t="shared" si="234"/>
        <v>42876.32377068558</v>
      </c>
      <c r="S2446">
        <f t="shared" si="236"/>
        <v>31</v>
      </c>
      <c r="T2446">
        <f t="shared" si="237"/>
        <v>2017</v>
      </c>
    </row>
    <row r="2447" spans="1:20" ht="57" hidden="1" x14ac:dyDescent="0.4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>
        <v>115</v>
      </c>
      <c r="L2447" t="b">
        <v>1</v>
      </c>
      <c r="M2447" t="s">
        <v>8292</v>
      </c>
      <c r="N2447" t="s">
        <v>8308</v>
      </c>
      <c r="O2447" s="6">
        <f t="shared" si="232"/>
        <v>173</v>
      </c>
      <c r="P2447">
        <f t="shared" si="233"/>
        <v>75.13</v>
      </c>
      <c r="Q2447" s="5">
        <f t="shared" si="235"/>
        <v>42597.96005910165</v>
      </c>
      <c r="R2447" s="5">
        <f t="shared" si="234"/>
        <v>42628.598356973991</v>
      </c>
      <c r="S2447">
        <f t="shared" si="236"/>
        <v>31</v>
      </c>
      <c r="T2447">
        <f t="shared" si="237"/>
        <v>2016</v>
      </c>
    </row>
    <row r="2448" spans="1:20" ht="42.75" hidden="1" x14ac:dyDescent="0.4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>
        <v>111</v>
      </c>
      <c r="L2448" t="b">
        <v>1</v>
      </c>
      <c r="M2448" t="s">
        <v>8292</v>
      </c>
      <c r="N2448" t="s">
        <v>8308</v>
      </c>
      <c r="O2448" s="6">
        <f t="shared" si="232"/>
        <v>168</v>
      </c>
      <c r="P2448">
        <f t="shared" si="233"/>
        <v>75.67</v>
      </c>
      <c r="Q2448" s="5">
        <f t="shared" si="235"/>
        <v>43034.46656028369</v>
      </c>
      <c r="R2448" s="5">
        <f t="shared" si="234"/>
        <v>43065.147411347512</v>
      </c>
      <c r="S2448">
        <f t="shared" si="236"/>
        <v>31</v>
      </c>
      <c r="T2448">
        <f t="shared" si="237"/>
        <v>2017</v>
      </c>
    </row>
    <row r="2449" spans="1:20" ht="42.75" hidden="1" x14ac:dyDescent="0.4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>
        <v>337</v>
      </c>
      <c r="L2449" t="b">
        <v>1</v>
      </c>
      <c r="M2449" t="s">
        <v>8292</v>
      </c>
      <c r="N2449" t="s">
        <v>8308</v>
      </c>
      <c r="O2449" s="6">
        <f t="shared" si="232"/>
        <v>427</v>
      </c>
      <c r="P2449">
        <f t="shared" si="233"/>
        <v>31.69</v>
      </c>
      <c r="Q2449" s="5">
        <f t="shared" si="235"/>
        <v>43017.990460992907</v>
      </c>
      <c r="R2449" s="5">
        <f t="shared" si="234"/>
        <v>43050.361702127659</v>
      </c>
      <c r="S2449">
        <f t="shared" si="236"/>
        <v>33</v>
      </c>
      <c r="T2449">
        <f t="shared" si="237"/>
        <v>2017</v>
      </c>
    </row>
    <row r="2450" spans="1:20" ht="42.75" hidden="1" x14ac:dyDescent="0.4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>
        <v>9</v>
      </c>
      <c r="L2450" t="b">
        <v>1</v>
      </c>
      <c r="M2450" t="s">
        <v>8292</v>
      </c>
      <c r="N2450" t="s">
        <v>8308</v>
      </c>
      <c r="O2450" s="6">
        <f t="shared" si="232"/>
        <v>108</v>
      </c>
      <c r="P2450">
        <f t="shared" si="233"/>
        <v>47.78</v>
      </c>
      <c r="Q2450" s="5">
        <f t="shared" si="235"/>
        <v>42969.833486997639</v>
      </c>
      <c r="R2450" s="5">
        <f t="shared" si="234"/>
        <v>42975.876595744681</v>
      </c>
      <c r="S2450">
        <f t="shared" si="236"/>
        <v>7</v>
      </c>
      <c r="T2450">
        <f t="shared" si="237"/>
        <v>2017</v>
      </c>
    </row>
    <row r="2451" spans="1:20" ht="42.75" hidden="1" x14ac:dyDescent="0.4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>
        <v>120</v>
      </c>
      <c r="L2451" t="b">
        <v>1</v>
      </c>
      <c r="M2451" t="s">
        <v>8292</v>
      </c>
      <c r="N2451" t="s">
        <v>8308</v>
      </c>
      <c r="O2451" s="6">
        <f t="shared" si="232"/>
        <v>108</v>
      </c>
      <c r="P2451">
        <f t="shared" si="233"/>
        <v>90</v>
      </c>
      <c r="Q2451" s="5">
        <f t="shared" si="235"/>
        <v>42291.528546099289</v>
      </c>
      <c r="R2451" s="5">
        <f t="shared" si="234"/>
        <v>42322.209397163126</v>
      </c>
      <c r="S2451">
        <f t="shared" si="236"/>
        <v>31</v>
      </c>
      <c r="T2451">
        <f t="shared" si="237"/>
        <v>2015</v>
      </c>
    </row>
    <row r="2452" spans="1:20" ht="42.75" hidden="1" x14ac:dyDescent="0.4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>
        <v>102</v>
      </c>
      <c r="L2452" t="b">
        <v>1</v>
      </c>
      <c r="M2452" t="s">
        <v>8292</v>
      </c>
      <c r="N2452" t="s">
        <v>8308</v>
      </c>
      <c r="O2452" s="6">
        <f t="shared" si="232"/>
        <v>102</v>
      </c>
      <c r="P2452">
        <f t="shared" si="233"/>
        <v>149.31</v>
      </c>
      <c r="Q2452" s="5">
        <f t="shared" si="235"/>
        <v>42249.584586288416</v>
      </c>
      <c r="R2452" s="5">
        <f t="shared" si="234"/>
        <v>42288.454609929075</v>
      </c>
      <c r="S2452">
        <f t="shared" si="236"/>
        <v>39</v>
      </c>
      <c r="T2452">
        <f t="shared" si="237"/>
        <v>2015</v>
      </c>
    </row>
    <row r="2453" spans="1:20" ht="42.75" hidden="1" x14ac:dyDescent="0.4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>
        <v>186</v>
      </c>
      <c r="L2453" t="b">
        <v>1</v>
      </c>
      <c r="M2453" t="s">
        <v>8292</v>
      </c>
      <c r="N2453" t="s">
        <v>8308</v>
      </c>
      <c r="O2453" s="6">
        <f t="shared" si="232"/>
        <v>115</v>
      </c>
      <c r="P2453">
        <f t="shared" si="233"/>
        <v>62.07</v>
      </c>
      <c r="Q2453" s="5">
        <f t="shared" si="235"/>
        <v>43146.097990543734</v>
      </c>
      <c r="R2453" s="5">
        <f t="shared" si="234"/>
        <v>43166.523522458629</v>
      </c>
      <c r="S2453">
        <f t="shared" si="236"/>
        <v>21</v>
      </c>
      <c r="T2453">
        <f t="shared" si="237"/>
        <v>2018</v>
      </c>
    </row>
    <row r="2454" spans="1:20" ht="42.75" hidden="1" x14ac:dyDescent="0.4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>
        <v>15</v>
      </c>
      <c r="L2454" t="b">
        <v>1</v>
      </c>
      <c r="M2454" t="s">
        <v>8292</v>
      </c>
      <c r="N2454" t="s">
        <v>8308</v>
      </c>
      <c r="O2454" s="6">
        <f t="shared" si="232"/>
        <v>134</v>
      </c>
      <c r="P2454">
        <f t="shared" si="233"/>
        <v>53.4</v>
      </c>
      <c r="Q2454" s="5">
        <f t="shared" si="235"/>
        <v>42695.648936170212</v>
      </c>
      <c r="R2454" s="5">
        <f t="shared" si="234"/>
        <v>42725.382978723399</v>
      </c>
      <c r="S2454">
        <f t="shared" si="236"/>
        <v>30</v>
      </c>
      <c r="T2454">
        <f t="shared" si="237"/>
        <v>2016</v>
      </c>
    </row>
    <row r="2455" spans="1:20" ht="42.75" hidden="1" x14ac:dyDescent="0.4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>
        <v>67</v>
      </c>
      <c r="L2455" t="b">
        <v>1</v>
      </c>
      <c r="M2455" t="s">
        <v>8292</v>
      </c>
      <c r="N2455" t="s">
        <v>8308</v>
      </c>
      <c r="O2455" s="6">
        <f t="shared" si="232"/>
        <v>155</v>
      </c>
      <c r="P2455">
        <f t="shared" si="233"/>
        <v>69.27</v>
      </c>
      <c r="Q2455" s="5">
        <f t="shared" si="235"/>
        <v>43104.004834515363</v>
      </c>
      <c r="R2455" s="5">
        <f t="shared" si="234"/>
        <v>43134.643132387704</v>
      </c>
      <c r="S2455">
        <f t="shared" si="236"/>
        <v>31</v>
      </c>
      <c r="T2455">
        <f t="shared" si="237"/>
        <v>2018</v>
      </c>
    </row>
    <row r="2456" spans="1:20" ht="42.75" hidden="1" x14ac:dyDescent="0.4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>
        <v>130</v>
      </c>
      <c r="L2456" t="b">
        <v>1</v>
      </c>
      <c r="M2456" t="s">
        <v>8292</v>
      </c>
      <c r="N2456" t="s">
        <v>8308</v>
      </c>
      <c r="O2456" s="6">
        <f t="shared" si="232"/>
        <v>101</v>
      </c>
      <c r="P2456">
        <f t="shared" si="233"/>
        <v>271.51</v>
      </c>
      <c r="Q2456" s="5">
        <f t="shared" si="235"/>
        <v>43136.184491725769</v>
      </c>
      <c r="R2456" s="5">
        <f t="shared" si="234"/>
        <v>43171.929172576827</v>
      </c>
      <c r="S2456">
        <f t="shared" si="236"/>
        <v>36</v>
      </c>
      <c r="T2456">
        <f t="shared" si="237"/>
        <v>2018</v>
      </c>
    </row>
    <row r="2457" spans="1:20" ht="42.75" hidden="1" x14ac:dyDescent="0.4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>
        <v>16</v>
      </c>
      <c r="L2457" t="b">
        <v>1</v>
      </c>
      <c r="M2457" t="s">
        <v>8292</v>
      </c>
      <c r="N2457" t="s">
        <v>8308</v>
      </c>
      <c r="O2457" s="6">
        <f t="shared" si="232"/>
        <v>182</v>
      </c>
      <c r="P2457">
        <f t="shared" si="233"/>
        <v>34.130000000000003</v>
      </c>
      <c r="Q2457" s="5">
        <f t="shared" si="235"/>
        <v>42812.011229314419</v>
      </c>
      <c r="R2457" s="5">
        <f t="shared" si="234"/>
        <v>42840.606973995273</v>
      </c>
      <c r="S2457">
        <f t="shared" si="236"/>
        <v>29</v>
      </c>
      <c r="T2457">
        <f t="shared" si="237"/>
        <v>2017</v>
      </c>
    </row>
    <row r="2458" spans="1:20" ht="42.75" hidden="1" x14ac:dyDescent="0.4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>
        <v>67</v>
      </c>
      <c r="L2458" t="b">
        <v>1</v>
      </c>
      <c r="M2458" t="s">
        <v>8292</v>
      </c>
      <c r="N2458" t="s">
        <v>8308</v>
      </c>
      <c r="O2458" s="6">
        <f t="shared" si="232"/>
        <v>181</v>
      </c>
      <c r="P2458">
        <f t="shared" si="233"/>
        <v>40.49</v>
      </c>
      <c r="Q2458" s="5">
        <f t="shared" si="235"/>
        <v>43127.768782505911</v>
      </c>
      <c r="R2458" s="5">
        <f t="shared" si="234"/>
        <v>43158.407080378252</v>
      </c>
      <c r="S2458">
        <f t="shared" si="236"/>
        <v>31</v>
      </c>
      <c r="T2458">
        <f t="shared" si="237"/>
        <v>2018</v>
      </c>
    </row>
    <row r="2459" spans="1:20" ht="42.75" hidden="1" x14ac:dyDescent="0.4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>
        <v>124</v>
      </c>
      <c r="L2459" t="b">
        <v>1</v>
      </c>
      <c r="M2459" t="s">
        <v>8292</v>
      </c>
      <c r="N2459" t="s">
        <v>8308</v>
      </c>
      <c r="O2459" s="6">
        <f t="shared" si="232"/>
        <v>102</v>
      </c>
      <c r="P2459">
        <f t="shared" si="233"/>
        <v>189.76</v>
      </c>
      <c r="Q2459" s="5">
        <f t="shared" si="235"/>
        <v>42782.211063829789</v>
      </c>
      <c r="R2459" s="5">
        <f t="shared" si="234"/>
        <v>42812.806808510635</v>
      </c>
      <c r="S2459">
        <f t="shared" si="236"/>
        <v>31</v>
      </c>
      <c r="T2459">
        <f t="shared" si="237"/>
        <v>2017</v>
      </c>
    </row>
    <row r="2460" spans="1:20" ht="42.75" hidden="1" x14ac:dyDescent="0.4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>
        <v>80</v>
      </c>
      <c r="L2460" t="b">
        <v>1</v>
      </c>
      <c r="M2460" t="s">
        <v>8292</v>
      </c>
      <c r="N2460" t="s">
        <v>8308</v>
      </c>
      <c r="O2460" s="6">
        <f t="shared" si="232"/>
        <v>110</v>
      </c>
      <c r="P2460">
        <f t="shared" si="233"/>
        <v>68.86</v>
      </c>
      <c r="Q2460" s="5">
        <f t="shared" si="235"/>
        <v>42856.017943262414</v>
      </c>
      <c r="R2460" s="5">
        <f t="shared" si="234"/>
        <v>42891.680851063829</v>
      </c>
      <c r="S2460">
        <f t="shared" si="236"/>
        <v>36</v>
      </c>
      <c r="T2460">
        <f t="shared" si="237"/>
        <v>2017</v>
      </c>
    </row>
    <row r="2461" spans="1:20" ht="42.75" hidden="1" x14ac:dyDescent="0.4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>
        <v>282</v>
      </c>
      <c r="L2461" t="b">
        <v>1</v>
      </c>
      <c r="M2461" t="s">
        <v>8292</v>
      </c>
      <c r="N2461" t="s">
        <v>8308</v>
      </c>
      <c r="O2461" s="6">
        <f t="shared" si="232"/>
        <v>102</v>
      </c>
      <c r="P2461">
        <f t="shared" si="233"/>
        <v>108.78</v>
      </c>
      <c r="Q2461" s="5">
        <f t="shared" si="235"/>
        <v>42765.906442080377</v>
      </c>
      <c r="R2461" s="5">
        <f t="shared" si="234"/>
        <v>42811.821335697401</v>
      </c>
      <c r="S2461">
        <f t="shared" si="236"/>
        <v>46</v>
      </c>
      <c r="T2461">
        <f t="shared" si="237"/>
        <v>2017</v>
      </c>
    </row>
    <row r="2462" spans="1:20" ht="42.75" hidden="1" x14ac:dyDescent="0.4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>
        <v>68</v>
      </c>
      <c r="L2462" t="b">
        <v>1</v>
      </c>
      <c r="M2462" t="s">
        <v>8292</v>
      </c>
      <c r="N2462" t="s">
        <v>8308</v>
      </c>
      <c r="O2462" s="6">
        <f t="shared" si="232"/>
        <v>101</v>
      </c>
      <c r="P2462">
        <f t="shared" si="233"/>
        <v>125.99</v>
      </c>
      <c r="Q2462" s="5">
        <f t="shared" si="235"/>
        <v>43068.765567375885</v>
      </c>
      <c r="R2462" s="5">
        <f t="shared" si="234"/>
        <v>43103.480141843975</v>
      </c>
      <c r="S2462">
        <f t="shared" si="236"/>
        <v>35</v>
      </c>
      <c r="T2462">
        <f t="shared" si="237"/>
        <v>2017</v>
      </c>
    </row>
    <row r="2463" spans="1:20" ht="42.75" hidden="1" x14ac:dyDescent="0.4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>
        <v>86</v>
      </c>
      <c r="L2463" t="b">
        <v>1</v>
      </c>
      <c r="M2463" t="s">
        <v>8281</v>
      </c>
      <c r="N2463" t="s">
        <v>8285</v>
      </c>
      <c r="O2463" s="6">
        <f t="shared" si="232"/>
        <v>104</v>
      </c>
      <c r="P2463">
        <f t="shared" si="233"/>
        <v>90.52</v>
      </c>
      <c r="Q2463" s="5">
        <f t="shared" si="235"/>
        <v>41107.736371158389</v>
      </c>
      <c r="R2463" s="5">
        <f t="shared" si="234"/>
        <v>41141.553191489365</v>
      </c>
      <c r="S2463">
        <f t="shared" si="236"/>
        <v>34</v>
      </c>
      <c r="T2463">
        <f t="shared" si="237"/>
        <v>2012</v>
      </c>
    </row>
    <row r="2464" spans="1:20" ht="42.75" hidden="1" x14ac:dyDescent="0.4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>
        <v>115</v>
      </c>
      <c r="L2464" t="b">
        <v>1</v>
      </c>
      <c r="M2464" t="s">
        <v>8281</v>
      </c>
      <c r="N2464" t="s">
        <v>8285</v>
      </c>
      <c r="O2464" s="6">
        <f t="shared" si="232"/>
        <v>111</v>
      </c>
      <c r="P2464">
        <f t="shared" si="233"/>
        <v>28.88</v>
      </c>
      <c r="Q2464" s="5">
        <f t="shared" si="235"/>
        <v>41419.403026004729</v>
      </c>
      <c r="R2464" s="5">
        <f t="shared" si="234"/>
        <v>41439.828557919624</v>
      </c>
      <c r="S2464">
        <f t="shared" si="236"/>
        <v>21</v>
      </c>
      <c r="T2464">
        <f t="shared" si="237"/>
        <v>2013</v>
      </c>
    </row>
    <row r="2465" spans="1:20" hidden="1" x14ac:dyDescent="0.4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>
        <v>75</v>
      </c>
      <c r="L2465" t="b">
        <v>1</v>
      </c>
      <c r="M2465" t="s">
        <v>8281</v>
      </c>
      <c r="N2465" t="s">
        <v>8285</v>
      </c>
      <c r="O2465" s="6">
        <f t="shared" si="232"/>
        <v>116</v>
      </c>
      <c r="P2465">
        <f t="shared" si="233"/>
        <v>31</v>
      </c>
      <c r="Q2465" s="5">
        <f t="shared" si="235"/>
        <v>41676.688238770686</v>
      </c>
      <c r="R2465" s="5">
        <f t="shared" si="234"/>
        <v>41717.212765957447</v>
      </c>
      <c r="S2465">
        <f t="shared" si="236"/>
        <v>41</v>
      </c>
      <c r="T2465">
        <f t="shared" si="237"/>
        <v>2014</v>
      </c>
    </row>
    <row r="2466" spans="1:20" ht="42.75" hidden="1" x14ac:dyDescent="0.4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>
        <v>43</v>
      </c>
      <c r="L2466" t="b">
        <v>1</v>
      </c>
      <c r="M2466" t="s">
        <v>8281</v>
      </c>
      <c r="N2466" t="s">
        <v>8285</v>
      </c>
      <c r="O2466" s="6">
        <f t="shared" si="232"/>
        <v>111</v>
      </c>
      <c r="P2466">
        <f t="shared" si="233"/>
        <v>51.67</v>
      </c>
      <c r="Q2466" s="5">
        <f t="shared" si="235"/>
        <v>42603.791926713951</v>
      </c>
      <c r="R2466" s="5">
        <f t="shared" si="234"/>
        <v>42633.318439716313</v>
      </c>
      <c r="S2466">
        <f t="shared" si="236"/>
        <v>30</v>
      </c>
      <c r="T2466">
        <f t="shared" si="237"/>
        <v>2016</v>
      </c>
    </row>
    <row r="2467" spans="1:20" ht="28.5" hidden="1" x14ac:dyDescent="0.4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>
        <v>48</v>
      </c>
      <c r="L2467" t="b">
        <v>1</v>
      </c>
      <c r="M2467" t="s">
        <v>8281</v>
      </c>
      <c r="N2467" t="s">
        <v>8285</v>
      </c>
      <c r="O2467" s="6">
        <f t="shared" si="232"/>
        <v>180</v>
      </c>
      <c r="P2467">
        <f t="shared" si="233"/>
        <v>26.27</v>
      </c>
      <c r="Q2467" s="5">
        <f t="shared" si="235"/>
        <v>41477.138865248227</v>
      </c>
      <c r="R2467" s="5">
        <f t="shared" si="234"/>
        <v>41507.777163120569</v>
      </c>
      <c r="S2467">
        <f t="shared" si="236"/>
        <v>31</v>
      </c>
      <c r="T2467">
        <f t="shared" si="237"/>
        <v>2013</v>
      </c>
    </row>
    <row r="2468" spans="1:20" ht="42.75" hidden="1" x14ac:dyDescent="0.4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>
        <v>52</v>
      </c>
      <c r="L2468" t="b">
        <v>1</v>
      </c>
      <c r="M2468" t="s">
        <v>8281</v>
      </c>
      <c r="N2468" t="s">
        <v>8285</v>
      </c>
      <c r="O2468" s="6">
        <f t="shared" si="232"/>
        <v>100</v>
      </c>
      <c r="P2468">
        <f t="shared" si="233"/>
        <v>48.08</v>
      </c>
      <c r="Q2468" s="5">
        <f t="shared" si="235"/>
        <v>41709.359964539006</v>
      </c>
      <c r="R2468" s="5">
        <f t="shared" si="234"/>
        <v>41739.998262411347</v>
      </c>
      <c r="S2468">
        <f t="shared" si="236"/>
        <v>31</v>
      </c>
      <c r="T2468">
        <f t="shared" si="237"/>
        <v>2014</v>
      </c>
    </row>
    <row r="2469" spans="1:20" ht="42.75" hidden="1" x14ac:dyDescent="0.4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>
        <v>43</v>
      </c>
      <c r="L2469" t="b">
        <v>1</v>
      </c>
      <c r="M2469" t="s">
        <v>8281</v>
      </c>
      <c r="N2469" t="s">
        <v>8285</v>
      </c>
      <c r="O2469" s="6">
        <f t="shared" si="232"/>
        <v>119</v>
      </c>
      <c r="P2469">
        <f t="shared" si="233"/>
        <v>27.56</v>
      </c>
      <c r="Q2469" s="5">
        <f t="shared" si="235"/>
        <v>41354.743865248223</v>
      </c>
      <c r="R2469" s="5">
        <f t="shared" si="234"/>
        <v>41368.872340425529</v>
      </c>
      <c r="S2469">
        <f t="shared" si="236"/>
        <v>15</v>
      </c>
      <c r="T2469">
        <f t="shared" si="237"/>
        <v>2013</v>
      </c>
    </row>
    <row r="2470" spans="1:20" ht="28.5" hidden="1" x14ac:dyDescent="0.4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>
        <v>58</v>
      </c>
      <c r="L2470" t="b">
        <v>1</v>
      </c>
      <c r="M2470" t="s">
        <v>8281</v>
      </c>
      <c r="N2470" t="s">
        <v>8285</v>
      </c>
      <c r="O2470" s="6">
        <f t="shared" si="232"/>
        <v>107</v>
      </c>
      <c r="P2470">
        <f t="shared" si="233"/>
        <v>36.97</v>
      </c>
      <c r="Q2470" s="5">
        <f t="shared" si="235"/>
        <v>41506.178735224588</v>
      </c>
      <c r="R2470" s="5">
        <f t="shared" si="234"/>
        <v>41543</v>
      </c>
      <c r="S2470">
        <f t="shared" si="236"/>
        <v>37</v>
      </c>
      <c r="T2470">
        <f t="shared" si="237"/>
        <v>2013</v>
      </c>
    </row>
    <row r="2471" spans="1:20" ht="42.75" hidden="1" x14ac:dyDescent="0.4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>
        <v>47</v>
      </c>
      <c r="L2471" t="b">
        <v>1</v>
      </c>
      <c r="M2471" t="s">
        <v>8281</v>
      </c>
      <c r="N2471" t="s">
        <v>8285</v>
      </c>
      <c r="O2471" s="6">
        <f t="shared" si="232"/>
        <v>114</v>
      </c>
      <c r="P2471">
        <f t="shared" si="233"/>
        <v>29.02</v>
      </c>
      <c r="Q2471" s="5">
        <f t="shared" si="235"/>
        <v>40876.332494089831</v>
      </c>
      <c r="R2471" s="5">
        <f t="shared" si="234"/>
        <v>40901.864408983449</v>
      </c>
      <c r="S2471">
        <f t="shared" si="236"/>
        <v>26</v>
      </c>
      <c r="T2471">
        <f t="shared" si="237"/>
        <v>2011</v>
      </c>
    </row>
    <row r="2472" spans="1:20" ht="42.75" hidden="1" x14ac:dyDescent="0.4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>
        <v>36</v>
      </c>
      <c r="L2472" t="b">
        <v>1</v>
      </c>
      <c r="M2472" t="s">
        <v>8281</v>
      </c>
      <c r="N2472" t="s">
        <v>8285</v>
      </c>
      <c r="O2472" s="6">
        <f t="shared" si="232"/>
        <v>103</v>
      </c>
      <c r="P2472">
        <f t="shared" si="233"/>
        <v>28.66</v>
      </c>
      <c r="Q2472" s="5">
        <f t="shared" si="235"/>
        <v>41351.884810874704</v>
      </c>
      <c r="R2472" s="5">
        <f t="shared" si="234"/>
        <v>41382.523108747046</v>
      </c>
      <c r="S2472">
        <f t="shared" si="236"/>
        <v>31</v>
      </c>
      <c r="T2472">
        <f t="shared" si="237"/>
        <v>2013</v>
      </c>
    </row>
    <row r="2473" spans="1:20" ht="42.75" hidden="1" x14ac:dyDescent="0.4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>
        <v>17</v>
      </c>
      <c r="L2473" t="b">
        <v>1</v>
      </c>
      <c r="M2473" t="s">
        <v>8281</v>
      </c>
      <c r="N2473" t="s">
        <v>8285</v>
      </c>
      <c r="O2473" s="6">
        <f t="shared" si="232"/>
        <v>128</v>
      </c>
      <c r="P2473">
        <f t="shared" si="233"/>
        <v>37.65</v>
      </c>
      <c r="Q2473" s="5">
        <f t="shared" si="235"/>
        <v>41220.056643026008</v>
      </c>
      <c r="R2473" s="5">
        <f t="shared" si="234"/>
        <v>41260.907706855796</v>
      </c>
      <c r="S2473">
        <f t="shared" si="236"/>
        <v>41</v>
      </c>
      <c r="T2473">
        <f t="shared" si="237"/>
        <v>2012</v>
      </c>
    </row>
    <row r="2474" spans="1:20" ht="57" hidden="1" x14ac:dyDescent="0.4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>
        <v>104</v>
      </c>
      <c r="L2474" t="b">
        <v>1</v>
      </c>
      <c r="M2474" t="s">
        <v>8281</v>
      </c>
      <c r="N2474" t="s">
        <v>8285</v>
      </c>
      <c r="O2474" s="6">
        <f t="shared" si="232"/>
        <v>136</v>
      </c>
      <c r="P2474">
        <f t="shared" si="233"/>
        <v>97.9</v>
      </c>
      <c r="Q2474" s="5">
        <f t="shared" si="235"/>
        <v>40668.692434988181</v>
      </c>
      <c r="R2474" s="5">
        <f t="shared" si="234"/>
        <v>40741.129787234044</v>
      </c>
      <c r="S2474">
        <f t="shared" si="236"/>
        <v>72</v>
      </c>
      <c r="T2474">
        <f t="shared" si="237"/>
        <v>2011</v>
      </c>
    </row>
    <row r="2475" spans="1:20" ht="42.75" hidden="1" x14ac:dyDescent="0.4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>
        <v>47</v>
      </c>
      <c r="L2475" t="b">
        <v>1</v>
      </c>
      <c r="M2475" t="s">
        <v>8281</v>
      </c>
      <c r="N2475" t="s">
        <v>8285</v>
      </c>
      <c r="O2475" s="6">
        <f t="shared" si="232"/>
        <v>100</v>
      </c>
      <c r="P2475">
        <f t="shared" si="233"/>
        <v>42.55</v>
      </c>
      <c r="Q2475" s="5">
        <f t="shared" si="235"/>
        <v>41526.189940898345</v>
      </c>
      <c r="R2475" s="5">
        <f t="shared" si="234"/>
        <v>41556.870791962174</v>
      </c>
      <c r="S2475">
        <f t="shared" si="236"/>
        <v>31</v>
      </c>
      <c r="T2475">
        <f t="shared" si="237"/>
        <v>2013</v>
      </c>
    </row>
    <row r="2476" spans="1:20" ht="57" hidden="1" x14ac:dyDescent="0.4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>
        <v>38</v>
      </c>
      <c r="L2476" t="b">
        <v>1</v>
      </c>
      <c r="M2476" t="s">
        <v>8281</v>
      </c>
      <c r="N2476" t="s">
        <v>8285</v>
      </c>
      <c r="O2476" s="6">
        <f t="shared" si="232"/>
        <v>100</v>
      </c>
      <c r="P2476">
        <f t="shared" si="233"/>
        <v>131.58000000000001</v>
      </c>
      <c r="Q2476" s="5">
        <f t="shared" si="235"/>
        <v>40732.92643026005</v>
      </c>
      <c r="R2476" s="5">
        <f t="shared" si="234"/>
        <v>40778.883877068554</v>
      </c>
      <c r="S2476">
        <f t="shared" si="236"/>
        <v>46</v>
      </c>
      <c r="T2476">
        <f t="shared" si="237"/>
        <v>2011</v>
      </c>
    </row>
    <row r="2477" spans="1:20" ht="28.5" hidden="1" x14ac:dyDescent="0.4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>
        <v>81</v>
      </c>
      <c r="L2477" t="b">
        <v>1</v>
      </c>
      <c r="M2477" t="s">
        <v>8281</v>
      </c>
      <c r="N2477" t="s">
        <v>8285</v>
      </c>
      <c r="O2477" s="6">
        <f t="shared" si="232"/>
        <v>105</v>
      </c>
      <c r="P2477">
        <f t="shared" si="233"/>
        <v>32.32</v>
      </c>
      <c r="Q2477" s="5">
        <f t="shared" si="235"/>
        <v>40623.932092198578</v>
      </c>
      <c r="R2477" s="5">
        <f t="shared" si="234"/>
        <v>40684.829787234041</v>
      </c>
      <c r="S2477">
        <f t="shared" si="236"/>
        <v>61</v>
      </c>
      <c r="T2477">
        <f t="shared" si="237"/>
        <v>2011</v>
      </c>
    </row>
    <row r="2478" spans="1:20" ht="42.75" hidden="1" x14ac:dyDescent="0.4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>
        <v>55</v>
      </c>
      <c r="L2478" t="b">
        <v>1</v>
      </c>
      <c r="M2478" t="s">
        <v>8281</v>
      </c>
      <c r="N2478" t="s">
        <v>8285</v>
      </c>
      <c r="O2478" s="6">
        <f t="shared" si="232"/>
        <v>105</v>
      </c>
      <c r="P2478">
        <f t="shared" si="233"/>
        <v>61.1</v>
      </c>
      <c r="Q2478" s="5">
        <f t="shared" si="235"/>
        <v>42261.080023640665</v>
      </c>
      <c r="R2478" s="5">
        <f t="shared" si="234"/>
        <v>42294.824704491723</v>
      </c>
      <c r="S2478">
        <f t="shared" si="236"/>
        <v>34</v>
      </c>
      <c r="T2478">
        <f t="shared" si="237"/>
        <v>2015</v>
      </c>
    </row>
    <row r="2479" spans="1:20" ht="28.5" hidden="1" x14ac:dyDescent="0.4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>
        <v>41</v>
      </c>
      <c r="L2479" t="b">
        <v>1</v>
      </c>
      <c r="M2479" t="s">
        <v>8281</v>
      </c>
      <c r="N2479" t="s">
        <v>8285</v>
      </c>
      <c r="O2479" s="6">
        <f t="shared" si="232"/>
        <v>171</v>
      </c>
      <c r="P2479">
        <f t="shared" si="233"/>
        <v>31.34</v>
      </c>
      <c r="Q2479" s="5">
        <f t="shared" si="235"/>
        <v>41418.897695035463</v>
      </c>
      <c r="R2479" s="5">
        <f t="shared" si="234"/>
        <v>41464.855141843975</v>
      </c>
      <c r="S2479">
        <f t="shared" si="236"/>
        <v>46</v>
      </c>
      <c r="T2479">
        <f t="shared" si="237"/>
        <v>2013</v>
      </c>
    </row>
    <row r="2480" spans="1:20" ht="42.75" hidden="1" x14ac:dyDescent="0.4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>
        <v>79</v>
      </c>
      <c r="L2480" t="b">
        <v>1</v>
      </c>
      <c r="M2480" t="s">
        <v>8281</v>
      </c>
      <c r="N2480" t="s">
        <v>8285</v>
      </c>
      <c r="O2480" s="6">
        <f t="shared" si="232"/>
        <v>128</v>
      </c>
      <c r="P2480">
        <f t="shared" si="233"/>
        <v>129.11000000000001</v>
      </c>
      <c r="Q2480" s="5">
        <f t="shared" si="235"/>
        <v>41591.757836879435</v>
      </c>
      <c r="R2480" s="5">
        <f t="shared" si="234"/>
        <v>41622.396134751776</v>
      </c>
      <c r="S2480">
        <f t="shared" si="236"/>
        <v>31</v>
      </c>
      <c r="T2480">
        <f t="shared" si="237"/>
        <v>2013</v>
      </c>
    </row>
    <row r="2481" spans="1:20" ht="28.5" hidden="1" x14ac:dyDescent="0.4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>
        <v>16</v>
      </c>
      <c r="L2481" t="b">
        <v>1</v>
      </c>
      <c r="M2481" t="s">
        <v>8281</v>
      </c>
      <c r="N2481" t="s">
        <v>8285</v>
      </c>
      <c r="O2481" s="6">
        <f t="shared" si="232"/>
        <v>133</v>
      </c>
      <c r="P2481">
        <f t="shared" si="233"/>
        <v>25.02</v>
      </c>
      <c r="Q2481" s="5">
        <f t="shared" si="235"/>
        <v>41438.337990543732</v>
      </c>
      <c r="R2481" s="5">
        <f t="shared" si="234"/>
        <v>41448.914893617024</v>
      </c>
      <c r="S2481">
        <f t="shared" si="236"/>
        <v>11</v>
      </c>
      <c r="T2481">
        <f t="shared" si="237"/>
        <v>2013</v>
      </c>
    </row>
    <row r="2482" spans="1:20" ht="42.75" hidden="1" x14ac:dyDescent="0.4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>
        <v>8</v>
      </c>
      <c r="L2482" t="b">
        <v>1</v>
      </c>
      <c r="M2482" t="s">
        <v>8281</v>
      </c>
      <c r="N2482" t="s">
        <v>8285</v>
      </c>
      <c r="O2482" s="6">
        <f t="shared" si="232"/>
        <v>100</v>
      </c>
      <c r="P2482">
        <f t="shared" si="233"/>
        <v>250</v>
      </c>
      <c r="Q2482" s="5">
        <f t="shared" si="235"/>
        <v>42582.38160756501</v>
      </c>
      <c r="R2482" s="5">
        <f t="shared" si="234"/>
        <v>42643.658203309693</v>
      </c>
      <c r="S2482">
        <f t="shared" si="236"/>
        <v>61</v>
      </c>
      <c r="T2482">
        <f t="shared" si="237"/>
        <v>2016</v>
      </c>
    </row>
    <row r="2483" spans="1:20" ht="42.75" hidden="1" x14ac:dyDescent="0.4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>
        <v>95</v>
      </c>
      <c r="L2483" t="b">
        <v>1</v>
      </c>
      <c r="M2483" t="s">
        <v>8281</v>
      </c>
      <c r="N2483" t="s">
        <v>8285</v>
      </c>
      <c r="O2483" s="6">
        <f t="shared" si="232"/>
        <v>113</v>
      </c>
      <c r="P2483">
        <f t="shared" si="233"/>
        <v>47.54</v>
      </c>
      <c r="Q2483" s="5">
        <f t="shared" si="235"/>
        <v>41327.957541371157</v>
      </c>
      <c r="R2483" s="5">
        <f t="shared" si="234"/>
        <v>41358.595839243499</v>
      </c>
      <c r="S2483">
        <f t="shared" si="236"/>
        <v>31</v>
      </c>
      <c r="T2483">
        <f t="shared" si="237"/>
        <v>2013</v>
      </c>
    </row>
    <row r="2484" spans="1:20" ht="42.75" hidden="1" x14ac:dyDescent="0.4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>
        <v>25</v>
      </c>
      <c r="L2484" t="b">
        <v>1</v>
      </c>
      <c r="M2484" t="s">
        <v>8281</v>
      </c>
      <c r="N2484" t="s">
        <v>8285</v>
      </c>
      <c r="O2484" s="6">
        <f t="shared" si="232"/>
        <v>100</v>
      </c>
      <c r="P2484">
        <f t="shared" si="233"/>
        <v>40.04</v>
      </c>
      <c r="Q2484" s="5">
        <f t="shared" si="235"/>
        <v>41033.969066193851</v>
      </c>
      <c r="R2484" s="5">
        <f t="shared" si="234"/>
        <v>41079.926513002363</v>
      </c>
      <c r="S2484">
        <f t="shared" si="236"/>
        <v>46</v>
      </c>
      <c r="T2484">
        <f t="shared" si="237"/>
        <v>2012</v>
      </c>
    </row>
    <row r="2485" spans="1:20" ht="28.5" hidden="1" x14ac:dyDescent="0.4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>
        <v>19</v>
      </c>
      <c r="L2485" t="b">
        <v>1</v>
      </c>
      <c r="M2485" t="s">
        <v>8281</v>
      </c>
      <c r="N2485" t="s">
        <v>8285</v>
      </c>
      <c r="O2485" s="6">
        <f t="shared" si="232"/>
        <v>114</v>
      </c>
      <c r="P2485">
        <f t="shared" si="233"/>
        <v>65.84</v>
      </c>
      <c r="Q2485" s="5">
        <f t="shared" si="235"/>
        <v>41298.446843971629</v>
      </c>
      <c r="R2485" s="5">
        <f t="shared" si="234"/>
        <v>41359.680886524824</v>
      </c>
      <c r="S2485">
        <f t="shared" si="236"/>
        <v>61</v>
      </c>
      <c r="T2485">
        <f t="shared" si="237"/>
        <v>2013</v>
      </c>
    </row>
    <row r="2486" spans="1:20" ht="42.75" hidden="1" x14ac:dyDescent="0.4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>
        <v>90</v>
      </c>
      <c r="L2486" t="b">
        <v>1</v>
      </c>
      <c r="M2486" t="s">
        <v>8281</v>
      </c>
      <c r="N2486" t="s">
        <v>8285</v>
      </c>
      <c r="O2486" s="6">
        <f t="shared" si="232"/>
        <v>119</v>
      </c>
      <c r="P2486">
        <f t="shared" si="233"/>
        <v>46.4</v>
      </c>
      <c r="Q2486" s="5">
        <f t="shared" si="235"/>
        <v>41095.383014184394</v>
      </c>
      <c r="R2486" s="5">
        <f t="shared" si="234"/>
        <v>41126.021312056735</v>
      </c>
      <c r="S2486">
        <f t="shared" si="236"/>
        <v>31</v>
      </c>
      <c r="T2486">
        <f t="shared" si="237"/>
        <v>2012</v>
      </c>
    </row>
    <row r="2487" spans="1:20" ht="42.75" hidden="1" x14ac:dyDescent="0.4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>
        <v>41</v>
      </c>
      <c r="L2487" t="b">
        <v>1</v>
      </c>
      <c r="M2487" t="s">
        <v>8281</v>
      </c>
      <c r="N2487" t="s">
        <v>8285</v>
      </c>
      <c r="O2487" s="6">
        <f t="shared" si="232"/>
        <v>103</v>
      </c>
      <c r="P2487">
        <f t="shared" si="233"/>
        <v>50.37</v>
      </c>
      <c r="Q2487" s="5">
        <f t="shared" si="235"/>
        <v>41117.934739952718</v>
      </c>
      <c r="R2487" s="5">
        <f t="shared" si="234"/>
        <v>41153.679420803783</v>
      </c>
      <c r="S2487">
        <f t="shared" si="236"/>
        <v>36</v>
      </c>
      <c r="T2487">
        <f t="shared" si="237"/>
        <v>2012</v>
      </c>
    </row>
    <row r="2488" spans="1:20" ht="42.75" hidden="1" x14ac:dyDescent="0.4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>
        <v>30</v>
      </c>
      <c r="L2488" t="b">
        <v>1</v>
      </c>
      <c r="M2488" t="s">
        <v>8281</v>
      </c>
      <c r="N2488" t="s">
        <v>8285</v>
      </c>
      <c r="O2488" s="6">
        <f t="shared" si="232"/>
        <v>266</v>
      </c>
      <c r="P2488">
        <f t="shared" si="233"/>
        <v>26.57</v>
      </c>
      <c r="Q2488" s="5">
        <f t="shared" si="235"/>
        <v>41319.850780141845</v>
      </c>
      <c r="R2488" s="5">
        <f t="shared" si="234"/>
        <v>41350.489078014187</v>
      </c>
      <c r="S2488">
        <f t="shared" si="236"/>
        <v>31</v>
      </c>
      <c r="T2488">
        <f t="shared" si="237"/>
        <v>2013</v>
      </c>
    </row>
    <row r="2489" spans="1:20" ht="42.75" hidden="1" x14ac:dyDescent="0.4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>
        <v>38</v>
      </c>
      <c r="L2489" t="b">
        <v>1</v>
      </c>
      <c r="M2489" t="s">
        <v>8281</v>
      </c>
      <c r="N2489" t="s">
        <v>8285</v>
      </c>
      <c r="O2489" s="6">
        <f t="shared" si="232"/>
        <v>100</v>
      </c>
      <c r="P2489">
        <f t="shared" si="233"/>
        <v>39.49</v>
      </c>
      <c r="Q2489" s="5">
        <f t="shared" si="235"/>
        <v>41354.957411347517</v>
      </c>
      <c r="R2489" s="5">
        <f t="shared" si="234"/>
        <v>41385.595709219859</v>
      </c>
      <c r="S2489">
        <f t="shared" si="236"/>
        <v>31</v>
      </c>
      <c r="T2489">
        <f t="shared" si="237"/>
        <v>2013</v>
      </c>
    </row>
    <row r="2490" spans="1:20" ht="42.75" hidden="1" x14ac:dyDescent="0.4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>
        <v>65</v>
      </c>
      <c r="L2490" t="b">
        <v>1</v>
      </c>
      <c r="M2490" t="s">
        <v>8281</v>
      </c>
      <c r="N2490" t="s">
        <v>8285</v>
      </c>
      <c r="O2490" s="6">
        <f t="shared" si="232"/>
        <v>107</v>
      </c>
      <c r="P2490">
        <f t="shared" si="233"/>
        <v>49.25</v>
      </c>
      <c r="Q2490" s="5">
        <f t="shared" si="235"/>
        <v>41158.412624113473</v>
      </c>
      <c r="R2490" s="5">
        <f t="shared" si="234"/>
        <v>41189.093475177302</v>
      </c>
      <c r="S2490">
        <f t="shared" si="236"/>
        <v>31</v>
      </c>
      <c r="T2490">
        <f t="shared" si="237"/>
        <v>2012</v>
      </c>
    </row>
    <row r="2491" spans="1:20" ht="42.75" hidden="1" x14ac:dyDescent="0.4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>
        <v>75</v>
      </c>
      <c r="L2491" t="b">
        <v>1</v>
      </c>
      <c r="M2491" t="s">
        <v>8281</v>
      </c>
      <c r="N2491" t="s">
        <v>8285</v>
      </c>
      <c r="O2491" s="6">
        <f t="shared" si="232"/>
        <v>134</v>
      </c>
      <c r="P2491">
        <f t="shared" si="233"/>
        <v>62.38</v>
      </c>
      <c r="Q2491" s="5">
        <f t="shared" si="235"/>
        <v>41709.960271867611</v>
      </c>
      <c r="R2491" s="5">
        <f t="shared" si="234"/>
        <v>41740.598569739952</v>
      </c>
      <c r="S2491">
        <f t="shared" si="236"/>
        <v>31</v>
      </c>
      <c r="T2491">
        <f t="shared" si="237"/>
        <v>2014</v>
      </c>
    </row>
    <row r="2492" spans="1:20" ht="42.75" hidden="1" x14ac:dyDescent="0.4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>
        <v>16</v>
      </c>
      <c r="L2492" t="b">
        <v>1</v>
      </c>
      <c r="M2492" t="s">
        <v>8281</v>
      </c>
      <c r="N2492" t="s">
        <v>8285</v>
      </c>
      <c r="O2492" s="6">
        <f t="shared" si="232"/>
        <v>121</v>
      </c>
      <c r="P2492">
        <f t="shared" si="233"/>
        <v>37.94</v>
      </c>
      <c r="Q2492" s="5">
        <f t="shared" si="235"/>
        <v>41352.041087470447</v>
      </c>
      <c r="R2492" s="5">
        <f t="shared" si="234"/>
        <v>41413.317683215129</v>
      </c>
      <c r="S2492">
        <f t="shared" si="236"/>
        <v>61</v>
      </c>
      <c r="T2492">
        <f t="shared" si="237"/>
        <v>2013</v>
      </c>
    </row>
    <row r="2493" spans="1:20" ht="42.75" hidden="1" x14ac:dyDescent="0.4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>
        <v>10</v>
      </c>
      <c r="L2493" t="b">
        <v>1</v>
      </c>
      <c r="M2493" t="s">
        <v>8281</v>
      </c>
      <c r="N2493" t="s">
        <v>8285</v>
      </c>
      <c r="O2493" s="6">
        <f t="shared" si="232"/>
        <v>103</v>
      </c>
      <c r="P2493">
        <f t="shared" si="233"/>
        <v>51.6</v>
      </c>
      <c r="Q2493" s="5">
        <f t="shared" si="235"/>
        <v>40861.431607565013</v>
      </c>
      <c r="R2493" s="5">
        <f t="shared" si="234"/>
        <v>40878.014893617023</v>
      </c>
      <c r="S2493">
        <f t="shared" si="236"/>
        <v>17</v>
      </c>
      <c r="T2493">
        <f t="shared" si="237"/>
        <v>2011</v>
      </c>
    </row>
    <row r="2494" spans="1:20" ht="28.5" hidden="1" x14ac:dyDescent="0.4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>
        <v>27</v>
      </c>
      <c r="L2494" t="b">
        <v>1</v>
      </c>
      <c r="M2494" t="s">
        <v>8281</v>
      </c>
      <c r="N2494" t="s">
        <v>8285</v>
      </c>
      <c r="O2494" s="6">
        <f t="shared" si="232"/>
        <v>125</v>
      </c>
      <c r="P2494">
        <f t="shared" si="233"/>
        <v>27.78</v>
      </c>
      <c r="Q2494" s="5">
        <f t="shared" si="235"/>
        <v>41353.836737588652</v>
      </c>
      <c r="R2494" s="5">
        <f t="shared" si="234"/>
        <v>41406.360992907801</v>
      </c>
      <c r="S2494">
        <f t="shared" si="236"/>
        <v>52</v>
      </c>
      <c r="T2494">
        <f t="shared" si="237"/>
        <v>2013</v>
      </c>
    </row>
    <row r="2495" spans="1:20" ht="42.75" hidden="1" x14ac:dyDescent="0.4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>
        <v>259</v>
      </c>
      <c r="L2495" t="b">
        <v>1</v>
      </c>
      <c r="M2495" t="s">
        <v>8281</v>
      </c>
      <c r="N2495" t="s">
        <v>8285</v>
      </c>
      <c r="O2495" s="6">
        <f t="shared" si="232"/>
        <v>129</v>
      </c>
      <c r="P2495">
        <f t="shared" si="233"/>
        <v>99.38</v>
      </c>
      <c r="Q2495" s="5">
        <f t="shared" si="235"/>
        <v>41683.895271867616</v>
      </c>
      <c r="R2495" s="5">
        <f t="shared" si="234"/>
        <v>41729.85271867612</v>
      </c>
      <c r="S2495">
        <f t="shared" si="236"/>
        <v>46</v>
      </c>
      <c r="T2495">
        <f t="shared" si="237"/>
        <v>2014</v>
      </c>
    </row>
    <row r="2496" spans="1:20" ht="42.75" hidden="1" x14ac:dyDescent="0.4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>
        <v>39</v>
      </c>
      <c r="L2496" t="b">
        <v>1</v>
      </c>
      <c r="M2496" t="s">
        <v>8281</v>
      </c>
      <c r="N2496" t="s">
        <v>8285</v>
      </c>
      <c r="O2496" s="6">
        <f t="shared" si="232"/>
        <v>101</v>
      </c>
      <c r="P2496">
        <f t="shared" si="233"/>
        <v>38.85</v>
      </c>
      <c r="Q2496" s="5">
        <f t="shared" si="235"/>
        <v>41351.446146572103</v>
      </c>
      <c r="R2496" s="5">
        <f t="shared" si="234"/>
        <v>41382.084444444445</v>
      </c>
      <c r="S2496">
        <f t="shared" si="236"/>
        <v>31</v>
      </c>
      <c r="T2496">
        <f t="shared" si="237"/>
        <v>2013</v>
      </c>
    </row>
    <row r="2497" spans="1:20" ht="42.75" hidden="1" x14ac:dyDescent="0.4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>
        <v>42</v>
      </c>
      <c r="L2497" t="b">
        <v>1</v>
      </c>
      <c r="M2497" t="s">
        <v>8281</v>
      </c>
      <c r="N2497" t="s">
        <v>8285</v>
      </c>
      <c r="O2497" s="6">
        <f t="shared" si="232"/>
        <v>128</v>
      </c>
      <c r="P2497">
        <f t="shared" si="233"/>
        <v>45.55</v>
      </c>
      <c r="Q2497" s="5">
        <f t="shared" si="235"/>
        <v>41366.051713947993</v>
      </c>
      <c r="R2497" s="5">
        <f t="shared" si="234"/>
        <v>41396.690011820334</v>
      </c>
      <c r="S2497">
        <f t="shared" si="236"/>
        <v>31</v>
      </c>
      <c r="T2497">
        <f t="shared" si="237"/>
        <v>2013</v>
      </c>
    </row>
    <row r="2498" spans="1:20" ht="28.5" hidden="1" x14ac:dyDescent="0.4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>
        <v>10</v>
      </c>
      <c r="L2498" t="b">
        <v>1</v>
      </c>
      <c r="M2498" t="s">
        <v>8281</v>
      </c>
      <c r="N2498" t="s">
        <v>8285</v>
      </c>
      <c r="O2498" s="6">
        <f t="shared" ref="O2498:O2561" si="238">ROUND(E2498/D2498*100,0)</f>
        <v>100</v>
      </c>
      <c r="P2498">
        <f t="shared" ref="P2498:P2561" si="239">IFERROR(ROUND(E2498/K2498,2),0)</f>
        <v>600</v>
      </c>
      <c r="Q2498" s="5">
        <f t="shared" si="235"/>
        <v>41663.29423167849</v>
      </c>
      <c r="R2498" s="5">
        <f t="shared" ref="R2498:R2561" si="240">(I2498/84600)+DATE(1970,1,1)</f>
        <v>41698.99635933806</v>
      </c>
      <c r="S2498">
        <f t="shared" si="236"/>
        <v>36</v>
      </c>
      <c r="T2498">
        <f t="shared" si="237"/>
        <v>2014</v>
      </c>
    </row>
    <row r="2499" spans="1:20" ht="42.75" hidden="1" x14ac:dyDescent="0.4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>
        <v>56</v>
      </c>
      <c r="L2499" t="b">
        <v>1</v>
      </c>
      <c r="M2499" t="s">
        <v>8281</v>
      </c>
      <c r="N2499" t="s">
        <v>8285</v>
      </c>
      <c r="O2499" s="6">
        <f t="shared" si="238"/>
        <v>113</v>
      </c>
      <c r="P2499">
        <f t="shared" si="239"/>
        <v>80.55</v>
      </c>
      <c r="Q2499" s="5">
        <f t="shared" ref="Q2499:Q2562" si="241">(J2499/84600)+DATE(1970,1,1)</f>
        <v>41053.472080378255</v>
      </c>
      <c r="R2499" s="5">
        <f t="shared" si="240"/>
        <v>41084.110378250589</v>
      </c>
      <c r="S2499">
        <f t="shared" ref="S2499:S2562" si="242">ROUND((I2499-J2499)/86400,0)+1</f>
        <v>31</v>
      </c>
      <c r="T2499">
        <f t="shared" ref="T2499:T2562" si="243">YEAR((Q2499))</f>
        <v>2012</v>
      </c>
    </row>
    <row r="2500" spans="1:20" ht="42.75" hidden="1" x14ac:dyDescent="0.4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>
        <v>20</v>
      </c>
      <c r="L2500" t="b">
        <v>1</v>
      </c>
      <c r="M2500" t="s">
        <v>8281</v>
      </c>
      <c r="N2500" t="s">
        <v>8285</v>
      </c>
      <c r="O2500" s="6">
        <f t="shared" si="238"/>
        <v>106</v>
      </c>
      <c r="P2500">
        <f t="shared" si="239"/>
        <v>52.8</v>
      </c>
      <c r="Q2500" s="5">
        <f t="shared" si="241"/>
        <v>42367.94547281324</v>
      </c>
      <c r="R2500" s="5">
        <f t="shared" si="240"/>
        <v>42382.243345153664</v>
      </c>
      <c r="S2500">
        <f t="shared" si="242"/>
        <v>15</v>
      </c>
      <c r="T2500">
        <f t="shared" si="243"/>
        <v>2015</v>
      </c>
    </row>
    <row r="2501" spans="1:20" ht="42.75" hidden="1" x14ac:dyDescent="0.4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>
        <v>170</v>
      </c>
      <c r="L2501" t="b">
        <v>1</v>
      </c>
      <c r="M2501" t="s">
        <v>8281</v>
      </c>
      <c r="N2501" t="s">
        <v>8285</v>
      </c>
      <c r="O2501" s="6">
        <f t="shared" si="238"/>
        <v>203</v>
      </c>
      <c r="P2501">
        <f t="shared" si="239"/>
        <v>47.68</v>
      </c>
      <c r="Q2501" s="5">
        <f t="shared" si="241"/>
        <v>41559.790035460996</v>
      </c>
      <c r="R2501" s="5">
        <f t="shared" si="240"/>
        <v>41608.914893617024</v>
      </c>
      <c r="S2501">
        <f t="shared" si="242"/>
        <v>49</v>
      </c>
      <c r="T2501">
        <f t="shared" si="243"/>
        <v>2013</v>
      </c>
    </row>
    <row r="2502" spans="1:20" ht="42.75" hidden="1" x14ac:dyDescent="0.4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>
        <v>29</v>
      </c>
      <c r="L2502" t="b">
        <v>1</v>
      </c>
      <c r="M2502" t="s">
        <v>8281</v>
      </c>
      <c r="N2502" t="s">
        <v>8285</v>
      </c>
      <c r="O2502" s="6">
        <f t="shared" si="238"/>
        <v>113</v>
      </c>
      <c r="P2502">
        <f t="shared" si="239"/>
        <v>23.45</v>
      </c>
      <c r="Q2502" s="5">
        <f t="shared" si="241"/>
        <v>41383.236111111109</v>
      </c>
      <c r="R2502" s="5">
        <f t="shared" si="240"/>
        <v>41413.874408983451</v>
      </c>
      <c r="S2502">
        <f t="shared" si="242"/>
        <v>31</v>
      </c>
      <c r="T2502">
        <f t="shared" si="243"/>
        <v>2013</v>
      </c>
    </row>
    <row r="2503" spans="1:20" ht="42.75" hidden="1" x14ac:dyDescent="0.4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>
        <v>7</v>
      </c>
      <c r="L2503" t="b">
        <v>0</v>
      </c>
      <c r="M2503" t="s">
        <v>8292</v>
      </c>
      <c r="N2503" t="s">
        <v>8309</v>
      </c>
      <c r="O2503" s="6">
        <f t="shared" si="238"/>
        <v>3</v>
      </c>
      <c r="P2503">
        <f t="shared" si="239"/>
        <v>40.14</v>
      </c>
      <c r="Q2503" s="5">
        <f t="shared" si="241"/>
        <v>42599.580425531916</v>
      </c>
      <c r="R2503" s="5">
        <f t="shared" si="240"/>
        <v>42630.21872340425</v>
      </c>
      <c r="S2503">
        <f t="shared" si="242"/>
        <v>31</v>
      </c>
      <c r="T2503">
        <f t="shared" si="243"/>
        <v>2016</v>
      </c>
    </row>
    <row r="2504" spans="1:20" ht="42.75" hidden="1" x14ac:dyDescent="0.4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>
        <v>5</v>
      </c>
      <c r="L2504" t="b">
        <v>0</v>
      </c>
      <c r="M2504" t="s">
        <v>8292</v>
      </c>
      <c r="N2504" t="s">
        <v>8309</v>
      </c>
      <c r="O2504" s="6">
        <f t="shared" si="238"/>
        <v>0</v>
      </c>
      <c r="P2504">
        <f t="shared" si="239"/>
        <v>17.2</v>
      </c>
      <c r="Q2504" s="5">
        <f t="shared" si="241"/>
        <v>42205.417470449174</v>
      </c>
      <c r="R2504" s="5">
        <f t="shared" si="240"/>
        <v>42251.374917257679</v>
      </c>
      <c r="S2504">
        <f t="shared" si="242"/>
        <v>46</v>
      </c>
      <c r="T2504">
        <f t="shared" si="243"/>
        <v>2015</v>
      </c>
    </row>
    <row r="2505" spans="1:20" ht="42.75" hidden="1" x14ac:dyDescent="0.4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>
        <v>0</v>
      </c>
      <c r="L2505" t="b">
        <v>0</v>
      </c>
      <c r="M2505" t="s">
        <v>8292</v>
      </c>
      <c r="N2505" t="s">
        <v>8309</v>
      </c>
      <c r="O2505" s="6">
        <f t="shared" si="238"/>
        <v>0</v>
      </c>
      <c r="P2505">
        <f t="shared" si="239"/>
        <v>0</v>
      </c>
      <c r="Q2505" s="5">
        <f t="shared" si="241"/>
        <v>42859.110023640664</v>
      </c>
      <c r="R2505" s="5">
        <f t="shared" si="240"/>
        <v>42889.72765957447</v>
      </c>
      <c r="S2505">
        <f t="shared" si="242"/>
        <v>31</v>
      </c>
      <c r="T2505">
        <f t="shared" si="243"/>
        <v>2017</v>
      </c>
    </row>
    <row r="2506" spans="1:20" ht="28.5" hidden="1" x14ac:dyDescent="0.4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>
        <v>0</v>
      </c>
      <c r="L2506" t="b">
        <v>0</v>
      </c>
      <c r="M2506" t="s">
        <v>8292</v>
      </c>
      <c r="N2506" t="s">
        <v>8309</v>
      </c>
      <c r="O2506" s="6">
        <f t="shared" si="238"/>
        <v>0</v>
      </c>
      <c r="P2506">
        <f t="shared" si="239"/>
        <v>0</v>
      </c>
      <c r="Q2506" s="5">
        <f t="shared" si="241"/>
        <v>42276.079598108743</v>
      </c>
      <c r="R2506" s="5">
        <f t="shared" si="240"/>
        <v>42306.76044917258</v>
      </c>
      <c r="S2506">
        <f t="shared" si="242"/>
        <v>31</v>
      </c>
      <c r="T2506">
        <f t="shared" si="243"/>
        <v>2015</v>
      </c>
    </row>
    <row r="2507" spans="1:20" ht="57" hidden="1" x14ac:dyDescent="0.4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>
        <v>0</v>
      </c>
      <c r="L2507" t="b">
        <v>0</v>
      </c>
      <c r="M2507" t="s">
        <v>8292</v>
      </c>
      <c r="N2507" t="s">
        <v>8309</v>
      </c>
      <c r="O2507" s="6">
        <f t="shared" si="238"/>
        <v>0</v>
      </c>
      <c r="P2507">
        <f t="shared" si="239"/>
        <v>0</v>
      </c>
      <c r="Q2507" s="5">
        <f t="shared" si="241"/>
        <v>42397.652671394797</v>
      </c>
      <c r="R2507" s="5">
        <f t="shared" si="240"/>
        <v>42428.24841607565</v>
      </c>
      <c r="S2507">
        <f t="shared" si="242"/>
        <v>31</v>
      </c>
      <c r="T2507">
        <f t="shared" si="243"/>
        <v>2016</v>
      </c>
    </row>
    <row r="2508" spans="1:20" ht="42.75" hidden="1" x14ac:dyDescent="0.4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>
        <v>2</v>
      </c>
      <c r="L2508" t="b">
        <v>0</v>
      </c>
      <c r="M2508" t="s">
        <v>8292</v>
      </c>
      <c r="N2508" t="s">
        <v>8309</v>
      </c>
      <c r="O2508" s="6">
        <f t="shared" si="238"/>
        <v>1</v>
      </c>
      <c r="P2508">
        <f t="shared" si="239"/>
        <v>15</v>
      </c>
      <c r="Q2508" s="5">
        <f t="shared" si="241"/>
        <v>42613.388522458627</v>
      </c>
      <c r="R2508" s="5">
        <f t="shared" si="240"/>
        <v>42636.446808510635</v>
      </c>
      <c r="S2508">
        <f t="shared" si="242"/>
        <v>24</v>
      </c>
      <c r="T2508">
        <f t="shared" si="243"/>
        <v>2016</v>
      </c>
    </row>
    <row r="2509" spans="1:20" hidden="1" x14ac:dyDescent="0.4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>
        <v>0</v>
      </c>
      <c r="L2509" t="b">
        <v>0</v>
      </c>
      <c r="M2509" t="s">
        <v>8292</v>
      </c>
      <c r="N2509" t="s">
        <v>8309</v>
      </c>
      <c r="O2509" s="6">
        <f t="shared" si="238"/>
        <v>0</v>
      </c>
      <c r="P2509">
        <f t="shared" si="239"/>
        <v>0</v>
      </c>
      <c r="Q2509" s="5">
        <f t="shared" si="241"/>
        <v>42456.904302600473</v>
      </c>
      <c r="R2509" s="5">
        <f t="shared" si="240"/>
        <v>42487.542600472814</v>
      </c>
      <c r="S2509">
        <f t="shared" si="242"/>
        <v>31</v>
      </c>
      <c r="T2509">
        <f t="shared" si="243"/>
        <v>2016</v>
      </c>
    </row>
    <row r="2510" spans="1:20" ht="42.75" hidden="1" x14ac:dyDescent="0.4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>
        <v>0</v>
      </c>
      <c r="L2510" t="b">
        <v>0</v>
      </c>
      <c r="M2510" t="s">
        <v>8292</v>
      </c>
      <c r="N2510" t="s">
        <v>8309</v>
      </c>
      <c r="O2510" s="6">
        <f t="shared" si="238"/>
        <v>0</v>
      </c>
      <c r="P2510">
        <f t="shared" si="239"/>
        <v>0</v>
      </c>
      <c r="Q2510" s="5">
        <f t="shared" si="241"/>
        <v>42182.057139479904</v>
      </c>
      <c r="R2510" s="5">
        <f t="shared" si="240"/>
        <v>42212.695437352246</v>
      </c>
      <c r="S2510">
        <f t="shared" si="242"/>
        <v>31</v>
      </c>
      <c r="T2510">
        <f t="shared" si="243"/>
        <v>2015</v>
      </c>
    </row>
    <row r="2511" spans="1:20" ht="42.75" hidden="1" x14ac:dyDescent="0.4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>
        <v>28</v>
      </c>
      <c r="L2511" t="b">
        <v>0</v>
      </c>
      <c r="M2511" t="s">
        <v>8292</v>
      </c>
      <c r="N2511" t="s">
        <v>8309</v>
      </c>
      <c r="O2511" s="6">
        <f t="shared" si="238"/>
        <v>1</v>
      </c>
      <c r="P2511">
        <f t="shared" si="239"/>
        <v>35.71</v>
      </c>
      <c r="Q2511" s="5">
        <f t="shared" si="241"/>
        <v>42409.656607565012</v>
      </c>
      <c r="R2511" s="5">
        <f t="shared" si="240"/>
        <v>42466.805543735223</v>
      </c>
      <c r="S2511">
        <f t="shared" si="242"/>
        <v>57</v>
      </c>
      <c r="T2511">
        <f t="shared" si="243"/>
        <v>2016</v>
      </c>
    </row>
    <row r="2512" spans="1:20" ht="42.75" hidden="1" x14ac:dyDescent="0.4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>
        <v>2</v>
      </c>
      <c r="L2512" t="b">
        <v>0</v>
      </c>
      <c r="M2512" t="s">
        <v>8292</v>
      </c>
      <c r="N2512" t="s">
        <v>8309</v>
      </c>
      <c r="O2512" s="6">
        <f t="shared" si="238"/>
        <v>0</v>
      </c>
      <c r="P2512">
        <f t="shared" si="239"/>
        <v>37.5</v>
      </c>
      <c r="Q2512" s="5">
        <f t="shared" si="241"/>
        <v>42430.273900709217</v>
      </c>
      <c r="R2512" s="5">
        <f t="shared" si="240"/>
        <v>42491.5504964539</v>
      </c>
      <c r="S2512">
        <f t="shared" si="242"/>
        <v>61</v>
      </c>
      <c r="T2512">
        <f t="shared" si="243"/>
        <v>2016</v>
      </c>
    </row>
    <row r="2513" spans="1:20" ht="42.75" hidden="1" x14ac:dyDescent="0.4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>
        <v>0</v>
      </c>
      <c r="L2513" t="b">
        <v>0</v>
      </c>
      <c r="M2513" t="s">
        <v>8292</v>
      </c>
      <c r="N2513" t="s">
        <v>8309</v>
      </c>
      <c r="O2513" s="6">
        <f t="shared" si="238"/>
        <v>0</v>
      </c>
      <c r="P2513">
        <f t="shared" si="239"/>
        <v>0</v>
      </c>
      <c r="Q2513" s="5">
        <f t="shared" si="241"/>
        <v>42728.945780141847</v>
      </c>
      <c r="R2513" s="5">
        <f t="shared" si="240"/>
        <v>42759.584078014188</v>
      </c>
      <c r="S2513">
        <f t="shared" si="242"/>
        <v>31</v>
      </c>
      <c r="T2513">
        <f t="shared" si="243"/>
        <v>2016</v>
      </c>
    </row>
    <row r="2514" spans="1:20" ht="42.75" hidden="1" x14ac:dyDescent="0.4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>
        <v>0</v>
      </c>
      <c r="L2514" t="b">
        <v>0</v>
      </c>
      <c r="M2514" t="s">
        <v>8292</v>
      </c>
      <c r="N2514" t="s">
        <v>8309</v>
      </c>
      <c r="O2514" s="6">
        <f t="shared" si="238"/>
        <v>0</v>
      </c>
      <c r="P2514">
        <f t="shared" si="239"/>
        <v>0</v>
      </c>
      <c r="Q2514" s="5">
        <f t="shared" si="241"/>
        <v>42320.874243498816</v>
      </c>
      <c r="R2514" s="5">
        <f t="shared" si="240"/>
        <v>42336.193392434987</v>
      </c>
      <c r="S2514">
        <f t="shared" si="242"/>
        <v>16</v>
      </c>
      <c r="T2514">
        <f t="shared" si="243"/>
        <v>2015</v>
      </c>
    </row>
    <row r="2515" spans="1:20" ht="42.75" hidden="1" x14ac:dyDescent="0.4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>
        <v>0</v>
      </c>
      <c r="L2515" t="b">
        <v>0</v>
      </c>
      <c r="M2515" t="s">
        <v>8292</v>
      </c>
      <c r="N2515" t="s">
        <v>8309</v>
      </c>
      <c r="O2515" s="6">
        <f t="shared" si="238"/>
        <v>0</v>
      </c>
      <c r="P2515">
        <f t="shared" si="239"/>
        <v>0</v>
      </c>
      <c r="Q2515" s="5">
        <f t="shared" si="241"/>
        <v>43097.177174940894</v>
      </c>
      <c r="R2515" s="5">
        <f t="shared" si="240"/>
        <v>43158.453770685577</v>
      </c>
      <c r="S2515">
        <f t="shared" si="242"/>
        <v>61</v>
      </c>
      <c r="T2515">
        <f t="shared" si="243"/>
        <v>2017</v>
      </c>
    </row>
    <row r="2516" spans="1:20" ht="42.75" hidden="1" x14ac:dyDescent="0.4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>
        <v>4</v>
      </c>
      <c r="L2516" t="b">
        <v>0</v>
      </c>
      <c r="M2516" t="s">
        <v>8292</v>
      </c>
      <c r="N2516" t="s">
        <v>8309</v>
      </c>
      <c r="O2516" s="6">
        <f t="shared" si="238"/>
        <v>2</v>
      </c>
      <c r="P2516">
        <f t="shared" si="239"/>
        <v>52.5</v>
      </c>
      <c r="Q2516" s="5">
        <f t="shared" si="241"/>
        <v>42200.887434988181</v>
      </c>
      <c r="R2516" s="5">
        <f t="shared" si="240"/>
        <v>42218.249137115839</v>
      </c>
      <c r="S2516">
        <f t="shared" si="242"/>
        <v>18</v>
      </c>
      <c r="T2516">
        <f t="shared" si="243"/>
        <v>2015</v>
      </c>
    </row>
    <row r="2517" spans="1:20" ht="42.75" hidden="1" x14ac:dyDescent="0.4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>
        <v>12</v>
      </c>
      <c r="L2517" t="b">
        <v>0</v>
      </c>
      <c r="M2517" t="s">
        <v>8292</v>
      </c>
      <c r="N2517" t="s">
        <v>8309</v>
      </c>
      <c r="O2517" s="6">
        <f t="shared" si="238"/>
        <v>19</v>
      </c>
      <c r="P2517">
        <f t="shared" si="239"/>
        <v>77.5</v>
      </c>
      <c r="Q2517" s="5">
        <f t="shared" si="241"/>
        <v>42378.027813238776</v>
      </c>
      <c r="R2517" s="5">
        <f t="shared" si="240"/>
        <v>42408.66611111111</v>
      </c>
      <c r="S2517">
        <f t="shared" si="242"/>
        <v>31</v>
      </c>
      <c r="T2517">
        <f t="shared" si="243"/>
        <v>2016</v>
      </c>
    </row>
    <row r="2518" spans="1:20" ht="42.75" hidden="1" x14ac:dyDescent="0.4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>
        <v>0</v>
      </c>
      <c r="L2518" t="b">
        <v>0</v>
      </c>
      <c r="M2518" t="s">
        <v>8292</v>
      </c>
      <c r="N2518" t="s">
        <v>8309</v>
      </c>
      <c r="O2518" s="6">
        <f t="shared" si="238"/>
        <v>0</v>
      </c>
      <c r="P2518">
        <f t="shared" si="239"/>
        <v>0</v>
      </c>
      <c r="Q2518" s="5">
        <f t="shared" si="241"/>
        <v>42291.028983451535</v>
      </c>
      <c r="R2518" s="5">
        <f t="shared" si="240"/>
        <v>42321.709834515364</v>
      </c>
      <c r="S2518">
        <f t="shared" si="242"/>
        <v>31</v>
      </c>
      <c r="T2518">
        <f t="shared" si="243"/>
        <v>2015</v>
      </c>
    </row>
    <row r="2519" spans="1:20" ht="42.75" hidden="1" x14ac:dyDescent="0.4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>
        <v>33</v>
      </c>
      <c r="L2519" t="b">
        <v>0</v>
      </c>
      <c r="M2519" t="s">
        <v>8292</v>
      </c>
      <c r="N2519" t="s">
        <v>8309</v>
      </c>
      <c r="O2519" s="6">
        <f t="shared" si="238"/>
        <v>10</v>
      </c>
      <c r="P2519">
        <f t="shared" si="239"/>
        <v>53.55</v>
      </c>
      <c r="Q2519" s="5">
        <f t="shared" si="241"/>
        <v>42403.521631205673</v>
      </c>
      <c r="R2519" s="5">
        <f t="shared" si="240"/>
        <v>42434.117375886526</v>
      </c>
      <c r="S2519">
        <f t="shared" si="242"/>
        <v>31</v>
      </c>
      <c r="T2519">
        <f t="shared" si="243"/>
        <v>2016</v>
      </c>
    </row>
    <row r="2520" spans="1:20" ht="42.75" hidden="1" x14ac:dyDescent="0.4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>
        <v>0</v>
      </c>
      <c r="L2520" t="b">
        <v>0</v>
      </c>
      <c r="M2520" t="s">
        <v>8292</v>
      </c>
      <c r="N2520" t="s">
        <v>8309</v>
      </c>
      <c r="O2520" s="6">
        <f t="shared" si="238"/>
        <v>0</v>
      </c>
      <c r="P2520">
        <f t="shared" si="239"/>
        <v>0</v>
      </c>
      <c r="Q2520" s="5">
        <f t="shared" si="241"/>
        <v>42274.716643026004</v>
      </c>
      <c r="R2520" s="5">
        <f t="shared" si="240"/>
        <v>42305.397494089833</v>
      </c>
      <c r="S2520">
        <f t="shared" si="242"/>
        <v>31</v>
      </c>
      <c r="T2520">
        <f t="shared" si="243"/>
        <v>2015</v>
      </c>
    </row>
    <row r="2521" spans="1:20" ht="28.5" hidden="1" x14ac:dyDescent="0.4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>
        <v>4</v>
      </c>
      <c r="L2521" t="b">
        <v>0</v>
      </c>
      <c r="M2521" t="s">
        <v>8292</v>
      </c>
      <c r="N2521" t="s">
        <v>8309</v>
      </c>
      <c r="O2521" s="6">
        <f t="shared" si="238"/>
        <v>0</v>
      </c>
      <c r="P2521">
        <f t="shared" si="239"/>
        <v>16.25</v>
      </c>
      <c r="Q2521" s="5">
        <f t="shared" si="241"/>
        <v>42154.690354609927</v>
      </c>
      <c r="R2521" s="5">
        <f t="shared" si="240"/>
        <v>42185.328652482269</v>
      </c>
      <c r="S2521">
        <f t="shared" si="242"/>
        <v>31</v>
      </c>
      <c r="T2521">
        <f t="shared" si="243"/>
        <v>2015</v>
      </c>
    </row>
    <row r="2522" spans="1:20" ht="42.75" hidden="1" x14ac:dyDescent="0.4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>
        <v>0</v>
      </c>
      <c r="L2522" t="b">
        <v>0</v>
      </c>
      <c r="M2522" t="s">
        <v>8292</v>
      </c>
      <c r="N2522" t="s">
        <v>8309</v>
      </c>
      <c r="O2522" s="6">
        <f t="shared" si="238"/>
        <v>0</v>
      </c>
      <c r="P2522">
        <f t="shared" si="239"/>
        <v>0</v>
      </c>
      <c r="Q2522" s="5">
        <f t="shared" si="241"/>
        <v>42975.230319148934</v>
      </c>
      <c r="R2522" s="5">
        <f t="shared" si="240"/>
        <v>43022.419148936169</v>
      </c>
      <c r="S2522">
        <f t="shared" si="242"/>
        <v>47</v>
      </c>
      <c r="T2522">
        <f t="shared" si="243"/>
        <v>2017</v>
      </c>
    </row>
    <row r="2523" spans="1:20" ht="57" hidden="1" x14ac:dyDescent="0.4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>
        <v>132</v>
      </c>
      <c r="L2523" t="b">
        <v>1</v>
      </c>
      <c r="M2523" t="s">
        <v>8281</v>
      </c>
      <c r="N2523" t="s">
        <v>8310</v>
      </c>
      <c r="O2523" s="6">
        <f t="shared" si="238"/>
        <v>109</v>
      </c>
      <c r="P2523">
        <f t="shared" si="239"/>
        <v>103.68</v>
      </c>
      <c r="Q2523" s="5">
        <f t="shared" si="241"/>
        <v>42625.307576832151</v>
      </c>
      <c r="R2523" s="5">
        <f t="shared" si="240"/>
        <v>42646.754385342792</v>
      </c>
      <c r="S2523">
        <f t="shared" si="242"/>
        <v>22</v>
      </c>
      <c r="T2523">
        <f t="shared" si="243"/>
        <v>2016</v>
      </c>
    </row>
    <row r="2524" spans="1:20" ht="42.75" hidden="1" x14ac:dyDescent="0.4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>
        <v>27</v>
      </c>
      <c r="L2524" t="b">
        <v>1</v>
      </c>
      <c r="M2524" t="s">
        <v>8281</v>
      </c>
      <c r="N2524" t="s">
        <v>8310</v>
      </c>
      <c r="O2524" s="6">
        <f t="shared" si="238"/>
        <v>100</v>
      </c>
      <c r="P2524">
        <f t="shared" si="239"/>
        <v>185.19</v>
      </c>
      <c r="Q2524" s="5">
        <f t="shared" si="241"/>
        <v>42819.96879432624</v>
      </c>
      <c r="R2524" s="5">
        <f t="shared" si="240"/>
        <v>42842.483687943262</v>
      </c>
      <c r="S2524">
        <f t="shared" si="242"/>
        <v>23</v>
      </c>
      <c r="T2524">
        <f t="shared" si="243"/>
        <v>2017</v>
      </c>
    </row>
    <row r="2525" spans="1:20" ht="42.75" hidden="1" x14ac:dyDescent="0.4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>
        <v>26</v>
      </c>
      <c r="L2525" t="b">
        <v>1</v>
      </c>
      <c r="M2525" t="s">
        <v>8281</v>
      </c>
      <c r="N2525" t="s">
        <v>8310</v>
      </c>
      <c r="O2525" s="6">
        <f t="shared" si="238"/>
        <v>156</v>
      </c>
      <c r="P2525">
        <f t="shared" si="239"/>
        <v>54.15</v>
      </c>
      <c r="Q2525" s="5">
        <f t="shared" si="241"/>
        <v>42279.102742316783</v>
      </c>
      <c r="R2525" s="5">
        <f t="shared" si="240"/>
        <v>42309.78359338062</v>
      </c>
      <c r="S2525">
        <f t="shared" si="242"/>
        <v>31</v>
      </c>
      <c r="T2525">
        <f t="shared" si="243"/>
        <v>2015</v>
      </c>
    </row>
    <row r="2526" spans="1:20" ht="28.5" hidden="1" x14ac:dyDescent="0.4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>
        <v>43</v>
      </c>
      <c r="L2526" t="b">
        <v>1</v>
      </c>
      <c r="M2526" t="s">
        <v>8281</v>
      </c>
      <c r="N2526" t="s">
        <v>8310</v>
      </c>
      <c r="O2526" s="6">
        <f t="shared" si="238"/>
        <v>102</v>
      </c>
      <c r="P2526">
        <f t="shared" si="239"/>
        <v>177.21</v>
      </c>
      <c r="Q2526" s="5">
        <f t="shared" si="241"/>
        <v>42310.590508274232</v>
      </c>
      <c r="R2526" s="5">
        <f t="shared" si="240"/>
        <v>42343.659574468082</v>
      </c>
      <c r="S2526">
        <f t="shared" si="242"/>
        <v>33</v>
      </c>
      <c r="T2526">
        <f t="shared" si="243"/>
        <v>2015</v>
      </c>
    </row>
    <row r="2527" spans="1:20" ht="42.75" hidden="1" x14ac:dyDescent="0.4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>
        <v>80</v>
      </c>
      <c r="L2527" t="b">
        <v>1</v>
      </c>
      <c r="M2527" t="s">
        <v>8281</v>
      </c>
      <c r="N2527" t="s">
        <v>8310</v>
      </c>
      <c r="O2527" s="6">
        <f t="shared" si="238"/>
        <v>100</v>
      </c>
      <c r="P2527">
        <f t="shared" si="239"/>
        <v>100.33</v>
      </c>
      <c r="Q2527" s="5">
        <f t="shared" si="241"/>
        <v>41388.415732860522</v>
      </c>
      <c r="R2527" s="5">
        <f t="shared" si="240"/>
        <v>41419.054030732863</v>
      </c>
      <c r="S2527">
        <f t="shared" si="242"/>
        <v>31</v>
      </c>
      <c r="T2527">
        <f t="shared" si="243"/>
        <v>2013</v>
      </c>
    </row>
    <row r="2528" spans="1:20" ht="42.75" hidden="1" x14ac:dyDescent="0.4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>
        <v>33</v>
      </c>
      <c r="L2528" t="b">
        <v>1</v>
      </c>
      <c r="M2528" t="s">
        <v>8281</v>
      </c>
      <c r="N2528" t="s">
        <v>8310</v>
      </c>
      <c r="O2528" s="6">
        <f t="shared" si="238"/>
        <v>113</v>
      </c>
      <c r="P2528">
        <f t="shared" si="239"/>
        <v>136.91</v>
      </c>
      <c r="Q2528" s="5">
        <f t="shared" si="241"/>
        <v>42301.688817966904</v>
      </c>
      <c r="R2528" s="5">
        <f t="shared" si="240"/>
        <v>42330.403546099289</v>
      </c>
      <c r="S2528">
        <f t="shared" si="242"/>
        <v>29</v>
      </c>
      <c r="T2528">
        <f t="shared" si="243"/>
        <v>2015</v>
      </c>
    </row>
    <row r="2529" spans="1:20" ht="42.75" hidden="1" x14ac:dyDescent="0.4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>
        <v>71</v>
      </c>
      <c r="L2529" t="b">
        <v>1</v>
      </c>
      <c r="M2529" t="s">
        <v>8281</v>
      </c>
      <c r="N2529" t="s">
        <v>8310</v>
      </c>
      <c r="O2529" s="6">
        <f t="shared" si="238"/>
        <v>102</v>
      </c>
      <c r="P2529">
        <f t="shared" si="239"/>
        <v>57.54</v>
      </c>
      <c r="Q2529" s="5">
        <f t="shared" si="241"/>
        <v>41886.703203309691</v>
      </c>
      <c r="R2529" s="5">
        <f t="shared" si="240"/>
        <v>41905.509929078013</v>
      </c>
      <c r="S2529">
        <f t="shared" si="242"/>
        <v>19</v>
      </c>
      <c r="T2529">
        <f t="shared" si="243"/>
        <v>2014</v>
      </c>
    </row>
    <row r="2530" spans="1:20" ht="42.75" hidden="1" x14ac:dyDescent="0.4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>
        <v>81</v>
      </c>
      <c r="L2530" t="b">
        <v>1</v>
      </c>
      <c r="M2530" t="s">
        <v>8281</v>
      </c>
      <c r="N2530" t="s">
        <v>8310</v>
      </c>
      <c r="O2530" s="6">
        <f t="shared" si="238"/>
        <v>107</v>
      </c>
      <c r="P2530">
        <f t="shared" si="239"/>
        <v>52.96</v>
      </c>
      <c r="Q2530" s="5">
        <f t="shared" si="241"/>
        <v>42572.065047281329</v>
      </c>
      <c r="R2530" s="5">
        <f t="shared" si="240"/>
        <v>42591.085106382976</v>
      </c>
      <c r="S2530">
        <f t="shared" si="242"/>
        <v>20</v>
      </c>
      <c r="T2530">
        <f t="shared" si="243"/>
        <v>2016</v>
      </c>
    </row>
    <row r="2531" spans="1:20" ht="28.5" hidden="1" x14ac:dyDescent="0.4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>
        <v>76</v>
      </c>
      <c r="L2531" t="b">
        <v>1</v>
      </c>
      <c r="M2531" t="s">
        <v>8281</v>
      </c>
      <c r="N2531" t="s">
        <v>8310</v>
      </c>
      <c r="O2531" s="6">
        <f t="shared" si="238"/>
        <v>104</v>
      </c>
      <c r="P2531">
        <f t="shared" si="239"/>
        <v>82.33</v>
      </c>
      <c r="Q2531" s="5">
        <f t="shared" si="241"/>
        <v>41275.295212765959</v>
      </c>
      <c r="R2531" s="5">
        <f t="shared" si="240"/>
        <v>41321.210106382976</v>
      </c>
      <c r="S2531">
        <f t="shared" si="242"/>
        <v>46</v>
      </c>
      <c r="T2531">
        <f t="shared" si="243"/>
        <v>2013</v>
      </c>
    </row>
    <row r="2532" spans="1:20" ht="42.75" hidden="1" x14ac:dyDescent="0.4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>
        <v>48</v>
      </c>
      <c r="L2532" t="b">
        <v>1</v>
      </c>
      <c r="M2532" t="s">
        <v>8281</v>
      </c>
      <c r="N2532" t="s">
        <v>8310</v>
      </c>
      <c r="O2532" s="6">
        <f t="shared" si="238"/>
        <v>100</v>
      </c>
      <c r="P2532">
        <f t="shared" si="239"/>
        <v>135.41999999999999</v>
      </c>
      <c r="Q2532" s="5">
        <f t="shared" si="241"/>
        <v>42433.202186761227</v>
      </c>
      <c r="R2532" s="5">
        <f t="shared" si="240"/>
        <v>42466.226950354612</v>
      </c>
      <c r="S2532">
        <f t="shared" si="242"/>
        <v>33</v>
      </c>
      <c r="T2532">
        <f t="shared" si="243"/>
        <v>2016</v>
      </c>
    </row>
    <row r="2533" spans="1:20" ht="42.75" hidden="1" x14ac:dyDescent="0.4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>
        <v>61</v>
      </c>
      <c r="L2533" t="b">
        <v>1</v>
      </c>
      <c r="M2533" t="s">
        <v>8281</v>
      </c>
      <c r="N2533" t="s">
        <v>8310</v>
      </c>
      <c r="O2533" s="6">
        <f t="shared" si="238"/>
        <v>100</v>
      </c>
      <c r="P2533">
        <f t="shared" si="239"/>
        <v>74.069999999999993</v>
      </c>
      <c r="Q2533" s="5">
        <f t="shared" si="241"/>
        <v>42562.715768321512</v>
      </c>
      <c r="R2533" s="5">
        <f t="shared" si="240"/>
        <v>42585.680141843972</v>
      </c>
      <c r="S2533">
        <f t="shared" si="242"/>
        <v>23</v>
      </c>
      <c r="T2533">
        <f t="shared" si="243"/>
        <v>2016</v>
      </c>
    </row>
    <row r="2534" spans="1:20" ht="42.75" hidden="1" x14ac:dyDescent="0.4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>
        <v>60</v>
      </c>
      <c r="L2534" t="b">
        <v>1</v>
      </c>
      <c r="M2534" t="s">
        <v>8281</v>
      </c>
      <c r="N2534" t="s">
        <v>8310</v>
      </c>
      <c r="O2534" s="6">
        <f t="shared" si="238"/>
        <v>126</v>
      </c>
      <c r="P2534">
        <f t="shared" si="239"/>
        <v>84.08</v>
      </c>
      <c r="Q2534" s="5">
        <f t="shared" si="241"/>
        <v>41438.462955082745</v>
      </c>
      <c r="R2534" s="5">
        <f t="shared" si="240"/>
        <v>41469.101252955079</v>
      </c>
      <c r="S2534">
        <f t="shared" si="242"/>
        <v>31</v>
      </c>
      <c r="T2534">
        <f t="shared" si="243"/>
        <v>2013</v>
      </c>
    </row>
    <row r="2535" spans="1:20" ht="42.75" hidden="1" x14ac:dyDescent="0.4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>
        <v>136</v>
      </c>
      <c r="L2535" t="b">
        <v>1</v>
      </c>
      <c r="M2535" t="s">
        <v>8281</v>
      </c>
      <c r="N2535" t="s">
        <v>8310</v>
      </c>
      <c r="O2535" s="6">
        <f t="shared" si="238"/>
        <v>111</v>
      </c>
      <c r="P2535">
        <f t="shared" si="239"/>
        <v>61.03</v>
      </c>
      <c r="Q2535" s="5">
        <f t="shared" si="241"/>
        <v>41639.554503546096</v>
      </c>
      <c r="R2535" s="5">
        <f t="shared" si="240"/>
        <v>41670.19229314421</v>
      </c>
      <c r="S2535">
        <f t="shared" si="242"/>
        <v>31</v>
      </c>
      <c r="T2535">
        <f t="shared" si="243"/>
        <v>2013</v>
      </c>
    </row>
    <row r="2536" spans="1:20" ht="57" hidden="1" x14ac:dyDescent="0.4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>
        <v>14</v>
      </c>
      <c r="L2536" t="b">
        <v>1</v>
      </c>
      <c r="M2536" t="s">
        <v>8281</v>
      </c>
      <c r="N2536" t="s">
        <v>8310</v>
      </c>
      <c r="O2536" s="6">
        <f t="shared" si="238"/>
        <v>105</v>
      </c>
      <c r="P2536">
        <f t="shared" si="239"/>
        <v>150</v>
      </c>
      <c r="Q2536" s="5">
        <f t="shared" si="241"/>
        <v>40437.45995271868</v>
      </c>
      <c r="R2536" s="5">
        <f t="shared" si="240"/>
        <v>40490.106382978724</v>
      </c>
      <c r="S2536">
        <f t="shared" si="242"/>
        <v>53</v>
      </c>
      <c r="T2536">
        <f t="shared" si="243"/>
        <v>2010</v>
      </c>
    </row>
    <row r="2537" spans="1:20" hidden="1" x14ac:dyDescent="0.4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>
        <v>78</v>
      </c>
      <c r="L2537" t="b">
        <v>1</v>
      </c>
      <c r="M2537" t="s">
        <v>8281</v>
      </c>
      <c r="N2537" t="s">
        <v>8310</v>
      </c>
      <c r="O2537" s="6">
        <f t="shared" si="238"/>
        <v>104</v>
      </c>
      <c r="P2537">
        <f t="shared" si="239"/>
        <v>266.08999999999997</v>
      </c>
      <c r="Q2537" s="5">
        <f t="shared" si="241"/>
        <v>42292.1908392435</v>
      </c>
      <c r="R2537" s="5">
        <f t="shared" si="240"/>
        <v>42323.892966903077</v>
      </c>
      <c r="S2537">
        <f t="shared" si="242"/>
        <v>32</v>
      </c>
      <c r="T2537">
        <f t="shared" si="243"/>
        <v>2015</v>
      </c>
    </row>
    <row r="2538" spans="1:20" ht="42.75" hidden="1" x14ac:dyDescent="0.4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>
        <v>4</v>
      </c>
      <c r="L2538" t="b">
        <v>1</v>
      </c>
      <c r="M2538" t="s">
        <v>8281</v>
      </c>
      <c r="N2538" t="s">
        <v>8310</v>
      </c>
      <c r="O2538" s="6">
        <f t="shared" si="238"/>
        <v>116</v>
      </c>
      <c r="P2538">
        <f t="shared" si="239"/>
        <v>7.25</v>
      </c>
      <c r="Q2538" s="5">
        <f t="shared" si="241"/>
        <v>41802.299834515368</v>
      </c>
      <c r="R2538" s="5">
        <f t="shared" si="240"/>
        <v>41823.746643026003</v>
      </c>
      <c r="S2538">
        <f t="shared" si="242"/>
        <v>22</v>
      </c>
      <c r="T2538">
        <f t="shared" si="243"/>
        <v>2014</v>
      </c>
    </row>
    <row r="2539" spans="1:20" ht="42.75" hidden="1" x14ac:dyDescent="0.4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>
        <v>11</v>
      </c>
      <c r="L2539" t="b">
        <v>1</v>
      </c>
      <c r="M2539" t="s">
        <v>8281</v>
      </c>
      <c r="N2539" t="s">
        <v>8310</v>
      </c>
      <c r="O2539" s="6">
        <f t="shared" si="238"/>
        <v>110</v>
      </c>
      <c r="P2539">
        <f t="shared" si="239"/>
        <v>100</v>
      </c>
      <c r="Q2539" s="5">
        <f t="shared" si="241"/>
        <v>41018.513652482274</v>
      </c>
      <c r="R2539" s="5">
        <f t="shared" si="240"/>
        <v>41079.790248226949</v>
      </c>
      <c r="S2539">
        <f t="shared" si="242"/>
        <v>61</v>
      </c>
      <c r="T2539">
        <f t="shared" si="243"/>
        <v>2012</v>
      </c>
    </row>
    <row r="2540" spans="1:20" ht="28.5" hidden="1" x14ac:dyDescent="0.4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>
        <v>185</v>
      </c>
      <c r="L2540" t="b">
        <v>1</v>
      </c>
      <c r="M2540" t="s">
        <v>8281</v>
      </c>
      <c r="N2540" t="s">
        <v>8310</v>
      </c>
      <c r="O2540" s="6">
        <f t="shared" si="238"/>
        <v>113</v>
      </c>
      <c r="P2540">
        <f t="shared" si="239"/>
        <v>109.96</v>
      </c>
      <c r="Q2540" s="5">
        <f t="shared" si="241"/>
        <v>41633.18039007092</v>
      </c>
      <c r="R2540" s="5">
        <f t="shared" si="240"/>
        <v>41664.53120567376</v>
      </c>
      <c r="S2540">
        <f t="shared" si="242"/>
        <v>32</v>
      </c>
      <c r="T2540">
        <f t="shared" si="243"/>
        <v>2013</v>
      </c>
    </row>
    <row r="2541" spans="1:20" ht="42.75" hidden="1" x14ac:dyDescent="0.4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>
        <v>59</v>
      </c>
      <c r="L2541" t="b">
        <v>1</v>
      </c>
      <c r="M2541" t="s">
        <v>8281</v>
      </c>
      <c r="N2541" t="s">
        <v>8310</v>
      </c>
      <c r="O2541" s="6">
        <f t="shared" si="238"/>
        <v>100</v>
      </c>
      <c r="P2541">
        <f t="shared" si="239"/>
        <v>169.92</v>
      </c>
      <c r="Q2541" s="5">
        <f t="shared" si="241"/>
        <v>42327.027801418444</v>
      </c>
      <c r="R2541" s="5">
        <f t="shared" si="240"/>
        <v>42388.30439716312</v>
      </c>
      <c r="S2541">
        <f t="shared" si="242"/>
        <v>61</v>
      </c>
      <c r="T2541">
        <f t="shared" si="243"/>
        <v>2015</v>
      </c>
    </row>
    <row r="2542" spans="1:20" ht="42.75" hidden="1" x14ac:dyDescent="0.4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>
        <v>27</v>
      </c>
      <c r="L2542" t="b">
        <v>1</v>
      </c>
      <c r="M2542" t="s">
        <v>8281</v>
      </c>
      <c r="N2542" t="s">
        <v>8310</v>
      </c>
      <c r="O2542" s="6">
        <f t="shared" si="238"/>
        <v>103</v>
      </c>
      <c r="P2542">
        <f t="shared" si="239"/>
        <v>95.74</v>
      </c>
      <c r="Q2542" s="5">
        <f t="shared" si="241"/>
        <v>41109.434054373523</v>
      </c>
      <c r="R2542" s="5">
        <f t="shared" si="240"/>
        <v>41170.710650118199</v>
      </c>
      <c r="S2542">
        <f t="shared" si="242"/>
        <v>61</v>
      </c>
      <c r="T2542">
        <f t="shared" si="243"/>
        <v>2012</v>
      </c>
    </row>
    <row r="2543" spans="1:20" ht="57" hidden="1" x14ac:dyDescent="0.4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>
        <v>63</v>
      </c>
      <c r="L2543" t="b">
        <v>1</v>
      </c>
      <c r="M2543" t="s">
        <v>8281</v>
      </c>
      <c r="N2543" t="s">
        <v>8310</v>
      </c>
      <c r="O2543" s="6">
        <f t="shared" si="238"/>
        <v>107</v>
      </c>
      <c r="P2543">
        <f t="shared" si="239"/>
        <v>59.46</v>
      </c>
      <c r="Q2543" s="5">
        <f t="shared" si="241"/>
        <v>41822.054586288417</v>
      </c>
      <c r="R2543" s="5">
        <f t="shared" si="240"/>
        <v>41883.3311820331</v>
      </c>
      <c r="S2543">
        <f t="shared" si="242"/>
        <v>61</v>
      </c>
      <c r="T2543">
        <f t="shared" si="243"/>
        <v>2014</v>
      </c>
    </row>
    <row r="2544" spans="1:20" ht="42.75" hidden="1" x14ac:dyDescent="0.4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>
        <v>13</v>
      </c>
      <c r="L2544" t="b">
        <v>1</v>
      </c>
      <c r="M2544" t="s">
        <v>8281</v>
      </c>
      <c r="N2544" t="s">
        <v>8310</v>
      </c>
      <c r="O2544" s="6">
        <f t="shared" si="238"/>
        <v>104</v>
      </c>
      <c r="P2544">
        <f t="shared" si="239"/>
        <v>55.77</v>
      </c>
      <c r="Q2544" s="5">
        <f t="shared" si="241"/>
        <v>41848.584598108748</v>
      </c>
      <c r="R2544" s="5">
        <f t="shared" si="240"/>
        <v>41888.148226950354</v>
      </c>
      <c r="S2544">
        <f t="shared" si="242"/>
        <v>40</v>
      </c>
      <c r="T2544">
        <f t="shared" si="243"/>
        <v>2014</v>
      </c>
    </row>
    <row r="2545" spans="1:20" ht="42.75" hidden="1" x14ac:dyDescent="0.4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>
        <v>13</v>
      </c>
      <c r="L2545" t="b">
        <v>1</v>
      </c>
      <c r="M2545" t="s">
        <v>8281</v>
      </c>
      <c r="N2545" t="s">
        <v>8310</v>
      </c>
      <c r="O2545" s="6">
        <f t="shared" si="238"/>
        <v>156</v>
      </c>
      <c r="P2545">
        <f t="shared" si="239"/>
        <v>30.08</v>
      </c>
      <c r="Q2545" s="5">
        <f t="shared" si="241"/>
        <v>40832.088628841608</v>
      </c>
      <c r="R2545" s="5">
        <f t="shared" si="240"/>
        <v>40863.765957446813</v>
      </c>
      <c r="S2545">
        <f t="shared" si="242"/>
        <v>32</v>
      </c>
      <c r="T2545">
        <f t="shared" si="243"/>
        <v>2011</v>
      </c>
    </row>
    <row r="2546" spans="1:20" ht="42.75" hidden="1" x14ac:dyDescent="0.4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>
        <v>57</v>
      </c>
      <c r="L2546" t="b">
        <v>1</v>
      </c>
      <c r="M2546" t="s">
        <v>8281</v>
      </c>
      <c r="N2546" t="s">
        <v>8310</v>
      </c>
      <c r="O2546" s="6">
        <f t="shared" si="238"/>
        <v>101</v>
      </c>
      <c r="P2546">
        <f t="shared" si="239"/>
        <v>88.44</v>
      </c>
      <c r="Q2546" s="5">
        <f t="shared" si="241"/>
        <v>41398.297505910166</v>
      </c>
      <c r="R2546" s="5">
        <f t="shared" si="240"/>
        <v>41428.935803782508</v>
      </c>
      <c r="S2546">
        <f t="shared" si="242"/>
        <v>31</v>
      </c>
      <c r="T2546">
        <f t="shared" si="243"/>
        <v>2013</v>
      </c>
    </row>
    <row r="2547" spans="1:20" ht="42.75" hidden="1" x14ac:dyDescent="0.4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>
        <v>61</v>
      </c>
      <c r="L2547" t="b">
        <v>1</v>
      </c>
      <c r="M2547" t="s">
        <v>8281</v>
      </c>
      <c r="N2547" t="s">
        <v>8310</v>
      </c>
      <c r="O2547" s="6">
        <f t="shared" si="238"/>
        <v>195</v>
      </c>
      <c r="P2547">
        <f t="shared" si="239"/>
        <v>64.03</v>
      </c>
      <c r="Q2547" s="5">
        <f t="shared" si="241"/>
        <v>42377.311323877067</v>
      </c>
      <c r="R2547" s="5">
        <f t="shared" si="240"/>
        <v>42412.936170212764</v>
      </c>
      <c r="S2547">
        <f t="shared" si="242"/>
        <v>36</v>
      </c>
      <c r="T2547">
        <f t="shared" si="243"/>
        <v>2016</v>
      </c>
    </row>
    <row r="2548" spans="1:20" ht="42.75" hidden="1" x14ac:dyDescent="0.4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>
        <v>65</v>
      </c>
      <c r="L2548" t="b">
        <v>1</v>
      </c>
      <c r="M2548" t="s">
        <v>8281</v>
      </c>
      <c r="N2548" t="s">
        <v>8310</v>
      </c>
      <c r="O2548" s="6">
        <f t="shared" si="238"/>
        <v>112</v>
      </c>
      <c r="P2548">
        <f t="shared" si="239"/>
        <v>60.15</v>
      </c>
      <c r="Q2548" s="5">
        <f t="shared" si="241"/>
        <v>41864.344905437349</v>
      </c>
      <c r="R2548" s="5">
        <f t="shared" si="240"/>
        <v>41892.276595744683</v>
      </c>
      <c r="S2548">
        <f t="shared" si="242"/>
        <v>28</v>
      </c>
      <c r="T2548">
        <f t="shared" si="243"/>
        <v>2014</v>
      </c>
    </row>
    <row r="2549" spans="1:20" ht="42.75" hidden="1" x14ac:dyDescent="0.4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>
        <v>134</v>
      </c>
      <c r="L2549" t="b">
        <v>1</v>
      </c>
      <c r="M2549" t="s">
        <v>8281</v>
      </c>
      <c r="N2549" t="s">
        <v>8310</v>
      </c>
      <c r="O2549" s="6">
        <f t="shared" si="238"/>
        <v>120</v>
      </c>
      <c r="P2549">
        <f t="shared" si="239"/>
        <v>49.19</v>
      </c>
      <c r="Q2549" s="5">
        <f t="shared" si="241"/>
        <v>41301.534314420802</v>
      </c>
      <c r="R2549" s="5">
        <f t="shared" si="240"/>
        <v>41332.130059101655</v>
      </c>
      <c r="S2549">
        <f t="shared" si="242"/>
        <v>31</v>
      </c>
      <c r="T2549">
        <f t="shared" si="243"/>
        <v>2013</v>
      </c>
    </row>
    <row r="2550" spans="1:20" ht="42.75" hidden="1" x14ac:dyDescent="0.4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>
        <v>37</v>
      </c>
      <c r="L2550" t="b">
        <v>1</v>
      </c>
      <c r="M2550" t="s">
        <v>8281</v>
      </c>
      <c r="N2550" t="s">
        <v>8310</v>
      </c>
      <c r="O2550" s="6">
        <f t="shared" si="238"/>
        <v>102</v>
      </c>
      <c r="P2550">
        <f t="shared" si="239"/>
        <v>165.16</v>
      </c>
      <c r="Q2550" s="5">
        <f t="shared" si="241"/>
        <v>42981.383416075652</v>
      </c>
      <c r="R2550" s="5">
        <f t="shared" si="240"/>
        <v>43006.46595744681</v>
      </c>
      <c r="S2550">
        <f t="shared" si="242"/>
        <v>26</v>
      </c>
      <c r="T2550">
        <f t="shared" si="243"/>
        <v>2017</v>
      </c>
    </row>
    <row r="2551" spans="1:20" ht="42.75" hidden="1" x14ac:dyDescent="0.4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>
        <v>37</v>
      </c>
      <c r="L2551" t="b">
        <v>1</v>
      </c>
      <c r="M2551" t="s">
        <v>8281</v>
      </c>
      <c r="N2551" t="s">
        <v>8310</v>
      </c>
      <c r="O2551" s="6">
        <f t="shared" si="238"/>
        <v>103</v>
      </c>
      <c r="P2551">
        <f t="shared" si="239"/>
        <v>43.62</v>
      </c>
      <c r="Q2551" s="5">
        <f t="shared" si="241"/>
        <v>41727.390898345155</v>
      </c>
      <c r="R2551" s="5">
        <f t="shared" si="240"/>
        <v>41763.085106382976</v>
      </c>
      <c r="S2551">
        <f t="shared" si="242"/>
        <v>36</v>
      </c>
      <c r="T2551">
        <f t="shared" si="243"/>
        <v>2014</v>
      </c>
    </row>
    <row r="2552" spans="1:20" ht="42.75" hidden="1" x14ac:dyDescent="0.4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>
        <v>150</v>
      </c>
      <c r="L2552" t="b">
        <v>1</v>
      </c>
      <c r="M2552" t="s">
        <v>8281</v>
      </c>
      <c r="N2552" t="s">
        <v>8310</v>
      </c>
      <c r="O2552" s="6">
        <f t="shared" si="238"/>
        <v>101</v>
      </c>
      <c r="P2552">
        <f t="shared" si="239"/>
        <v>43.7</v>
      </c>
      <c r="Q2552" s="5">
        <f t="shared" si="241"/>
        <v>42583.094633569737</v>
      </c>
      <c r="R2552" s="5">
        <f t="shared" si="240"/>
        <v>42640.829078014183</v>
      </c>
      <c r="S2552">
        <f t="shared" si="242"/>
        <v>58</v>
      </c>
      <c r="T2552">
        <f t="shared" si="243"/>
        <v>2016</v>
      </c>
    </row>
    <row r="2553" spans="1:20" ht="42.75" hidden="1" x14ac:dyDescent="0.4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>
        <v>56</v>
      </c>
      <c r="L2553" t="b">
        <v>1</v>
      </c>
      <c r="M2553" t="s">
        <v>8281</v>
      </c>
      <c r="N2553" t="s">
        <v>8310</v>
      </c>
      <c r="O2553" s="6">
        <f t="shared" si="238"/>
        <v>103</v>
      </c>
      <c r="P2553">
        <f t="shared" si="239"/>
        <v>67.42</v>
      </c>
      <c r="Q2553" s="5">
        <f t="shared" si="241"/>
        <v>41288.746867612295</v>
      </c>
      <c r="R2553" s="5">
        <f t="shared" si="240"/>
        <v>41317.970212765955</v>
      </c>
      <c r="S2553">
        <f t="shared" si="242"/>
        <v>30</v>
      </c>
      <c r="T2553">
        <f t="shared" si="243"/>
        <v>2013</v>
      </c>
    </row>
    <row r="2554" spans="1:20" ht="42.75" hidden="1" x14ac:dyDescent="0.4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>
        <v>18</v>
      </c>
      <c r="L2554" t="b">
        <v>1</v>
      </c>
      <c r="M2554" t="s">
        <v>8281</v>
      </c>
      <c r="N2554" t="s">
        <v>8310</v>
      </c>
      <c r="O2554" s="6">
        <f t="shared" si="238"/>
        <v>107</v>
      </c>
      <c r="P2554">
        <f t="shared" si="239"/>
        <v>177.5</v>
      </c>
      <c r="Q2554" s="5">
        <f t="shared" si="241"/>
        <v>43135.784645390071</v>
      </c>
      <c r="R2554" s="5">
        <f t="shared" si="240"/>
        <v>43166.422943262412</v>
      </c>
      <c r="S2554">
        <f t="shared" si="242"/>
        <v>31</v>
      </c>
      <c r="T2554">
        <f t="shared" si="243"/>
        <v>2018</v>
      </c>
    </row>
    <row r="2555" spans="1:20" ht="42.75" hidden="1" x14ac:dyDescent="0.4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>
        <v>60</v>
      </c>
      <c r="L2555" t="b">
        <v>1</v>
      </c>
      <c r="M2555" t="s">
        <v>8281</v>
      </c>
      <c r="N2555" t="s">
        <v>8310</v>
      </c>
      <c r="O2555" s="6">
        <f t="shared" si="238"/>
        <v>156</v>
      </c>
      <c r="P2555">
        <f t="shared" si="239"/>
        <v>38.880000000000003</v>
      </c>
      <c r="Q2555" s="5">
        <f t="shared" si="241"/>
        <v>41443.926796690306</v>
      </c>
      <c r="R2555" s="5">
        <f t="shared" si="240"/>
        <v>41505.203392434989</v>
      </c>
      <c r="S2555">
        <f t="shared" si="242"/>
        <v>61</v>
      </c>
      <c r="T2555">
        <f t="shared" si="243"/>
        <v>2013</v>
      </c>
    </row>
    <row r="2556" spans="1:20" ht="42.75" hidden="1" x14ac:dyDescent="0.4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>
        <v>67</v>
      </c>
      <c r="L2556" t="b">
        <v>1</v>
      </c>
      <c r="M2556" t="s">
        <v>8281</v>
      </c>
      <c r="N2556" t="s">
        <v>8310</v>
      </c>
      <c r="O2556" s="6">
        <f t="shared" si="238"/>
        <v>123</v>
      </c>
      <c r="P2556">
        <f t="shared" si="239"/>
        <v>54.99</v>
      </c>
      <c r="Q2556" s="5">
        <f t="shared" si="241"/>
        <v>42477.335260047286</v>
      </c>
      <c r="R2556" s="5">
        <f t="shared" si="240"/>
        <v>42509.084397163126</v>
      </c>
      <c r="S2556">
        <f t="shared" si="242"/>
        <v>32</v>
      </c>
      <c r="T2556">
        <f t="shared" si="243"/>
        <v>2016</v>
      </c>
    </row>
    <row r="2557" spans="1:20" ht="42.75" hidden="1" x14ac:dyDescent="0.4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>
        <v>35</v>
      </c>
      <c r="L2557" t="b">
        <v>1</v>
      </c>
      <c r="M2557" t="s">
        <v>8281</v>
      </c>
      <c r="N2557" t="s">
        <v>8310</v>
      </c>
      <c r="O2557" s="6">
        <f t="shared" si="238"/>
        <v>107</v>
      </c>
      <c r="P2557">
        <f t="shared" si="239"/>
        <v>61.34</v>
      </c>
      <c r="Q2557" s="5">
        <f t="shared" si="241"/>
        <v>41355.541288416076</v>
      </c>
      <c r="R2557" s="5">
        <f t="shared" si="240"/>
        <v>41387.200862884158</v>
      </c>
      <c r="S2557">
        <f t="shared" si="242"/>
        <v>32</v>
      </c>
      <c r="T2557">
        <f t="shared" si="243"/>
        <v>2013</v>
      </c>
    </row>
    <row r="2558" spans="1:20" ht="42.75" hidden="1" x14ac:dyDescent="0.4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>
        <v>34</v>
      </c>
      <c r="L2558" t="b">
        <v>1</v>
      </c>
      <c r="M2558" t="s">
        <v>8281</v>
      </c>
      <c r="N2558" t="s">
        <v>8310</v>
      </c>
      <c r="O2558" s="6">
        <f t="shared" si="238"/>
        <v>106</v>
      </c>
      <c r="P2558">
        <f t="shared" si="239"/>
        <v>23.12</v>
      </c>
      <c r="Q2558" s="5">
        <f t="shared" si="241"/>
        <v>41556.055047281327</v>
      </c>
      <c r="R2558" s="5">
        <f t="shared" si="240"/>
        <v>41602.012494089839</v>
      </c>
      <c r="S2558">
        <f t="shared" si="242"/>
        <v>46</v>
      </c>
      <c r="T2558">
        <f t="shared" si="243"/>
        <v>2013</v>
      </c>
    </row>
    <row r="2559" spans="1:20" ht="28.5" hidden="1" x14ac:dyDescent="0.4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>
        <v>36</v>
      </c>
      <c r="L2559" t="b">
        <v>1</v>
      </c>
      <c r="M2559" t="s">
        <v>8281</v>
      </c>
      <c r="N2559" t="s">
        <v>8310</v>
      </c>
      <c r="O2559" s="6">
        <f t="shared" si="238"/>
        <v>118</v>
      </c>
      <c r="P2559">
        <f t="shared" si="239"/>
        <v>29.61</v>
      </c>
      <c r="Q2559" s="5">
        <f t="shared" si="241"/>
        <v>42088.91</v>
      </c>
      <c r="R2559" s="5">
        <f t="shared" si="240"/>
        <v>42119.548297872345</v>
      </c>
      <c r="S2559">
        <f t="shared" si="242"/>
        <v>31</v>
      </c>
      <c r="T2559">
        <f t="shared" si="243"/>
        <v>2015</v>
      </c>
    </row>
    <row r="2560" spans="1:20" ht="28.5" hidden="1" x14ac:dyDescent="0.4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>
        <v>18</v>
      </c>
      <c r="L2560" t="b">
        <v>1</v>
      </c>
      <c r="M2560" t="s">
        <v>8281</v>
      </c>
      <c r="N2560" t="s">
        <v>8310</v>
      </c>
      <c r="O2560" s="6">
        <f t="shared" si="238"/>
        <v>109</v>
      </c>
      <c r="P2560">
        <f t="shared" si="239"/>
        <v>75.61</v>
      </c>
      <c r="Q2560" s="5">
        <f t="shared" si="241"/>
        <v>42445.452789598108</v>
      </c>
      <c r="R2560" s="5">
        <f t="shared" si="240"/>
        <v>42477.850354609924</v>
      </c>
      <c r="S2560">
        <f t="shared" si="242"/>
        <v>33</v>
      </c>
      <c r="T2560">
        <f t="shared" si="243"/>
        <v>2016</v>
      </c>
    </row>
    <row r="2561" spans="1:20" ht="42.75" hidden="1" x14ac:dyDescent="0.4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>
        <v>25</v>
      </c>
      <c r="L2561" t="b">
        <v>1</v>
      </c>
      <c r="M2561" t="s">
        <v>8281</v>
      </c>
      <c r="N2561" t="s">
        <v>8310</v>
      </c>
      <c r="O2561" s="6">
        <f t="shared" si="238"/>
        <v>111</v>
      </c>
      <c r="P2561">
        <f t="shared" si="239"/>
        <v>35.6</v>
      </c>
      <c r="Q2561" s="5">
        <f t="shared" si="241"/>
        <v>41154.573096926717</v>
      </c>
      <c r="R2561" s="5">
        <f t="shared" si="240"/>
        <v>41188.217730496457</v>
      </c>
      <c r="S2561">
        <f t="shared" si="242"/>
        <v>34</v>
      </c>
      <c r="T2561">
        <f t="shared" si="243"/>
        <v>2012</v>
      </c>
    </row>
    <row r="2562" spans="1:20" ht="42.75" hidden="1" x14ac:dyDescent="0.4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>
        <v>21</v>
      </c>
      <c r="L2562" t="b">
        <v>1</v>
      </c>
      <c r="M2562" t="s">
        <v>8281</v>
      </c>
      <c r="N2562" t="s">
        <v>8310</v>
      </c>
      <c r="O2562" s="6">
        <f t="shared" ref="O2562:O2625" si="244">ROUND(E2562/D2562*100,0)</f>
        <v>100</v>
      </c>
      <c r="P2562">
        <f t="shared" ref="P2562:P2625" si="245">IFERROR(ROUND(E2562/K2562,2),0)</f>
        <v>143</v>
      </c>
      <c r="Q2562" s="5">
        <f t="shared" si="241"/>
        <v>42390.396855791958</v>
      </c>
      <c r="R2562" s="5">
        <f t="shared" ref="R2562:R2625" si="246">(I2562/84600)+DATE(1970,1,1)</f>
        <v>42421.035153664299</v>
      </c>
      <c r="S2562">
        <f t="shared" si="242"/>
        <v>31</v>
      </c>
      <c r="T2562">
        <f t="shared" si="243"/>
        <v>2016</v>
      </c>
    </row>
    <row r="2563" spans="1:20" ht="42.75" hidden="1" x14ac:dyDescent="0.4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>
        <v>0</v>
      </c>
      <c r="L2563" t="b">
        <v>0</v>
      </c>
      <c r="M2563" t="s">
        <v>8292</v>
      </c>
      <c r="N2563" t="s">
        <v>8293</v>
      </c>
      <c r="O2563" s="6">
        <f t="shared" si="244"/>
        <v>0</v>
      </c>
      <c r="P2563">
        <f t="shared" si="245"/>
        <v>0</v>
      </c>
      <c r="Q2563" s="5">
        <f t="shared" ref="Q2563:Q2626" si="247">(J2563/84600)+DATE(1970,1,1)</f>
        <v>42615.667718676123</v>
      </c>
      <c r="R2563" s="5">
        <f t="shared" si="246"/>
        <v>42646.306016548464</v>
      </c>
      <c r="S2563">
        <f t="shared" ref="S2563:S2626" si="248">ROUND((I2563-J2563)/86400,0)+1</f>
        <v>31</v>
      </c>
      <c r="T2563">
        <f t="shared" ref="T2563:T2626" si="249">YEAR((Q2563))</f>
        <v>2016</v>
      </c>
    </row>
    <row r="2564" spans="1:20" ht="57" hidden="1" x14ac:dyDescent="0.4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>
        <v>3</v>
      </c>
      <c r="L2564" t="b">
        <v>0</v>
      </c>
      <c r="M2564" t="s">
        <v>8292</v>
      </c>
      <c r="N2564" t="s">
        <v>8293</v>
      </c>
      <c r="O2564" s="6">
        <f t="shared" si="244"/>
        <v>1</v>
      </c>
      <c r="P2564">
        <f t="shared" si="245"/>
        <v>25</v>
      </c>
      <c r="Q2564" s="5">
        <f t="shared" si="247"/>
        <v>42956.769964539009</v>
      </c>
      <c r="R2564" s="5">
        <f t="shared" si="246"/>
        <v>43018.046560283692</v>
      </c>
      <c r="S2564">
        <f t="shared" si="248"/>
        <v>61</v>
      </c>
      <c r="T2564">
        <f t="shared" si="249"/>
        <v>2017</v>
      </c>
    </row>
    <row r="2565" spans="1:20" ht="28.5" hidden="1" x14ac:dyDescent="0.4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>
        <v>0</v>
      </c>
      <c r="L2565" t="b">
        <v>0</v>
      </c>
      <c r="M2565" t="s">
        <v>8292</v>
      </c>
      <c r="N2565" t="s">
        <v>8293</v>
      </c>
      <c r="O2565" s="6">
        <f t="shared" si="244"/>
        <v>0</v>
      </c>
      <c r="P2565">
        <f t="shared" si="245"/>
        <v>0</v>
      </c>
      <c r="Q2565" s="5">
        <f t="shared" si="247"/>
        <v>42508.036063829786</v>
      </c>
      <c r="R2565" s="5">
        <f t="shared" si="246"/>
        <v>42569.312659574469</v>
      </c>
      <c r="S2565">
        <f t="shared" si="248"/>
        <v>61</v>
      </c>
      <c r="T2565">
        <f t="shared" si="249"/>
        <v>2016</v>
      </c>
    </row>
    <row r="2566" spans="1:20" ht="42.75" hidden="1" x14ac:dyDescent="0.4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>
        <v>0</v>
      </c>
      <c r="L2566" t="b">
        <v>0</v>
      </c>
      <c r="M2566" t="s">
        <v>8292</v>
      </c>
      <c r="N2566" t="s">
        <v>8293</v>
      </c>
      <c r="O2566" s="6">
        <f t="shared" si="244"/>
        <v>0</v>
      </c>
      <c r="P2566">
        <f t="shared" si="245"/>
        <v>0</v>
      </c>
      <c r="Q2566" s="5">
        <f t="shared" si="247"/>
        <v>42167.849869976359</v>
      </c>
      <c r="R2566" s="5">
        <f t="shared" si="246"/>
        <v>42198.4881678487</v>
      </c>
      <c r="S2566">
        <f t="shared" si="248"/>
        <v>31</v>
      </c>
      <c r="T2566">
        <f t="shared" si="249"/>
        <v>2015</v>
      </c>
    </row>
    <row r="2567" spans="1:20" ht="42.75" hidden="1" x14ac:dyDescent="0.4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>
        <v>1</v>
      </c>
      <c r="L2567" t="b">
        <v>0</v>
      </c>
      <c r="M2567" t="s">
        <v>8292</v>
      </c>
      <c r="N2567" t="s">
        <v>8293</v>
      </c>
      <c r="O2567" s="6">
        <f t="shared" si="244"/>
        <v>1</v>
      </c>
      <c r="P2567">
        <f t="shared" si="245"/>
        <v>100</v>
      </c>
      <c r="Q2567" s="5">
        <f t="shared" si="247"/>
        <v>42799.621619385347</v>
      </c>
      <c r="R2567" s="5">
        <f t="shared" si="246"/>
        <v>42860.099290780141</v>
      </c>
      <c r="S2567">
        <f t="shared" si="248"/>
        <v>60</v>
      </c>
      <c r="T2567">
        <f t="shared" si="249"/>
        <v>2017</v>
      </c>
    </row>
    <row r="2568" spans="1:20" ht="42.75" hidden="1" x14ac:dyDescent="0.4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>
        <v>0</v>
      </c>
      <c r="L2568" t="b">
        <v>0</v>
      </c>
      <c r="M2568" t="s">
        <v>8292</v>
      </c>
      <c r="N2568" t="s">
        <v>8293</v>
      </c>
      <c r="O2568" s="6">
        <f t="shared" si="244"/>
        <v>0</v>
      </c>
      <c r="P2568">
        <f t="shared" si="245"/>
        <v>0</v>
      </c>
      <c r="Q2568" s="5">
        <f t="shared" si="247"/>
        <v>42189.235791962172</v>
      </c>
      <c r="R2568" s="5">
        <f t="shared" si="246"/>
        <v>42219.874089834513</v>
      </c>
      <c r="S2568">
        <f t="shared" si="248"/>
        <v>31</v>
      </c>
      <c r="T2568">
        <f t="shared" si="249"/>
        <v>2015</v>
      </c>
    </row>
    <row r="2569" spans="1:20" ht="42.75" hidden="1" x14ac:dyDescent="0.4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>
        <v>2</v>
      </c>
      <c r="L2569" t="b">
        <v>0</v>
      </c>
      <c r="M2569" t="s">
        <v>8292</v>
      </c>
      <c r="N2569" t="s">
        <v>8293</v>
      </c>
      <c r="O2569" s="6">
        <f t="shared" si="244"/>
        <v>0</v>
      </c>
      <c r="P2569">
        <f t="shared" si="245"/>
        <v>60</v>
      </c>
      <c r="Q2569" s="5">
        <f t="shared" si="247"/>
        <v>42439.344420803784</v>
      </c>
      <c r="R2569" s="5">
        <f t="shared" si="246"/>
        <v>42469.982718676125</v>
      </c>
      <c r="S2569">
        <f t="shared" si="248"/>
        <v>31</v>
      </c>
      <c r="T2569">
        <f t="shared" si="249"/>
        <v>2016</v>
      </c>
    </row>
    <row r="2570" spans="1:20" ht="42.75" hidden="1" x14ac:dyDescent="0.4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>
        <v>1</v>
      </c>
      <c r="L2570" t="b">
        <v>0</v>
      </c>
      <c r="M2570" t="s">
        <v>8292</v>
      </c>
      <c r="N2570" t="s">
        <v>8293</v>
      </c>
      <c r="O2570" s="6">
        <f t="shared" si="244"/>
        <v>1</v>
      </c>
      <c r="P2570">
        <f t="shared" si="245"/>
        <v>50</v>
      </c>
      <c r="Q2570" s="5">
        <f t="shared" si="247"/>
        <v>42946.702056737588</v>
      </c>
      <c r="R2570" s="5">
        <f t="shared" si="246"/>
        <v>42977.340354609929</v>
      </c>
      <c r="S2570">
        <f t="shared" si="248"/>
        <v>31</v>
      </c>
      <c r="T2570">
        <f t="shared" si="249"/>
        <v>2017</v>
      </c>
    </row>
    <row r="2571" spans="1:20" ht="42.75" hidden="1" x14ac:dyDescent="0.4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>
        <v>2</v>
      </c>
      <c r="L2571" t="b">
        <v>0</v>
      </c>
      <c r="M2571" t="s">
        <v>8292</v>
      </c>
      <c r="N2571" t="s">
        <v>8293</v>
      </c>
      <c r="O2571" s="6">
        <f t="shared" si="244"/>
        <v>2</v>
      </c>
      <c r="P2571">
        <f t="shared" si="245"/>
        <v>72.5</v>
      </c>
      <c r="Q2571" s="5">
        <f t="shared" si="247"/>
        <v>42588.682174940899</v>
      </c>
      <c r="R2571" s="5">
        <f t="shared" si="246"/>
        <v>42619.32047281324</v>
      </c>
      <c r="S2571">
        <f t="shared" si="248"/>
        <v>31</v>
      </c>
      <c r="T2571">
        <f t="shared" si="249"/>
        <v>2016</v>
      </c>
    </row>
    <row r="2572" spans="1:20" ht="42.75" hidden="1" x14ac:dyDescent="0.4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>
        <v>2</v>
      </c>
      <c r="L2572" t="b">
        <v>0</v>
      </c>
      <c r="M2572" t="s">
        <v>8292</v>
      </c>
      <c r="N2572" t="s">
        <v>8293</v>
      </c>
      <c r="O2572" s="6">
        <f t="shared" si="244"/>
        <v>1</v>
      </c>
      <c r="P2572">
        <f t="shared" si="245"/>
        <v>29.5</v>
      </c>
      <c r="Q2572" s="5">
        <f t="shared" si="247"/>
        <v>43110.347931442084</v>
      </c>
      <c r="R2572" s="5">
        <f t="shared" si="246"/>
        <v>43140.986229314425</v>
      </c>
      <c r="S2572">
        <f t="shared" si="248"/>
        <v>31</v>
      </c>
      <c r="T2572">
        <f t="shared" si="249"/>
        <v>2018</v>
      </c>
    </row>
    <row r="2573" spans="1:20" ht="42.75" hidden="1" x14ac:dyDescent="0.4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>
        <v>4</v>
      </c>
      <c r="L2573" t="b">
        <v>0</v>
      </c>
      <c r="M2573" t="s">
        <v>8292</v>
      </c>
      <c r="N2573" t="s">
        <v>8293</v>
      </c>
      <c r="O2573" s="6">
        <f t="shared" si="244"/>
        <v>0</v>
      </c>
      <c r="P2573">
        <f t="shared" si="245"/>
        <v>62.5</v>
      </c>
      <c r="Q2573" s="5">
        <f t="shared" si="247"/>
        <v>42808.497884160752</v>
      </c>
      <c r="R2573" s="5">
        <f t="shared" si="246"/>
        <v>42869.774479905434</v>
      </c>
      <c r="S2573">
        <f t="shared" si="248"/>
        <v>61</v>
      </c>
      <c r="T2573">
        <f t="shared" si="249"/>
        <v>2017</v>
      </c>
    </row>
    <row r="2574" spans="1:20" ht="42.75" hidden="1" x14ac:dyDescent="0.4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>
        <v>0</v>
      </c>
      <c r="L2574" t="b">
        <v>0</v>
      </c>
      <c r="M2574" t="s">
        <v>8292</v>
      </c>
      <c r="N2574" t="s">
        <v>8293</v>
      </c>
      <c r="O2574" s="6">
        <f t="shared" si="244"/>
        <v>0</v>
      </c>
      <c r="P2574">
        <f t="shared" si="245"/>
        <v>0</v>
      </c>
      <c r="Q2574" s="5">
        <f t="shared" si="247"/>
        <v>42428.355992907804</v>
      </c>
      <c r="R2574" s="5">
        <f t="shared" si="246"/>
        <v>42458.994290780145</v>
      </c>
      <c r="S2574">
        <f t="shared" si="248"/>
        <v>31</v>
      </c>
      <c r="T2574">
        <f t="shared" si="249"/>
        <v>2016</v>
      </c>
    </row>
    <row r="2575" spans="1:20" ht="42.75" hidden="1" x14ac:dyDescent="0.4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>
        <v>0</v>
      </c>
      <c r="L2575" t="b">
        <v>0</v>
      </c>
      <c r="M2575" t="s">
        <v>8292</v>
      </c>
      <c r="N2575" t="s">
        <v>8293</v>
      </c>
      <c r="O2575" s="6">
        <f t="shared" si="244"/>
        <v>0</v>
      </c>
      <c r="P2575">
        <f t="shared" si="245"/>
        <v>0</v>
      </c>
      <c r="Q2575" s="5">
        <f t="shared" si="247"/>
        <v>42175.562044917257</v>
      </c>
      <c r="R2575" s="5">
        <f t="shared" si="246"/>
        <v>42221.519491725769</v>
      </c>
      <c r="S2575">
        <f t="shared" si="248"/>
        <v>46</v>
      </c>
      <c r="T2575">
        <f t="shared" si="249"/>
        <v>2015</v>
      </c>
    </row>
    <row r="2576" spans="1:20" ht="42.75" hidden="1" x14ac:dyDescent="0.4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>
        <v>0</v>
      </c>
      <c r="L2576" t="b">
        <v>0</v>
      </c>
      <c r="M2576" t="s">
        <v>8292</v>
      </c>
      <c r="N2576" t="s">
        <v>8293</v>
      </c>
      <c r="O2576" s="6">
        <f t="shared" si="244"/>
        <v>0</v>
      </c>
      <c r="P2576">
        <f t="shared" si="245"/>
        <v>0</v>
      </c>
      <c r="Q2576" s="5">
        <f t="shared" si="247"/>
        <v>42847.800768321511</v>
      </c>
      <c r="R2576" s="5">
        <f t="shared" si="246"/>
        <v>42869.247576832153</v>
      </c>
      <c r="S2576">
        <f t="shared" si="248"/>
        <v>22</v>
      </c>
      <c r="T2576">
        <f t="shared" si="249"/>
        <v>2017</v>
      </c>
    </row>
    <row r="2577" spans="1:20" ht="42.75" hidden="1" x14ac:dyDescent="0.4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>
        <v>0</v>
      </c>
      <c r="L2577" t="b">
        <v>0</v>
      </c>
      <c r="M2577" t="s">
        <v>8292</v>
      </c>
      <c r="N2577" t="s">
        <v>8293</v>
      </c>
      <c r="O2577" s="6">
        <f t="shared" si="244"/>
        <v>0</v>
      </c>
      <c r="P2577">
        <f t="shared" si="245"/>
        <v>0</v>
      </c>
      <c r="Q2577" s="5">
        <f t="shared" si="247"/>
        <v>42335.40891252955</v>
      </c>
      <c r="R2577" s="5">
        <f t="shared" si="246"/>
        <v>42366.047210401892</v>
      </c>
      <c r="S2577">
        <f t="shared" si="248"/>
        <v>31</v>
      </c>
      <c r="T2577">
        <f t="shared" si="249"/>
        <v>2015</v>
      </c>
    </row>
    <row r="2578" spans="1:20" ht="28.5" hidden="1" x14ac:dyDescent="0.4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>
        <v>0</v>
      </c>
      <c r="L2578" t="b">
        <v>0</v>
      </c>
      <c r="M2578" t="s">
        <v>8292</v>
      </c>
      <c r="N2578" t="s">
        <v>8293</v>
      </c>
      <c r="O2578" s="6">
        <f t="shared" si="244"/>
        <v>0</v>
      </c>
      <c r="P2578">
        <f t="shared" si="245"/>
        <v>0</v>
      </c>
      <c r="Q2578" s="5">
        <f t="shared" si="247"/>
        <v>42410.882352245862</v>
      </c>
      <c r="R2578" s="5">
        <f t="shared" si="246"/>
        <v>42456.797245862879</v>
      </c>
      <c r="S2578">
        <f t="shared" si="248"/>
        <v>46</v>
      </c>
      <c r="T2578">
        <f t="shared" si="249"/>
        <v>2016</v>
      </c>
    </row>
    <row r="2579" spans="1:20" ht="42.75" hidden="1" x14ac:dyDescent="0.4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>
        <v>0</v>
      </c>
      <c r="L2579" t="b">
        <v>0</v>
      </c>
      <c r="M2579" t="s">
        <v>8292</v>
      </c>
      <c r="N2579" t="s">
        <v>8293</v>
      </c>
      <c r="O2579" s="6">
        <f t="shared" si="244"/>
        <v>0</v>
      </c>
      <c r="P2579">
        <f t="shared" si="245"/>
        <v>0</v>
      </c>
      <c r="Q2579" s="5">
        <f t="shared" si="247"/>
        <v>42176.816749408987</v>
      </c>
      <c r="R2579" s="5">
        <f t="shared" si="246"/>
        <v>42202.348664302597</v>
      </c>
      <c r="S2579">
        <f t="shared" si="248"/>
        <v>26</v>
      </c>
      <c r="T2579">
        <f t="shared" si="249"/>
        <v>2015</v>
      </c>
    </row>
    <row r="2580" spans="1:20" ht="42.75" hidden="1" x14ac:dyDescent="0.4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>
        <v>0</v>
      </c>
      <c r="L2580" t="b">
        <v>0</v>
      </c>
      <c r="M2580" t="s">
        <v>8292</v>
      </c>
      <c r="N2580" t="s">
        <v>8293</v>
      </c>
      <c r="O2580" s="6">
        <f t="shared" si="244"/>
        <v>0</v>
      </c>
      <c r="P2580">
        <f t="shared" si="245"/>
        <v>0</v>
      </c>
      <c r="Q2580" s="5">
        <f t="shared" si="247"/>
        <v>42592.68296690307</v>
      </c>
      <c r="R2580" s="5">
        <f t="shared" si="246"/>
        <v>42642.404255319154</v>
      </c>
      <c r="S2580">
        <f t="shared" si="248"/>
        <v>50</v>
      </c>
      <c r="T2580">
        <f t="shared" si="249"/>
        <v>2016</v>
      </c>
    </row>
    <row r="2581" spans="1:20" ht="42.75" hidden="1" x14ac:dyDescent="0.4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>
        <v>12</v>
      </c>
      <c r="L2581" t="b">
        <v>0</v>
      </c>
      <c r="M2581" t="s">
        <v>8292</v>
      </c>
      <c r="N2581" t="s">
        <v>8293</v>
      </c>
      <c r="O2581" s="6">
        <f t="shared" si="244"/>
        <v>0</v>
      </c>
      <c r="P2581">
        <f t="shared" si="245"/>
        <v>23.08</v>
      </c>
      <c r="Q2581" s="5">
        <f t="shared" si="247"/>
        <v>42183.975212765959</v>
      </c>
      <c r="R2581" s="5">
        <f t="shared" si="246"/>
        <v>42245.251808510642</v>
      </c>
      <c r="S2581">
        <f t="shared" si="248"/>
        <v>61</v>
      </c>
      <c r="T2581">
        <f t="shared" si="249"/>
        <v>2015</v>
      </c>
    </row>
    <row r="2582" spans="1:20" ht="42.75" hidden="1" x14ac:dyDescent="0.4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>
        <v>2</v>
      </c>
      <c r="L2582" t="b">
        <v>0</v>
      </c>
      <c r="M2582" t="s">
        <v>8292</v>
      </c>
      <c r="N2582" t="s">
        <v>8293</v>
      </c>
      <c r="O2582" s="6">
        <f t="shared" si="244"/>
        <v>1</v>
      </c>
      <c r="P2582">
        <f t="shared" si="245"/>
        <v>25.5</v>
      </c>
      <c r="Q2582" s="5">
        <f t="shared" si="247"/>
        <v>42462.269539007088</v>
      </c>
      <c r="R2582" s="5">
        <f t="shared" si="246"/>
        <v>42492.702127659577</v>
      </c>
      <c r="S2582">
        <f t="shared" si="248"/>
        <v>31</v>
      </c>
      <c r="T2582">
        <f t="shared" si="249"/>
        <v>2016</v>
      </c>
    </row>
    <row r="2583" spans="1:20" ht="42.75" hidden="1" x14ac:dyDescent="0.4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>
        <v>11</v>
      </c>
      <c r="L2583" t="b">
        <v>0</v>
      </c>
      <c r="M2583" t="s">
        <v>8292</v>
      </c>
      <c r="N2583" t="s">
        <v>8293</v>
      </c>
      <c r="O2583" s="6">
        <f t="shared" si="244"/>
        <v>11</v>
      </c>
      <c r="P2583">
        <f t="shared" si="245"/>
        <v>48.18</v>
      </c>
      <c r="Q2583" s="5">
        <f t="shared" si="247"/>
        <v>42650.492884160762</v>
      </c>
      <c r="R2583" s="5">
        <f t="shared" si="246"/>
        <v>42681.173735224584</v>
      </c>
      <c r="S2583">
        <f t="shared" si="248"/>
        <v>31</v>
      </c>
      <c r="T2583">
        <f t="shared" si="249"/>
        <v>2016</v>
      </c>
    </row>
    <row r="2584" spans="1:20" ht="28.5" hidden="1" x14ac:dyDescent="0.4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>
        <v>1</v>
      </c>
      <c r="L2584" t="b">
        <v>0</v>
      </c>
      <c r="M2584" t="s">
        <v>8292</v>
      </c>
      <c r="N2584" t="s">
        <v>8293</v>
      </c>
      <c r="O2584" s="6">
        <f t="shared" si="244"/>
        <v>0</v>
      </c>
      <c r="P2584">
        <f t="shared" si="245"/>
        <v>1</v>
      </c>
      <c r="Q2584" s="5">
        <f t="shared" si="247"/>
        <v>43006.265177304966</v>
      </c>
      <c r="R2584" s="5">
        <f t="shared" si="246"/>
        <v>43036.9034751773</v>
      </c>
      <c r="S2584">
        <f t="shared" si="248"/>
        <v>31</v>
      </c>
      <c r="T2584">
        <f t="shared" si="249"/>
        <v>2017</v>
      </c>
    </row>
    <row r="2585" spans="1:20" ht="42.75" hidden="1" x14ac:dyDescent="0.4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>
        <v>5</v>
      </c>
      <c r="L2585" t="b">
        <v>0</v>
      </c>
      <c r="M2585" t="s">
        <v>8292</v>
      </c>
      <c r="N2585" t="s">
        <v>8293</v>
      </c>
      <c r="O2585" s="6">
        <f t="shared" si="244"/>
        <v>1</v>
      </c>
      <c r="P2585">
        <f t="shared" si="245"/>
        <v>1</v>
      </c>
      <c r="Q2585" s="5">
        <f t="shared" si="247"/>
        <v>42369.785815602838</v>
      </c>
      <c r="R2585" s="5">
        <f t="shared" si="246"/>
        <v>42431.019858156025</v>
      </c>
      <c r="S2585">
        <f t="shared" si="248"/>
        <v>61</v>
      </c>
      <c r="T2585">
        <f t="shared" si="249"/>
        <v>2015</v>
      </c>
    </row>
    <row r="2586" spans="1:20" ht="28.5" hidden="1" x14ac:dyDescent="0.4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>
        <v>0</v>
      </c>
      <c r="L2586" t="b">
        <v>0</v>
      </c>
      <c r="M2586" t="s">
        <v>8292</v>
      </c>
      <c r="N2586" t="s">
        <v>8293</v>
      </c>
      <c r="O2586" s="6">
        <f t="shared" si="244"/>
        <v>0</v>
      </c>
      <c r="P2586">
        <f t="shared" si="245"/>
        <v>0</v>
      </c>
      <c r="Q2586" s="5">
        <f t="shared" si="247"/>
        <v>42492.751406619383</v>
      </c>
      <c r="R2586" s="5">
        <f t="shared" si="246"/>
        <v>42523.389704491725</v>
      </c>
      <c r="S2586">
        <f t="shared" si="248"/>
        <v>31</v>
      </c>
      <c r="T2586">
        <f t="shared" si="249"/>
        <v>2016</v>
      </c>
    </row>
    <row r="2587" spans="1:20" ht="42.75" hidden="1" x14ac:dyDescent="0.4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>
        <v>1</v>
      </c>
      <c r="L2587" t="b">
        <v>0</v>
      </c>
      <c r="M2587" t="s">
        <v>8292</v>
      </c>
      <c r="N2587" t="s">
        <v>8293</v>
      </c>
      <c r="O2587" s="6">
        <f t="shared" si="244"/>
        <v>0</v>
      </c>
      <c r="P2587">
        <f t="shared" si="245"/>
        <v>50</v>
      </c>
      <c r="Q2587" s="5">
        <f t="shared" si="247"/>
        <v>42141.217872340421</v>
      </c>
      <c r="R2587" s="5">
        <f t="shared" si="246"/>
        <v>42171.856170212763</v>
      </c>
      <c r="S2587">
        <f t="shared" si="248"/>
        <v>31</v>
      </c>
      <c r="T2587">
        <f t="shared" si="249"/>
        <v>2015</v>
      </c>
    </row>
    <row r="2588" spans="1:20" ht="28.5" hidden="1" x14ac:dyDescent="0.4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>
        <v>1</v>
      </c>
      <c r="L2588" t="b">
        <v>0</v>
      </c>
      <c r="M2588" t="s">
        <v>8292</v>
      </c>
      <c r="N2588" t="s">
        <v>8293</v>
      </c>
      <c r="O2588" s="6">
        <f t="shared" si="244"/>
        <v>0</v>
      </c>
      <c r="P2588">
        <f t="shared" si="245"/>
        <v>5</v>
      </c>
      <c r="Q2588" s="5">
        <f t="shared" si="247"/>
        <v>42690.018156028367</v>
      </c>
      <c r="R2588" s="5">
        <f t="shared" si="246"/>
        <v>42720.656453900709</v>
      </c>
      <c r="S2588">
        <f t="shared" si="248"/>
        <v>31</v>
      </c>
      <c r="T2588">
        <f t="shared" si="249"/>
        <v>2016</v>
      </c>
    </row>
    <row r="2589" spans="1:20" ht="42.75" hidden="1" x14ac:dyDescent="0.4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>
        <v>6</v>
      </c>
      <c r="L2589" t="b">
        <v>0</v>
      </c>
      <c r="M2589" t="s">
        <v>8292</v>
      </c>
      <c r="N2589" t="s">
        <v>8293</v>
      </c>
      <c r="O2589" s="6">
        <f t="shared" si="244"/>
        <v>2</v>
      </c>
      <c r="P2589">
        <f t="shared" si="245"/>
        <v>202.83</v>
      </c>
      <c r="Q2589" s="5">
        <f t="shared" si="247"/>
        <v>42695.476985815607</v>
      </c>
      <c r="R2589" s="5">
        <f t="shared" si="246"/>
        <v>42726.115283687948</v>
      </c>
      <c r="S2589">
        <f t="shared" si="248"/>
        <v>31</v>
      </c>
      <c r="T2589">
        <f t="shared" si="249"/>
        <v>2016</v>
      </c>
    </row>
    <row r="2590" spans="1:20" ht="42.75" hidden="1" x14ac:dyDescent="0.4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>
        <v>8</v>
      </c>
      <c r="L2590" t="b">
        <v>0</v>
      </c>
      <c r="M2590" t="s">
        <v>8292</v>
      </c>
      <c r="N2590" t="s">
        <v>8293</v>
      </c>
      <c r="O2590" s="6">
        <f t="shared" si="244"/>
        <v>4</v>
      </c>
      <c r="P2590">
        <f t="shared" si="245"/>
        <v>29.13</v>
      </c>
      <c r="Q2590" s="5">
        <f t="shared" si="247"/>
        <v>42393.179976359337</v>
      </c>
      <c r="R2590" s="5">
        <f t="shared" si="246"/>
        <v>42446.158865248231</v>
      </c>
      <c r="S2590">
        <f t="shared" si="248"/>
        <v>53</v>
      </c>
      <c r="T2590">
        <f t="shared" si="249"/>
        <v>2016</v>
      </c>
    </row>
    <row r="2591" spans="1:20" ht="42.75" hidden="1" x14ac:dyDescent="0.4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>
        <v>1</v>
      </c>
      <c r="L2591" t="b">
        <v>0</v>
      </c>
      <c r="M2591" t="s">
        <v>8292</v>
      </c>
      <c r="N2591" t="s">
        <v>8293</v>
      </c>
      <c r="O2591" s="6">
        <f t="shared" si="244"/>
        <v>0</v>
      </c>
      <c r="P2591">
        <f t="shared" si="245"/>
        <v>5</v>
      </c>
      <c r="Q2591" s="5">
        <f t="shared" si="247"/>
        <v>42781.122068557917</v>
      </c>
      <c r="R2591" s="5">
        <f t="shared" si="246"/>
        <v>42811.717813238771</v>
      </c>
      <c r="S2591">
        <f t="shared" si="248"/>
        <v>31</v>
      </c>
      <c r="T2591">
        <f t="shared" si="249"/>
        <v>2017</v>
      </c>
    </row>
    <row r="2592" spans="1:20" ht="42.75" hidden="1" x14ac:dyDescent="0.4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>
        <v>0</v>
      </c>
      <c r="L2592" t="b">
        <v>0</v>
      </c>
      <c r="M2592" t="s">
        <v>8292</v>
      </c>
      <c r="N2592" t="s">
        <v>8293</v>
      </c>
      <c r="O2592" s="6">
        <f t="shared" si="244"/>
        <v>0</v>
      </c>
      <c r="P2592">
        <f t="shared" si="245"/>
        <v>0</v>
      </c>
      <c r="Q2592" s="5">
        <f t="shared" si="247"/>
        <v>42746.452683215131</v>
      </c>
      <c r="R2592" s="5">
        <f t="shared" si="246"/>
        <v>42753.601619385343</v>
      </c>
      <c r="S2592">
        <f t="shared" si="248"/>
        <v>8</v>
      </c>
      <c r="T2592">
        <f t="shared" si="249"/>
        <v>2017</v>
      </c>
    </row>
    <row r="2593" spans="1:20" ht="42.75" hidden="1" x14ac:dyDescent="0.4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>
        <v>2</v>
      </c>
      <c r="L2593" t="b">
        <v>0</v>
      </c>
      <c r="M2593" t="s">
        <v>8292</v>
      </c>
      <c r="N2593" t="s">
        <v>8293</v>
      </c>
      <c r="O2593" s="6">
        <f t="shared" si="244"/>
        <v>2</v>
      </c>
      <c r="P2593">
        <f t="shared" si="245"/>
        <v>13</v>
      </c>
      <c r="Q2593" s="5">
        <f t="shared" si="247"/>
        <v>42740.649219858155</v>
      </c>
      <c r="R2593" s="5">
        <f t="shared" si="246"/>
        <v>42801.883262411349</v>
      </c>
      <c r="S2593">
        <f t="shared" si="248"/>
        <v>61</v>
      </c>
      <c r="T2593">
        <f t="shared" si="249"/>
        <v>2017</v>
      </c>
    </row>
    <row r="2594" spans="1:20" ht="42.75" hidden="1" x14ac:dyDescent="0.4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>
        <v>1</v>
      </c>
      <c r="L2594" t="b">
        <v>0</v>
      </c>
      <c r="M2594" t="s">
        <v>8292</v>
      </c>
      <c r="N2594" t="s">
        <v>8293</v>
      </c>
      <c r="O2594" s="6">
        <f t="shared" si="244"/>
        <v>0</v>
      </c>
      <c r="P2594">
        <f t="shared" si="245"/>
        <v>50</v>
      </c>
      <c r="Q2594" s="5">
        <f t="shared" si="247"/>
        <v>42235.009704491727</v>
      </c>
      <c r="R2594" s="5">
        <f t="shared" si="246"/>
        <v>42265.648002364062</v>
      </c>
      <c r="S2594">
        <f t="shared" si="248"/>
        <v>31</v>
      </c>
      <c r="T2594">
        <f t="shared" si="249"/>
        <v>2015</v>
      </c>
    </row>
    <row r="2595" spans="1:20" ht="42.75" hidden="1" x14ac:dyDescent="0.4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>
        <v>0</v>
      </c>
      <c r="L2595" t="b">
        <v>0</v>
      </c>
      <c r="M2595" t="s">
        <v>8292</v>
      </c>
      <c r="N2595" t="s">
        <v>8293</v>
      </c>
      <c r="O2595" s="6">
        <f t="shared" si="244"/>
        <v>0</v>
      </c>
      <c r="P2595">
        <f t="shared" si="245"/>
        <v>0</v>
      </c>
      <c r="Q2595" s="5">
        <f t="shared" si="247"/>
        <v>42441.352553191493</v>
      </c>
      <c r="R2595" s="5">
        <f t="shared" si="246"/>
        <v>42471.990851063834</v>
      </c>
      <c r="S2595">
        <f t="shared" si="248"/>
        <v>31</v>
      </c>
      <c r="T2595">
        <f t="shared" si="249"/>
        <v>2016</v>
      </c>
    </row>
    <row r="2596" spans="1:20" ht="42.75" hidden="1" x14ac:dyDescent="0.4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>
        <v>1</v>
      </c>
      <c r="L2596" t="b">
        <v>0</v>
      </c>
      <c r="M2596" t="s">
        <v>8292</v>
      </c>
      <c r="N2596" t="s">
        <v>8293</v>
      </c>
      <c r="O2596" s="6">
        <f t="shared" si="244"/>
        <v>0</v>
      </c>
      <c r="P2596">
        <f t="shared" si="245"/>
        <v>1</v>
      </c>
      <c r="Q2596" s="5">
        <f t="shared" si="247"/>
        <v>42174.924680851065</v>
      </c>
      <c r="R2596" s="5">
        <f t="shared" si="246"/>
        <v>42205.562978723407</v>
      </c>
      <c r="S2596">
        <f t="shared" si="248"/>
        <v>31</v>
      </c>
      <c r="T2596">
        <f t="shared" si="249"/>
        <v>2015</v>
      </c>
    </row>
    <row r="2597" spans="1:20" ht="28.5" hidden="1" x14ac:dyDescent="0.4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>
        <v>19</v>
      </c>
      <c r="L2597" t="b">
        <v>0</v>
      </c>
      <c r="M2597" t="s">
        <v>8292</v>
      </c>
      <c r="N2597" t="s">
        <v>8293</v>
      </c>
      <c r="O2597" s="6">
        <f t="shared" si="244"/>
        <v>12</v>
      </c>
      <c r="P2597">
        <f t="shared" si="245"/>
        <v>96.05</v>
      </c>
      <c r="Q2597" s="5">
        <f t="shared" si="247"/>
        <v>43126.015366430263</v>
      </c>
      <c r="R2597" s="5">
        <f t="shared" si="246"/>
        <v>43156.653664302605</v>
      </c>
      <c r="S2597">
        <f t="shared" si="248"/>
        <v>31</v>
      </c>
      <c r="T2597">
        <f t="shared" si="249"/>
        <v>2018</v>
      </c>
    </row>
    <row r="2598" spans="1:20" ht="42.75" hidden="1" x14ac:dyDescent="0.4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>
        <v>27</v>
      </c>
      <c r="L2598" t="b">
        <v>0</v>
      </c>
      <c r="M2598" t="s">
        <v>8292</v>
      </c>
      <c r="N2598" t="s">
        <v>8293</v>
      </c>
      <c r="O2598" s="6">
        <f t="shared" si="244"/>
        <v>24</v>
      </c>
      <c r="P2598">
        <f t="shared" si="245"/>
        <v>305.77999999999997</v>
      </c>
      <c r="Q2598" s="5">
        <f t="shared" si="247"/>
        <v>42174.614763593381</v>
      </c>
      <c r="R2598" s="5">
        <f t="shared" si="246"/>
        <v>42205.253061465723</v>
      </c>
      <c r="S2598">
        <f t="shared" si="248"/>
        <v>31</v>
      </c>
      <c r="T2598">
        <f t="shared" si="249"/>
        <v>2015</v>
      </c>
    </row>
    <row r="2599" spans="1:20" ht="42.75" hidden="1" x14ac:dyDescent="0.4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>
        <v>7</v>
      </c>
      <c r="L2599" t="b">
        <v>0</v>
      </c>
      <c r="M2599" t="s">
        <v>8292</v>
      </c>
      <c r="N2599" t="s">
        <v>8293</v>
      </c>
      <c r="O2599" s="6">
        <f t="shared" si="244"/>
        <v>6</v>
      </c>
      <c r="P2599">
        <f t="shared" si="245"/>
        <v>12.14</v>
      </c>
      <c r="Q2599" s="5">
        <f t="shared" si="247"/>
        <v>42870.795709219863</v>
      </c>
      <c r="R2599" s="5">
        <f t="shared" si="246"/>
        <v>42901.434007092197</v>
      </c>
      <c r="S2599">
        <f t="shared" si="248"/>
        <v>31</v>
      </c>
      <c r="T2599">
        <f t="shared" si="249"/>
        <v>2017</v>
      </c>
    </row>
    <row r="2600" spans="1:20" ht="42.75" hidden="1" x14ac:dyDescent="0.4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>
        <v>14</v>
      </c>
      <c r="L2600" t="b">
        <v>0</v>
      </c>
      <c r="M2600" t="s">
        <v>8292</v>
      </c>
      <c r="N2600" t="s">
        <v>8293</v>
      </c>
      <c r="O2600" s="6">
        <f t="shared" si="244"/>
        <v>39</v>
      </c>
      <c r="P2600">
        <f t="shared" si="245"/>
        <v>83.57</v>
      </c>
      <c r="Q2600" s="5">
        <f t="shared" si="247"/>
        <v>42595.560295508272</v>
      </c>
      <c r="R2600" s="5">
        <f t="shared" si="246"/>
        <v>42626.198593380614</v>
      </c>
      <c r="S2600">
        <f t="shared" si="248"/>
        <v>31</v>
      </c>
      <c r="T2600">
        <f t="shared" si="249"/>
        <v>2016</v>
      </c>
    </row>
    <row r="2601" spans="1:20" ht="28.5" hidden="1" x14ac:dyDescent="0.4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>
        <v>5</v>
      </c>
      <c r="L2601" t="b">
        <v>0</v>
      </c>
      <c r="M2601" t="s">
        <v>8292</v>
      </c>
      <c r="N2601" t="s">
        <v>8293</v>
      </c>
      <c r="O2601" s="6">
        <f t="shared" si="244"/>
        <v>1</v>
      </c>
      <c r="P2601">
        <f t="shared" si="245"/>
        <v>18</v>
      </c>
      <c r="Q2601" s="5">
        <f t="shared" si="247"/>
        <v>42155.301973995272</v>
      </c>
      <c r="R2601" s="5">
        <f t="shared" si="246"/>
        <v>42201.259420803777</v>
      </c>
      <c r="S2601">
        <f t="shared" si="248"/>
        <v>46</v>
      </c>
      <c r="T2601">
        <f t="shared" si="249"/>
        <v>2015</v>
      </c>
    </row>
    <row r="2602" spans="1:20" ht="28.5" hidden="1" x14ac:dyDescent="0.4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>
        <v>30</v>
      </c>
      <c r="L2602" t="b">
        <v>0</v>
      </c>
      <c r="M2602" t="s">
        <v>8292</v>
      </c>
      <c r="N2602" t="s">
        <v>8293</v>
      </c>
      <c r="O2602" s="6">
        <f t="shared" si="244"/>
        <v>7</v>
      </c>
      <c r="P2602">
        <f t="shared" si="245"/>
        <v>115.53</v>
      </c>
      <c r="Q2602" s="5">
        <f t="shared" si="247"/>
        <v>42752.898345153662</v>
      </c>
      <c r="R2602" s="5">
        <f t="shared" si="246"/>
        <v>42814.132387706857</v>
      </c>
      <c r="S2602">
        <f t="shared" si="248"/>
        <v>61</v>
      </c>
      <c r="T2602">
        <f t="shared" si="249"/>
        <v>2017</v>
      </c>
    </row>
    <row r="2603" spans="1:20" ht="42.75" hidden="1" x14ac:dyDescent="0.4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>
        <v>151</v>
      </c>
      <c r="L2603" t="b">
        <v>1</v>
      </c>
      <c r="M2603" t="s">
        <v>8275</v>
      </c>
      <c r="N2603" t="s">
        <v>8311</v>
      </c>
      <c r="O2603" s="6">
        <f t="shared" si="244"/>
        <v>661</v>
      </c>
      <c r="P2603">
        <f t="shared" si="245"/>
        <v>21.9</v>
      </c>
      <c r="Q2603" s="5">
        <f t="shared" si="247"/>
        <v>41482.432021276596</v>
      </c>
      <c r="R2603" s="5">
        <f t="shared" si="246"/>
        <v>41496.999290780142</v>
      </c>
      <c r="S2603">
        <f t="shared" si="248"/>
        <v>15</v>
      </c>
      <c r="T2603">
        <f t="shared" si="249"/>
        <v>2013</v>
      </c>
    </row>
    <row r="2604" spans="1:20" ht="42.75" hidden="1" x14ac:dyDescent="0.4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>
        <v>489</v>
      </c>
      <c r="L2604" t="b">
        <v>1</v>
      </c>
      <c r="M2604" t="s">
        <v>8275</v>
      </c>
      <c r="N2604" t="s">
        <v>8311</v>
      </c>
      <c r="O2604" s="6">
        <f t="shared" si="244"/>
        <v>326</v>
      </c>
      <c r="P2604">
        <f t="shared" si="245"/>
        <v>80.02</v>
      </c>
      <c r="Q2604" s="5">
        <f t="shared" si="247"/>
        <v>42263.550449172573</v>
      </c>
      <c r="R2604" s="5">
        <f t="shared" si="246"/>
        <v>42304.546099290776</v>
      </c>
      <c r="S2604">
        <f t="shared" si="248"/>
        <v>41</v>
      </c>
      <c r="T2604">
        <f t="shared" si="249"/>
        <v>2015</v>
      </c>
    </row>
    <row r="2605" spans="1:20" ht="28.5" hidden="1" x14ac:dyDescent="0.4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>
        <v>50</v>
      </c>
      <c r="L2605" t="b">
        <v>1</v>
      </c>
      <c r="M2605" t="s">
        <v>8275</v>
      </c>
      <c r="N2605" t="s">
        <v>8311</v>
      </c>
      <c r="O2605" s="6">
        <f t="shared" si="244"/>
        <v>101</v>
      </c>
      <c r="P2605">
        <f t="shared" si="245"/>
        <v>35.520000000000003</v>
      </c>
      <c r="Q2605" s="5">
        <f t="shared" si="247"/>
        <v>41959.378888888888</v>
      </c>
      <c r="R2605" s="5">
        <f t="shared" si="246"/>
        <v>41973.676761229319</v>
      </c>
      <c r="S2605">
        <f t="shared" si="248"/>
        <v>15</v>
      </c>
      <c r="T2605">
        <f t="shared" si="249"/>
        <v>2014</v>
      </c>
    </row>
    <row r="2606" spans="1:20" ht="42.75" hidden="1" x14ac:dyDescent="0.4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>
        <v>321</v>
      </c>
      <c r="L2606" t="b">
        <v>1</v>
      </c>
      <c r="M2606" t="s">
        <v>8275</v>
      </c>
      <c r="N2606" t="s">
        <v>8311</v>
      </c>
      <c r="O2606" s="6">
        <f t="shared" si="244"/>
        <v>104</v>
      </c>
      <c r="P2606">
        <f t="shared" si="245"/>
        <v>64.930000000000007</v>
      </c>
      <c r="Q2606" s="5">
        <f t="shared" si="247"/>
        <v>41326.328877068561</v>
      </c>
      <c r="R2606" s="5">
        <f t="shared" si="246"/>
        <v>41356.967174940903</v>
      </c>
      <c r="S2606">
        <f t="shared" si="248"/>
        <v>31</v>
      </c>
      <c r="T2606">
        <f t="shared" si="249"/>
        <v>2013</v>
      </c>
    </row>
    <row r="2607" spans="1:20" ht="42.75" hidden="1" x14ac:dyDescent="0.4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>
        <v>1762</v>
      </c>
      <c r="L2607" t="b">
        <v>1</v>
      </c>
      <c r="M2607" t="s">
        <v>8275</v>
      </c>
      <c r="N2607" t="s">
        <v>8311</v>
      </c>
      <c r="O2607" s="6">
        <f t="shared" si="244"/>
        <v>107</v>
      </c>
      <c r="P2607">
        <f t="shared" si="245"/>
        <v>60.97</v>
      </c>
      <c r="Q2607" s="5">
        <f t="shared" si="247"/>
        <v>42868.957328605204</v>
      </c>
      <c r="R2607" s="5">
        <f t="shared" si="246"/>
        <v>42899.595626477545</v>
      </c>
      <c r="S2607">
        <f t="shared" si="248"/>
        <v>31</v>
      </c>
      <c r="T2607">
        <f t="shared" si="249"/>
        <v>2017</v>
      </c>
    </row>
    <row r="2608" spans="1:20" ht="57" hidden="1" x14ac:dyDescent="0.4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>
        <v>385</v>
      </c>
      <c r="L2608" t="b">
        <v>1</v>
      </c>
      <c r="M2608" t="s">
        <v>8275</v>
      </c>
      <c r="N2608" t="s">
        <v>8311</v>
      </c>
      <c r="O2608" s="6">
        <f t="shared" si="244"/>
        <v>110</v>
      </c>
      <c r="P2608">
        <f t="shared" si="245"/>
        <v>31.44</v>
      </c>
      <c r="Q2608" s="5">
        <f t="shared" si="247"/>
        <v>42070.493877068555</v>
      </c>
      <c r="R2608" s="5">
        <f t="shared" si="246"/>
        <v>42103.174728132391</v>
      </c>
      <c r="S2608">
        <f t="shared" si="248"/>
        <v>33</v>
      </c>
      <c r="T2608">
        <f t="shared" si="249"/>
        <v>2015</v>
      </c>
    </row>
    <row r="2609" spans="1:20" ht="42.75" hidden="1" x14ac:dyDescent="0.4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>
        <v>398</v>
      </c>
      <c r="L2609" t="b">
        <v>1</v>
      </c>
      <c r="M2609" t="s">
        <v>8275</v>
      </c>
      <c r="N2609" t="s">
        <v>8311</v>
      </c>
      <c r="O2609" s="6">
        <f t="shared" si="244"/>
        <v>408</v>
      </c>
      <c r="P2609">
        <f t="shared" si="245"/>
        <v>81.95</v>
      </c>
      <c r="Q2609" s="5">
        <f t="shared" si="247"/>
        <v>42538.403924349885</v>
      </c>
      <c r="R2609" s="5">
        <f t="shared" si="246"/>
        <v>42582.531914893618</v>
      </c>
      <c r="S2609">
        <f t="shared" si="248"/>
        <v>44</v>
      </c>
      <c r="T2609">
        <f t="shared" si="249"/>
        <v>2016</v>
      </c>
    </row>
    <row r="2610" spans="1:20" ht="42.75" hidden="1" x14ac:dyDescent="0.4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>
        <v>304</v>
      </c>
      <c r="L2610" t="b">
        <v>1</v>
      </c>
      <c r="M2610" t="s">
        <v>8275</v>
      </c>
      <c r="N2610" t="s">
        <v>8311</v>
      </c>
      <c r="O2610" s="6">
        <f t="shared" si="244"/>
        <v>224</v>
      </c>
      <c r="P2610">
        <f t="shared" si="245"/>
        <v>58.93</v>
      </c>
      <c r="Q2610" s="5">
        <f t="shared" si="247"/>
        <v>43133.733664302599</v>
      </c>
      <c r="R2610" s="5">
        <f t="shared" si="246"/>
        <v>43175.808510638293</v>
      </c>
      <c r="S2610">
        <f t="shared" si="248"/>
        <v>42</v>
      </c>
      <c r="T2610">
        <f t="shared" si="249"/>
        <v>2018</v>
      </c>
    </row>
    <row r="2611" spans="1:20" ht="42.75" hidden="1" x14ac:dyDescent="0.4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>
        <v>676</v>
      </c>
      <c r="L2611" t="b">
        <v>1</v>
      </c>
      <c r="M2611" t="s">
        <v>8275</v>
      </c>
      <c r="N2611" t="s">
        <v>8311</v>
      </c>
      <c r="O2611" s="6">
        <f t="shared" si="244"/>
        <v>304</v>
      </c>
      <c r="P2611">
        <f t="shared" si="245"/>
        <v>157.29</v>
      </c>
      <c r="Q2611" s="5">
        <f t="shared" si="247"/>
        <v>41405.157813238773</v>
      </c>
      <c r="R2611" s="5">
        <f t="shared" si="246"/>
        <v>41435.796111111107</v>
      </c>
      <c r="S2611">
        <f t="shared" si="248"/>
        <v>31</v>
      </c>
      <c r="T2611">
        <f t="shared" si="249"/>
        <v>2013</v>
      </c>
    </row>
    <row r="2612" spans="1:20" ht="28.5" hidden="1" x14ac:dyDescent="0.4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>
        <v>577</v>
      </c>
      <c r="L2612" t="b">
        <v>1</v>
      </c>
      <c r="M2612" t="s">
        <v>8275</v>
      </c>
      <c r="N2612" t="s">
        <v>8311</v>
      </c>
      <c r="O2612" s="6">
        <f t="shared" si="244"/>
        <v>141</v>
      </c>
      <c r="P2612">
        <f t="shared" si="245"/>
        <v>55.76</v>
      </c>
      <c r="Q2612" s="5">
        <f t="shared" si="247"/>
        <v>42926.495567375881</v>
      </c>
      <c r="R2612" s="5">
        <f t="shared" si="246"/>
        <v>42966.743971631207</v>
      </c>
      <c r="S2612">
        <f t="shared" si="248"/>
        <v>40</v>
      </c>
      <c r="T2612">
        <f t="shared" si="249"/>
        <v>2017</v>
      </c>
    </row>
    <row r="2613" spans="1:20" s="26" customFormat="1" ht="57" hidden="1" x14ac:dyDescent="0.45">
      <c r="A2613" s="26">
        <v>2611</v>
      </c>
      <c r="B2613" s="27" t="s">
        <v>2611</v>
      </c>
      <c r="C2613" s="27" t="s">
        <v>6721</v>
      </c>
      <c r="D2613" s="28">
        <v>11000</v>
      </c>
      <c r="E2613" s="29">
        <v>306970</v>
      </c>
      <c r="F2613" s="26" t="s">
        <v>8218</v>
      </c>
      <c r="G2613" s="26" t="s">
        <v>8235</v>
      </c>
      <c r="H2613" s="26" t="s">
        <v>8248</v>
      </c>
      <c r="I2613" s="26">
        <v>1483397940</v>
      </c>
      <c r="J2613" s="26">
        <v>1480493014</v>
      </c>
      <c r="K2613" s="26">
        <v>3663</v>
      </c>
      <c r="L2613" s="26" t="b">
        <v>1</v>
      </c>
      <c r="M2613" s="26" t="s">
        <v>8275</v>
      </c>
      <c r="N2613" s="26" t="s">
        <v>8311</v>
      </c>
      <c r="O2613" s="30">
        <f t="shared" si="244"/>
        <v>2791</v>
      </c>
      <c r="P2613" s="26">
        <f t="shared" si="245"/>
        <v>83.8</v>
      </c>
      <c r="Q2613" s="31">
        <f t="shared" si="247"/>
        <v>43068.917423167848</v>
      </c>
      <c r="R2613" s="31">
        <f t="shared" si="246"/>
        <v>43103.254609929078</v>
      </c>
      <c r="S2613" s="26">
        <f t="shared" si="248"/>
        <v>35</v>
      </c>
      <c r="T2613">
        <f t="shared" si="249"/>
        <v>2017</v>
      </c>
    </row>
    <row r="2614" spans="1:20" ht="42.75" hidden="1" x14ac:dyDescent="0.4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>
        <v>294</v>
      </c>
      <c r="L2614" t="b">
        <v>1</v>
      </c>
      <c r="M2614" t="s">
        <v>8275</v>
      </c>
      <c r="N2614" t="s">
        <v>8311</v>
      </c>
      <c r="O2614" s="6">
        <f t="shared" si="244"/>
        <v>172</v>
      </c>
      <c r="P2614">
        <f t="shared" si="245"/>
        <v>58.42</v>
      </c>
      <c r="Q2614" s="5">
        <f t="shared" si="247"/>
        <v>42331.358983451537</v>
      </c>
      <c r="R2614" s="5">
        <f t="shared" si="246"/>
        <v>42363.018557919626</v>
      </c>
      <c r="S2614">
        <f t="shared" si="248"/>
        <v>32</v>
      </c>
      <c r="T2614">
        <f t="shared" si="249"/>
        <v>2015</v>
      </c>
    </row>
    <row r="2615" spans="1:20" ht="42.75" hidden="1" x14ac:dyDescent="0.4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>
        <v>28</v>
      </c>
      <c r="L2615" t="b">
        <v>1</v>
      </c>
      <c r="M2615" t="s">
        <v>8275</v>
      </c>
      <c r="N2615" t="s">
        <v>8311</v>
      </c>
      <c r="O2615" s="6">
        <f t="shared" si="244"/>
        <v>101</v>
      </c>
      <c r="P2615">
        <f t="shared" si="245"/>
        <v>270.57</v>
      </c>
      <c r="Q2615" s="5">
        <f t="shared" si="247"/>
        <v>41475.197328605202</v>
      </c>
      <c r="R2615" s="5">
        <f t="shared" si="246"/>
        <v>41505.835626477543</v>
      </c>
      <c r="S2615">
        <f t="shared" si="248"/>
        <v>31</v>
      </c>
      <c r="T2615">
        <f t="shared" si="249"/>
        <v>2013</v>
      </c>
    </row>
    <row r="2616" spans="1:20" ht="42.75" hidden="1" x14ac:dyDescent="0.4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>
        <v>100</v>
      </c>
      <c r="L2616" t="b">
        <v>1</v>
      </c>
      <c r="M2616" t="s">
        <v>8275</v>
      </c>
      <c r="N2616" t="s">
        <v>8311</v>
      </c>
      <c r="O2616" s="6">
        <f t="shared" si="244"/>
        <v>102</v>
      </c>
      <c r="P2616">
        <f t="shared" si="245"/>
        <v>107.1</v>
      </c>
      <c r="Q2616" s="5">
        <f t="shared" si="247"/>
        <v>42074.574609929077</v>
      </c>
      <c r="R2616" s="5">
        <f t="shared" si="246"/>
        <v>42103.680851063829</v>
      </c>
      <c r="S2616">
        <f t="shared" si="248"/>
        <v>29</v>
      </c>
      <c r="T2616">
        <f t="shared" si="249"/>
        <v>2015</v>
      </c>
    </row>
    <row r="2617" spans="1:20" ht="42.75" hidden="1" x14ac:dyDescent="0.4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>
        <v>72</v>
      </c>
      <c r="L2617" t="b">
        <v>1</v>
      </c>
      <c r="M2617" t="s">
        <v>8275</v>
      </c>
      <c r="N2617" t="s">
        <v>8311</v>
      </c>
      <c r="O2617" s="6">
        <f t="shared" si="244"/>
        <v>170</v>
      </c>
      <c r="P2617">
        <f t="shared" si="245"/>
        <v>47.18</v>
      </c>
      <c r="Q2617" s="5">
        <f t="shared" si="247"/>
        <v>42812.741891252954</v>
      </c>
      <c r="R2617" s="5">
        <f t="shared" si="246"/>
        <v>42850.531914893618</v>
      </c>
      <c r="S2617">
        <f t="shared" si="248"/>
        <v>38</v>
      </c>
      <c r="T2617">
        <f t="shared" si="249"/>
        <v>2017</v>
      </c>
    </row>
    <row r="2618" spans="1:20" ht="42.75" hidden="1" x14ac:dyDescent="0.4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>
        <v>238</v>
      </c>
      <c r="L2618" t="b">
        <v>1</v>
      </c>
      <c r="M2618" t="s">
        <v>8275</v>
      </c>
      <c r="N2618" t="s">
        <v>8311</v>
      </c>
      <c r="O2618" s="6">
        <f t="shared" si="244"/>
        <v>115</v>
      </c>
      <c r="P2618">
        <f t="shared" si="245"/>
        <v>120.31</v>
      </c>
      <c r="Q2618" s="5">
        <f t="shared" si="247"/>
        <v>42566.10081560284</v>
      </c>
      <c r="R2618" s="5">
        <f t="shared" si="246"/>
        <v>42596.739113475182</v>
      </c>
      <c r="S2618">
        <f t="shared" si="248"/>
        <v>31</v>
      </c>
      <c r="T2618">
        <f t="shared" si="249"/>
        <v>2016</v>
      </c>
    </row>
    <row r="2619" spans="1:20" ht="42.75" hidden="1" x14ac:dyDescent="0.4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>
        <v>159</v>
      </c>
      <c r="L2619" t="b">
        <v>1</v>
      </c>
      <c r="M2619" t="s">
        <v>8275</v>
      </c>
      <c r="N2619" t="s">
        <v>8311</v>
      </c>
      <c r="O2619" s="6">
        <f t="shared" si="244"/>
        <v>878</v>
      </c>
      <c r="P2619">
        <f t="shared" si="245"/>
        <v>27.6</v>
      </c>
      <c r="Q2619" s="5">
        <f t="shared" si="247"/>
        <v>42250.403676122936</v>
      </c>
      <c r="R2619" s="5">
        <f t="shared" si="246"/>
        <v>42281.04197399527</v>
      </c>
      <c r="S2619">
        <f t="shared" si="248"/>
        <v>31</v>
      </c>
      <c r="T2619">
        <f t="shared" si="249"/>
        <v>2015</v>
      </c>
    </row>
    <row r="2620" spans="1:20" ht="28.5" hidden="1" x14ac:dyDescent="0.4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>
        <v>77</v>
      </c>
      <c r="L2620" t="b">
        <v>1</v>
      </c>
      <c r="M2620" t="s">
        <v>8275</v>
      </c>
      <c r="N2620" t="s">
        <v>8311</v>
      </c>
      <c r="O2620" s="6">
        <f t="shared" si="244"/>
        <v>105</v>
      </c>
      <c r="P2620">
        <f t="shared" si="245"/>
        <v>205.3</v>
      </c>
      <c r="Q2620" s="5">
        <f t="shared" si="247"/>
        <v>42635.3411465721</v>
      </c>
      <c r="R2620" s="5">
        <f t="shared" si="246"/>
        <v>42696.660295508278</v>
      </c>
      <c r="S2620">
        <f t="shared" si="248"/>
        <v>61</v>
      </c>
      <c r="T2620">
        <f t="shared" si="249"/>
        <v>2016</v>
      </c>
    </row>
    <row r="2621" spans="1:20" ht="42.75" hidden="1" x14ac:dyDescent="0.4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>
        <v>53</v>
      </c>
      <c r="L2621" t="b">
        <v>1</v>
      </c>
      <c r="M2621" t="s">
        <v>8275</v>
      </c>
      <c r="N2621" t="s">
        <v>8311</v>
      </c>
      <c r="O2621" s="6">
        <f t="shared" si="244"/>
        <v>188</v>
      </c>
      <c r="P2621">
        <f t="shared" si="245"/>
        <v>35.549999999999997</v>
      </c>
      <c r="Q2621" s="5">
        <f t="shared" si="247"/>
        <v>42629.307375886521</v>
      </c>
      <c r="R2621" s="5">
        <f t="shared" si="246"/>
        <v>42656.446808510635</v>
      </c>
      <c r="S2621">
        <f t="shared" si="248"/>
        <v>28</v>
      </c>
      <c r="T2621">
        <f t="shared" si="249"/>
        <v>2016</v>
      </c>
    </row>
    <row r="2622" spans="1:20" ht="42.75" hidden="1" x14ac:dyDescent="0.4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>
        <v>1251</v>
      </c>
      <c r="L2622" t="b">
        <v>1</v>
      </c>
      <c r="M2622" t="s">
        <v>8275</v>
      </c>
      <c r="N2622" t="s">
        <v>8311</v>
      </c>
      <c r="O2622" s="6">
        <f t="shared" si="244"/>
        <v>144</v>
      </c>
      <c r="P2622">
        <f t="shared" si="245"/>
        <v>74.64</v>
      </c>
      <c r="Q2622" s="5">
        <f t="shared" si="247"/>
        <v>42606.106879432627</v>
      </c>
      <c r="R2622" s="5">
        <f t="shared" si="246"/>
        <v>42643.765957446813</v>
      </c>
      <c r="S2622">
        <f t="shared" si="248"/>
        <v>38</v>
      </c>
      <c r="T2622">
        <f t="shared" si="249"/>
        <v>2016</v>
      </c>
    </row>
    <row r="2623" spans="1:20" ht="42.75" hidden="1" x14ac:dyDescent="0.4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>
        <v>465</v>
      </c>
      <c r="L2623" t="b">
        <v>1</v>
      </c>
      <c r="M2623" t="s">
        <v>8275</v>
      </c>
      <c r="N2623" t="s">
        <v>8311</v>
      </c>
      <c r="O2623" s="6">
        <f t="shared" si="244"/>
        <v>146</v>
      </c>
      <c r="P2623">
        <f t="shared" si="245"/>
        <v>47.06</v>
      </c>
      <c r="Q2623" s="5">
        <f t="shared" si="247"/>
        <v>42467.806004728132</v>
      </c>
      <c r="R2623" s="5">
        <f t="shared" si="246"/>
        <v>42498.444302600474</v>
      </c>
      <c r="S2623">
        <f t="shared" si="248"/>
        <v>31</v>
      </c>
      <c r="T2623">
        <f t="shared" si="249"/>
        <v>2016</v>
      </c>
    </row>
    <row r="2624" spans="1:20" ht="42.75" hidden="1" x14ac:dyDescent="0.4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>
        <v>74</v>
      </c>
      <c r="L2624" t="b">
        <v>1</v>
      </c>
      <c r="M2624" t="s">
        <v>8275</v>
      </c>
      <c r="N2624" t="s">
        <v>8311</v>
      </c>
      <c r="O2624" s="6">
        <f t="shared" si="244"/>
        <v>131</v>
      </c>
      <c r="P2624">
        <f t="shared" si="245"/>
        <v>26.59</v>
      </c>
      <c r="Q2624" s="5">
        <f t="shared" si="247"/>
        <v>43054.014373522456</v>
      </c>
      <c r="R2624" s="5">
        <f t="shared" si="246"/>
        <v>43099.971820330968</v>
      </c>
      <c r="S2624">
        <f t="shared" si="248"/>
        <v>46</v>
      </c>
      <c r="T2624">
        <f t="shared" si="249"/>
        <v>2017</v>
      </c>
    </row>
    <row r="2625" spans="1:20" ht="42.75" hidden="1" x14ac:dyDescent="0.4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>
        <v>62</v>
      </c>
      <c r="L2625" t="b">
        <v>1</v>
      </c>
      <c r="M2625" t="s">
        <v>8275</v>
      </c>
      <c r="N2625" t="s">
        <v>8311</v>
      </c>
      <c r="O2625" s="6">
        <f t="shared" si="244"/>
        <v>114</v>
      </c>
      <c r="P2625">
        <f t="shared" si="245"/>
        <v>36.770000000000003</v>
      </c>
      <c r="Q2625" s="5">
        <f t="shared" si="247"/>
        <v>43056.581158392437</v>
      </c>
      <c r="R2625" s="5">
        <f t="shared" si="246"/>
        <v>43070.87903073286</v>
      </c>
      <c r="S2625">
        <f t="shared" si="248"/>
        <v>15</v>
      </c>
      <c r="T2625">
        <f t="shared" si="249"/>
        <v>2017</v>
      </c>
    </row>
    <row r="2626" spans="1:20" ht="42.75" hidden="1" x14ac:dyDescent="0.4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>
        <v>3468</v>
      </c>
      <c r="L2626" t="b">
        <v>1</v>
      </c>
      <c r="M2626" t="s">
        <v>8275</v>
      </c>
      <c r="N2626" t="s">
        <v>8311</v>
      </c>
      <c r="O2626" s="6">
        <f t="shared" ref="O2626:O2689" si="250">ROUND(E2626/D2626*100,0)</f>
        <v>1379</v>
      </c>
      <c r="P2626">
        <f t="shared" ref="P2626:P2689" si="251">IFERROR(ROUND(E2626/K2626,2),0)</f>
        <v>31.82</v>
      </c>
      <c r="Q2626" s="5">
        <f t="shared" si="247"/>
        <v>41475.813498817966</v>
      </c>
      <c r="R2626" s="5">
        <f t="shared" ref="R2626:R2689" si="252">(I2626/84600)+DATE(1970,1,1)</f>
        <v>41497.260307328601</v>
      </c>
      <c r="S2626">
        <f t="shared" si="248"/>
        <v>22</v>
      </c>
      <c r="T2626">
        <f t="shared" si="249"/>
        <v>2013</v>
      </c>
    </row>
    <row r="2627" spans="1:20" ht="42.75" hidden="1" x14ac:dyDescent="0.4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>
        <v>52</v>
      </c>
      <c r="L2627" t="b">
        <v>1</v>
      </c>
      <c r="M2627" t="s">
        <v>8275</v>
      </c>
      <c r="N2627" t="s">
        <v>8311</v>
      </c>
      <c r="O2627" s="6">
        <f t="shared" si="250"/>
        <v>956</v>
      </c>
      <c r="P2627">
        <f t="shared" si="251"/>
        <v>27.58</v>
      </c>
      <c r="Q2627" s="5">
        <f t="shared" ref="Q2627:Q2690" si="253">(J2627/84600)+DATE(1970,1,1)</f>
        <v>43022.42326241135</v>
      </c>
      <c r="R2627" s="5">
        <f t="shared" si="252"/>
        <v>43047.997730496456</v>
      </c>
      <c r="S2627">
        <f t="shared" ref="S2627:S2690" si="254">ROUND((I2627-J2627)/86400,0)+1</f>
        <v>26</v>
      </c>
      <c r="T2627">
        <f t="shared" ref="T2627:T2690" si="255">YEAR((Q2627))</f>
        <v>2017</v>
      </c>
    </row>
    <row r="2628" spans="1:20" ht="42.75" hidden="1" x14ac:dyDescent="0.4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>
        <v>50</v>
      </c>
      <c r="L2628" t="b">
        <v>1</v>
      </c>
      <c r="M2628" t="s">
        <v>8275</v>
      </c>
      <c r="N2628" t="s">
        <v>8311</v>
      </c>
      <c r="O2628" s="6">
        <f t="shared" si="250"/>
        <v>112</v>
      </c>
      <c r="P2628">
        <f t="shared" si="251"/>
        <v>56</v>
      </c>
      <c r="Q2628" s="5">
        <f t="shared" si="253"/>
        <v>42480.960626477543</v>
      </c>
      <c r="R2628" s="5">
        <f t="shared" si="252"/>
        <v>42511.598924349877</v>
      </c>
      <c r="S2628">
        <f t="shared" si="254"/>
        <v>31</v>
      </c>
      <c r="T2628">
        <f t="shared" si="255"/>
        <v>2016</v>
      </c>
    </row>
    <row r="2629" spans="1:20" ht="42.75" hidden="1" x14ac:dyDescent="0.4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>
        <v>45</v>
      </c>
      <c r="L2629" t="b">
        <v>1</v>
      </c>
      <c r="M2629" t="s">
        <v>8275</v>
      </c>
      <c r="N2629" t="s">
        <v>8311</v>
      </c>
      <c r="O2629" s="6">
        <f t="shared" si="250"/>
        <v>647</v>
      </c>
      <c r="P2629">
        <f t="shared" si="251"/>
        <v>21.56</v>
      </c>
      <c r="Q2629" s="5">
        <f t="shared" si="253"/>
        <v>42660.910886524827</v>
      </c>
      <c r="R2629" s="5">
        <f t="shared" si="252"/>
        <v>42691.591737588649</v>
      </c>
      <c r="S2629">
        <f t="shared" si="254"/>
        <v>31</v>
      </c>
      <c r="T2629">
        <f t="shared" si="255"/>
        <v>2016</v>
      </c>
    </row>
    <row r="2630" spans="1:20" ht="28.5" hidden="1" x14ac:dyDescent="0.4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>
        <v>21</v>
      </c>
      <c r="L2630" t="b">
        <v>1</v>
      </c>
      <c r="M2630" t="s">
        <v>8275</v>
      </c>
      <c r="N2630" t="s">
        <v>8311</v>
      </c>
      <c r="O2630" s="6">
        <f t="shared" si="250"/>
        <v>110</v>
      </c>
      <c r="P2630">
        <f t="shared" si="251"/>
        <v>44.1</v>
      </c>
      <c r="Q2630" s="5">
        <f t="shared" si="253"/>
        <v>42302.582352245867</v>
      </c>
      <c r="R2630" s="5">
        <f t="shared" si="252"/>
        <v>42323.007884160761</v>
      </c>
      <c r="S2630">
        <f t="shared" si="254"/>
        <v>21</v>
      </c>
      <c r="T2630">
        <f t="shared" si="255"/>
        <v>2015</v>
      </c>
    </row>
    <row r="2631" spans="1:20" ht="28.5" hidden="1" x14ac:dyDescent="0.4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>
        <v>100</v>
      </c>
      <c r="L2631" t="b">
        <v>1</v>
      </c>
      <c r="M2631" t="s">
        <v>8275</v>
      </c>
      <c r="N2631" t="s">
        <v>8311</v>
      </c>
      <c r="O2631" s="6">
        <f t="shared" si="250"/>
        <v>128</v>
      </c>
      <c r="P2631">
        <f t="shared" si="251"/>
        <v>63.87</v>
      </c>
      <c r="Q2631" s="5">
        <f t="shared" si="253"/>
        <v>42460.443522458634</v>
      </c>
      <c r="R2631" s="5">
        <f t="shared" si="252"/>
        <v>42491.081820330968</v>
      </c>
      <c r="S2631">
        <f t="shared" si="254"/>
        <v>31</v>
      </c>
      <c r="T2631">
        <f t="shared" si="255"/>
        <v>2016</v>
      </c>
    </row>
    <row r="2632" spans="1:20" ht="42.75" hidden="1" x14ac:dyDescent="0.4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>
        <v>81</v>
      </c>
      <c r="L2632" t="b">
        <v>1</v>
      </c>
      <c r="M2632" t="s">
        <v>8275</v>
      </c>
      <c r="N2632" t="s">
        <v>8311</v>
      </c>
      <c r="O2632" s="6">
        <f t="shared" si="250"/>
        <v>158</v>
      </c>
      <c r="P2632">
        <f t="shared" si="251"/>
        <v>38.99</v>
      </c>
      <c r="Q2632" s="5">
        <f t="shared" si="253"/>
        <v>42884.852387706851</v>
      </c>
      <c r="R2632" s="5">
        <f t="shared" si="252"/>
        <v>42912.744680851065</v>
      </c>
      <c r="S2632">
        <f t="shared" si="254"/>
        <v>28</v>
      </c>
      <c r="T2632">
        <f t="shared" si="255"/>
        <v>2017</v>
      </c>
    </row>
    <row r="2633" spans="1:20" ht="42.75" hidden="1" x14ac:dyDescent="0.4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>
        <v>286</v>
      </c>
      <c r="L2633" t="b">
        <v>1</v>
      </c>
      <c r="M2633" t="s">
        <v>8275</v>
      </c>
      <c r="N2633" t="s">
        <v>8311</v>
      </c>
      <c r="O2633" s="6">
        <f t="shared" si="250"/>
        <v>115</v>
      </c>
      <c r="P2633">
        <f t="shared" si="251"/>
        <v>80.19</v>
      </c>
      <c r="Q2633" s="5">
        <f t="shared" si="253"/>
        <v>42572.406938534274</v>
      </c>
      <c r="R2633" s="5">
        <f t="shared" si="252"/>
        <v>42601.002683215134</v>
      </c>
      <c r="S2633">
        <f t="shared" si="254"/>
        <v>29</v>
      </c>
      <c r="T2633">
        <f t="shared" si="255"/>
        <v>2016</v>
      </c>
    </row>
    <row r="2634" spans="1:20" ht="42.75" hidden="1" x14ac:dyDescent="0.4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>
        <v>42</v>
      </c>
      <c r="L2634" t="b">
        <v>1</v>
      </c>
      <c r="M2634" t="s">
        <v>8275</v>
      </c>
      <c r="N2634" t="s">
        <v>8311</v>
      </c>
      <c r="O2634" s="6">
        <f t="shared" si="250"/>
        <v>137</v>
      </c>
      <c r="P2634">
        <f t="shared" si="251"/>
        <v>34.9</v>
      </c>
      <c r="Q2634" s="5">
        <f t="shared" si="253"/>
        <v>42854.16949172577</v>
      </c>
      <c r="R2634" s="5">
        <f t="shared" si="252"/>
        <v>42879.701406619381</v>
      </c>
      <c r="S2634">
        <f t="shared" si="254"/>
        <v>26</v>
      </c>
      <c r="T2634">
        <f t="shared" si="255"/>
        <v>2017</v>
      </c>
    </row>
    <row r="2635" spans="1:20" ht="42.75" hidden="1" x14ac:dyDescent="0.4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>
        <v>199</v>
      </c>
      <c r="L2635" t="b">
        <v>1</v>
      </c>
      <c r="M2635" t="s">
        <v>8275</v>
      </c>
      <c r="N2635" t="s">
        <v>8311</v>
      </c>
      <c r="O2635" s="6">
        <f t="shared" si="250"/>
        <v>355</v>
      </c>
      <c r="P2635">
        <f t="shared" si="251"/>
        <v>89.1</v>
      </c>
      <c r="Q2635" s="5">
        <f t="shared" si="253"/>
        <v>42010.351442080377</v>
      </c>
      <c r="R2635" s="5">
        <f t="shared" si="252"/>
        <v>42041.127659574471</v>
      </c>
      <c r="S2635">
        <f t="shared" si="254"/>
        <v>31</v>
      </c>
      <c r="T2635">
        <f t="shared" si="255"/>
        <v>2015</v>
      </c>
    </row>
    <row r="2636" spans="1:20" ht="42.75" hidden="1" x14ac:dyDescent="0.4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>
        <v>25</v>
      </c>
      <c r="L2636" t="b">
        <v>1</v>
      </c>
      <c r="M2636" t="s">
        <v>8275</v>
      </c>
      <c r="N2636" t="s">
        <v>8311</v>
      </c>
      <c r="O2636" s="6">
        <f t="shared" si="250"/>
        <v>106</v>
      </c>
      <c r="P2636">
        <f t="shared" si="251"/>
        <v>39.44</v>
      </c>
      <c r="Q2636" s="5">
        <f t="shared" si="253"/>
        <v>42975.287482269501</v>
      </c>
      <c r="R2636" s="5">
        <f t="shared" si="252"/>
        <v>43005.925780141843</v>
      </c>
      <c r="S2636">
        <f t="shared" si="254"/>
        <v>31</v>
      </c>
      <c r="T2636">
        <f t="shared" si="255"/>
        <v>2017</v>
      </c>
    </row>
    <row r="2637" spans="1:20" ht="42.75" hidden="1" x14ac:dyDescent="0.4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>
        <v>84</v>
      </c>
      <c r="L2637" t="b">
        <v>1</v>
      </c>
      <c r="M2637" t="s">
        <v>8275</v>
      </c>
      <c r="N2637" t="s">
        <v>8311</v>
      </c>
      <c r="O2637" s="6">
        <f t="shared" si="250"/>
        <v>100</v>
      </c>
      <c r="P2637">
        <f t="shared" si="251"/>
        <v>136.9</v>
      </c>
      <c r="Q2637" s="5">
        <f t="shared" si="253"/>
        <v>42388.354148936167</v>
      </c>
      <c r="R2637" s="5">
        <f t="shared" si="252"/>
        <v>42424.056276595744</v>
      </c>
      <c r="S2637">
        <f t="shared" si="254"/>
        <v>36</v>
      </c>
      <c r="T2637">
        <f t="shared" si="255"/>
        <v>2016</v>
      </c>
    </row>
    <row r="2638" spans="1:20" ht="42.75" hidden="1" x14ac:dyDescent="0.4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>
        <v>50</v>
      </c>
      <c r="L2638" t="b">
        <v>1</v>
      </c>
      <c r="M2638" t="s">
        <v>8275</v>
      </c>
      <c r="N2638" t="s">
        <v>8311</v>
      </c>
      <c r="O2638" s="6">
        <f t="shared" si="250"/>
        <v>187</v>
      </c>
      <c r="P2638">
        <f t="shared" si="251"/>
        <v>37.46</v>
      </c>
      <c r="Q2638" s="5">
        <f t="shared" si="253"/>
        <v>42999.75548463357</v>
      </c>
      <c r="R2638" s="5">
        <f t="shared" si="252"/>
        <v>43022.659574468082</v>
      </c>
      <c r="S2638">
        <f t="shared" si="254"/>
        <v>23</v>
      </c>
      <c r="T2638">
        <f t="shared" si="255"/>
        <v>2017</v>
      </c>
    </row>
    <row r="2639" spans="1:20" ht="28.5" hidden="1" x14ac:dyDescent="0.4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>
        <v>26</v>
      </c>
      <c r="L2639" t="b">
        <v>1</v>
      </c>
      <c r="M2639" t="s">
        <v>8275</v>
      </c>
      <c r="N2639" t="s">
        <v>8311</v>
      </c>
      <c r="O2639" s="6">
        <f t="shared" si="250"/>
        <v>166</v>
      </c>
      <c r="P2639">
        <f t="shared" si="251"/>
        <v>31.96</v>
      </c>
      <c r="Q2639" s="5">
        <f t="shared" si="253"/>
        <v>43002.752659574471</v>
      </c>
      <c r="R2639" s="5">
        <f t="shared" si="252"/>
        <v>43019.093085106382</v>
      </c>
      <c r="S2639">
        <f t="shared" si="254"/>
        <v>17</v>
      </c>
      <c r="T2639">
        <f t="shared" si="255"/>
        <v>2017</v>
      </c>
    </row>
    <row r="2640" spans="1:20" ht="42.75" hidden="1" x14ac:dyDescent="0.4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>
        <v>14</v>
      </c>
      <c r="L2640" t="b">
        <v>1</v>
      </c>
      <c r="M2640" t="s">
        <v>8275</v>
      </c>
      <c r="N2640" t="s">
        <v>8311</v>
      </c>
      <c r="O2640" s="6">
        <f t="shared" si="250"/>
        <v>102</v>
      </c>
      <c r="P2640">
        <f t="shared" si="251"/>
        <v>25.21</v>
      </c>
      <c r="Q2640" s="5">
        <f t="shared" si="253"/>
        <v>42339.294267139485</v>
      </c>
      <c r="R2640" s="5">
        <f t="shared" si="252"/>
        <v>42369.932565011819</v>
      </c>
      <c r="S2640">
        <f t="shared" si="254"/>
        <v>31</v>
      </c>
      <c r="T2640">
        <f t="shared" si="255"/>
        <v>2015</v>
      </c>
    </row>
    <row r="2641" spans="1:20" ht="42.75" hidden="1" x14ac:dyDescent="0.4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>
        <v>49</v>
      </c>
      <c r="L2641" t="b">
        <v>1</v>
      </c>
      <c r="M2641" t="s">
        <v>8275</v>
      </c>
      <c r="N2641" t="s">
        <v>8311</v>
      </c>
      <c r="O2641" s="6">
        <f t="shared" si="250"/>
        <v>164</v>
      </c>
      <c r="P2641">
        <f t="shared" si="251"/>
        <v>10.039999999999999</v>
      </c>
      <c r="Q2641" s="5">
        <f t="shared" si="253"/>
        <v>42374.989929078016</v>
      </c>
      <c r="R2641" s="5">
        <f t="shared" si="252"/>
        <v>42405.628226950357</v>
      </c>
      <c r="S2641">
        <f t="shared" si="254"/>
        <v>31</v>
      </c>
      <c r="T2641">
        <f t="shared" si="255"/>
        <v>2016</v>
      </c>
    </row>
    <row r="2642" spans="1:20" ht="57" hidden="1" x14ac:dyDescent="0.4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>
        <v>69</v>
      </c>
      <c r="L2642" t="b">
        <v>1</v>
      </c>
      <c r="M2642" t="s">
        <v>8275</v>
      </c>
      <c r="N2642" t="s">
        <v>8311</v>
      </c>
      <c r="O2642" s="6">
        <f t="shared" si="250"/>
        <v>106</v>
      </c>
      <c r="P2642">
        <f t="shared" si="251"/>
        <v>45.94</v>
      </c>
      <c r="Q2642" s="5">
        <f t="shared" si="253"/>
        <v>42454.951229314422</v>
      </c>
      <c r="R2642" s="5">
        <f t="shared" si="252"/>
        <v>42516.227825059104</v>
      </c>
      <c r="S2642">
        <f t="shared" si="254"/>
        <v>61</v>
      </c>
      <c r="T2642">
        <f t="shared" si="255"/>
        <v>2016</v>
      </c>
    </row>
    <row r="2643" spans="1:20" ht="28.5" hidden="1" x14ac:dyDescent="0.4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>
        <v>1</v>
      </c>
      <c r="L2643" t="b">
        <v>0</v>
      </c>
      <c r="M2643" t="s">
        <v>8275</v>
      </c>
      <c r="N2643" t="s">
        <v>8311</v>
      </c>
      <c r="O2643" s="6">
        <f t="shared" si="250"/>
        <v>1</v>
      </c>
      <c r="P2643">
        <f t="shared" si="251"/>
        <v>15</v>
      </c>
      <c r="Q2643" s="5">
        <f t="shared" si="253"/>
        <v>42227.887269503546</v>
      </c>
      <c r="R2643" s="5">
        <f t="shared" si="252"/>
        <v>42245.26170212766</v>
      </c>
      <c r="S2643">
        <f t="shared" si="254"/>
        <v>18</v>
      </c>
      <c r="T2643">
        <f t="shared" si="255"/>
        <v>2015</v>
      </c>
    </row>
    <row r="2644" spans="1:20" ht="57" hidden="1" x14ac:dyDescent="0.4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>
        <v>0</v>
      </c>
      <c r="L2644" t="b">
        <v>0</v>
      </c>
      <c r="M2644" t="s">
        <v>8275</v>
      </c>
      <c r="N2644" t="s">
        <v>8311</v>
      </c>
      <c r="O2644" s="6">
        <f t="shared" si="250"/>
        <v>0</v>
      </c>
      <c r="P2644">
        <f t="shared" si="251"/>
        <v>0</v>
      </c>
      <c r="Q2644" s="5">
        <f t="shared" si="253"/>
        <v>42897.251867612293</v>
      </c>
      <c r="R2644" s="5">
        <f t="shared" si="252"/>
        <v>42927.934042553192</v>
      </c>
      <c r="S2644">
        <f t="shared" si="254"/>
        <v>31</v>
      </c>
      <c r="T2644">
        <f t="shared" si="255"/>
        <v>2017</v>
      </c>
    </row>
    <row r="2645" spans="1:20" ht="42.75" hidden="1" x14ac:dyDescent="0.4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>
        <v>1501</v>
      </c>
      <c r="L2645" t="b">
        <v>0</v>
      </c>
      <c r="M2645" t="s">
        <v>8275</v>
      </c>
      <c r="N2645" t="s">
        <v>8311</v>
      </c>
      <c r="O2645" s="6">
        <f t="shared" si="250"/>
        <v>34</v>
      </c>
      <c r="P2645">
        <f t="shared" si="251"/>
        <v>223.58</v>
      </c>
      <c r="Q2645" s="5">
        <f t="shared" si="253"/>
        <v>43053.850059101656</v>
      </c>
      <c r="R2645" s="5">
        <f t="shared" si="252"/>
        <v>43090.360992907801</v>
      </c>
      <c r="S2645">
        <f t="shared" si="254"/>
        <v>37</v>
      </c>
      <c r="T2645">
        <f t="shared" si="255"/>
        <v>2017</v>
      </c>
    </row>
    <row r="2646" spans="1:20" ht="42.75" hidden="1" x14ac:dyDescent="0.4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>
        <v>52</v>
      </c>
      <c r="L2646" t="b">
        <v>0</v>
      </c>
      <c r="M2646" t="s">
        <v>8275</v>
      </c>
      <c r="N2646" t="s">
        <v>8311</v>
      </c>
      <c r="O2646" s="6">
        <f t="shared" si="250"/>
        <v>2</v>
      </c>
      <c r="P2646">
        <f t="shared" si="251"/>
        <v>39.479999999999997</v>
      </c>
      <c r="Q2646" s="5">
        <f t="shared" si="253"/>
        <v>43140.872754137119</v>
      </c>
      <c r="R2646" s="5">
        <f t="shared" si="252"/>
        <v>43171.51105200946</v>
      </c>
      <c r="S2646">
        <f t="shared" si="254"/>
        <v>31</v>
      </c>
      <c r="T2646">
        <f t="shared" si="255"/>
        <v>2018</v>
      </c>
    </row>
    <row r="2647" spans="1:20" ht="42.75" hidden="1" x14ac:dyDescent="0.4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>
        <v>23</v>
      </c>
      <c r="L2647" t="b">
        <v>0</v>
      </c>
      <c r="M2647" t="s">
        <v>8275</v>
      </c>
      <c r="N2647" t="s">
        <v>8311</v>
      </c>
      <c r="O2647" s="6">
        <f t="shared" si="250"/>
        <v>11</v>
      </c>
      <c r="P2647">
        <f t="shared" si="251"/>
        <v>91.3</v>
      </c>
      <c r="Q2647" s="5">
        <f t="shared" si="253"/>
        <v>42269.775449172579</v>
      </c>
      <c r="R2647" s="5">
        <f t="shared" si="252"/>
        <v>42300.456300236408</v>
      </c>
      <c r="S2647">
        <f t="shared" si="254"/>
        <v>31</v>
      </c>
      <c r="T2647">
        <f t="shared" si="255"/>
        <v>2015</v>
      </c>
    </row>
    <row r="2648" spans="1:20" ht="42.75" hidden="1" x14ac:dyDescent="0.4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>
        <v>535</v>
      </c>
      <c r="L2648" t="b">
        <v>0</v>
      </c>
      <c r="M2648" t="s">
        <v>8275</v>
      </c>
      <c r="N2648" t="s">
        <v>8311</v>
      </c>
      <c r="O2648" s="6">
        <f t="shared" si="250"/>
        <v>8</v>
      </c>
      <c r="P2648">
        <f t="shared" si="251"/>
        <v>78.67</v>
      </c>
      <c r="Q2648" s="5">
        <f t="shared" si="253"/>
        <v>42580.724219858152</v>
      </c>
      <c r="R2648" s="5">
        <f t="shared" si="252"/>
        <v>42611.362517730493</v>
      </c>
      <c r="S2648">
        <f t="shared" si="254"/>
        <v>31</v>
      </c>
      <c r="T2648">
        <f t="shared" si="255"/>
        <v>2016</v>
      </c>
    </row>
    <row r="2649" spans="1:20" ht="42.75" hidden="1" x14ac:dyDescent="0.4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>
        <v>3</v>
      </c>
      <c r="L2649" t="b">
        <v>0</v>
      </c>
      <c r="M2649" t="s">
        <v>8275</v>
      </c>
      <c r="N2649" t="s">
        <v>8311</v>
      </c>
      <c r="O2649" s="6">
        <f t="shared" si="250"/>
        <v>1</v>
      </c>
      <c r="P2649">
        <f t="shared" si="251"/>
        <v>12</v>
      </c>
      <c r="Q2649" s="5">
        <f t="shared" si="253"/>
        <v>42554.118427895984</v>
      </c>
      <c r="R2649" s="5">
        <f t="shared" si="252"/>
        <v>42584.756725768326</v>
      </c>
      <c r="S2649">
        <f t="shared" si="254"/>
        <v>31</v>
      </c>
      <c r="T2649">
        <f t="shared" si="255"/>
        <v>2016</v>
      </c>
    </row>
    <row r="2650" spans="1:20" ht="42.75" hidden="1" x14ac:dyDescent="0.4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>
        <v>6</v>
      </c>
      <c r="L2650" t="b">
        <v>0</v>
      </c>
      <c r="M2650" t="s">
        <v>8275</v>
      </c>
      <c r="N2650" t="s">
        <v>8311</v>
      </c>
      <c r="O2650" s="6">
        <f t="shared" si="250"/>
        <v>1</v>
      </c>
      <c r="P2650">
        <f t="shared" si="251"/>
        <v>17.670000000000002</v>
      </c>
      <c r="Q2650" s="5">
        <f t="shared" si="253"/>
        <v>42767.006619385342</v>
      </c>
      <c r="R2650" s="5">
        <f t="shared" si="252"/>
        <v>42797.644917257683</v>
      </c>
      <c r="S2650">
        <f t="shared" si="254"/>
        <v>31</v>
      </c>
      <c r="T2650">
        <f t="shared" si="255"/>
        <v>2017</v>
      </c>
    </row>
    <row r="2651" spans="1:20" ht="28.5" hidden="1" x14ac:dyDescent="0.4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>
        <v>3</v>
      </c>
      <c r="L2651" t="b">
        <v>0</v>
      </c>
      <c r="M2651" t="s">
        <v>8275</v>
      </c>
      <c r="N2651" t="s">
        <v>8311</v>
      </c>
      <c r="O2651" s="6">
        <f t="shared" si="250"/>
        <v>0</v>
      </c>
      <c r="P2651">
        <f t="shared" si="251"/>
        <v>41.33</v>
      </c>
      <c r="Q2651" s="5">
        <f t="shared" si="253"/>
        <v>42698.869278959814</v>
      </c>
      <c r="R2651" s="5">
        <f t="shared" si="252"/>
        <v>42760.145874704496</v>
      </c>
      <c r="S2651">
        <f t="shared" si="254"/>
        <v>61</v>
      </c>
      <c r="T2651">
        <f t="shared" si="255"/>
        <v>2016</v>
      </c>
    </row>
    <row r="2652" spans="1:20" ht="42.75" hidden="1" x14ac:dyDescent="0.4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>
        <v>5</v>
      </c>
      <c r="L2652" t="b">
        <v>0</v>
      </c>
      <c r="M2652" t="s">
        <v>8275</v>
      </c>
      <c r="N2652" t="s">
        <v>8311</v>
      </c>
      <c r="O2652" s="6">
        <f t="shared" si="250"/>
        <v>1</v>
      </c>
      <c r="P2652">
        <f t="shared" si="251"/>
        <v>71.599999999999994</v>
      </c>
      <c r="Q2652" s="5">
        <f t="shared" si="253"/>
        <v>43060.020602836885</v>
      </c>
      <c r="R2652" s="5">
        <f t="shared" si="252"/>
        <v>43090.658900709219</v>
      </c>
      <c r="S2652">
        <f t="shared" si="254"/>
        <v>31</v>
      </c>
      <c r="T2652">
        <f t="shared" si="255"/>
        <v>2017</v>
      </c>
    </row>
    <row r="2653" spans="1:20" ht="42.75" hidden="1" x14ac:dyDescent="0.4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>
        <v>17</v>
      </c>
      <c r="L2653" t="b">
        <v>0</v>
      </c>
      <c r="M2653" t="s">
        <v>8275</v>
      </c>
      <c r="N2653" t="s">
        <v>8311</v>
      </c>
      <c r="O2653" s="6">
        <f t="shared" si="250"/>
        <v>2</v>
      </c>
      <c r="P2653">
        <f t="shared" si="251"/>
        <v>307.82</v>
      </c>
      <c r="Q2653" s="5">
        <f t="shared" si="253"/>
        <v>42684.375992907801</v>
      </c>
      <c r="R2653" s="5">
        <f t="shared" si="252"/>
        <v>42712.971737588654</v>
      </c>
      <c r="S2653">
        <f t="shared" si="254"/>
        <v>29</v>
      </c>
      <c r="T2653">
        <f t="shared" si="255"/>
        <v>2016</v>
      </c>
    </row>
    <row r="2654" spans="1:20" ht="42.75" hidden="1" x14ac:dyDescent="0.4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>
        <v>11</v>
      </c>
      <c r="L2654" t="b">
        <v>0</v>
      </c>
      <c r="M2654" t="s">
        <v>8275</v>
      </c>
      <c r="N2654" t="s">
        <v>8311</v>
      </c>
      <c r="O2654" s="6">
        <f t="shared" si="250"/>
        <v>1</v>
      </c>
      <c r="P2654">
        <f t="shared" si="251"/>
        <v>80.45</v>
      </c>
      <c r="Q2654" s="5">
        <f t="shared" si="253"/>
        <v>42301.757978723399</v>
      </c>
      <c r="R2654" s="5">
        <f t="shared" si="252"/>
        <v>42332.39627659574</v>
      </c>
      <c r="S2654">
        <f t="shared" si="254"/>
        <v>31</v>
      </c>
      <c r="T2654">
        <f t="shared" si="255"/>
        <v>2015</v>
      </c>
    </row>
    <row r="2655" spans="1:20" ht="42.75" hidden="1" x14ac:dyDescent="0.4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>
        <v>70</v>
      </c>
      <c r="L2655" t="b">
        <v>0</v>
      </c>
      <c r="M2655" t="s">
        <v>8275</v>
      </c>
      <c r="N2655" t="s">
        <v>8311</v>
      </c>
      <c r="O2655" s="6">
        <f t="shared" si="250"/>
        <v>12</v>
      </c>
      <c r="P2655">
        <f t="shared" si="251"/>
        <v>83.94</v>
      </c>
      <c r="Q2655" s="5">
        <f t="shared" si="253"/>
        <v>42116.389208037828</v>
      </c>
      <c r="R2655" s="5">
        <f t="shared" si="252"/>
        <v>42148.574468085106</v>
      </c>
      <c r="S2655">
        <f t="shared" si="254"/>
        <v>33</v>
      </c>
      <c r="T2655">
        <f t="shared" si="255"/>
        <v>2015</v>
      </c>
    </row>
    <row r="2656" spans="1:20" ht="42.75" hidden="1" x14ac:dyDescent="0.4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>
        <v>6</v>
      </c>
      <c r="L2656" t="b">
        <v>0</v>
      </c>
      <c r="M2656" t="s">
        <v>8275</v>
      </c>
      <c r="N2656" t="s">
        <v>8311</v>
      </c>
      <c r="O2656" s="6">
        <f t="shared" si="250"/>
        <v>0</v>
      </c>
      <c r="P2656">
        <f t="shared" si="251"/>
        <v>8.5</v>
      </c>
      <c r="Q2656" s="5">
        <f t="shared" si="253"/>
        <v>42406.379739952718</v>
      </c>
      <c r="R2656" s="5">
        <f t="shared" si="252"/>
        <v>42467.613782505912</v>
      </c>
      <c r="S2656">
        <f t="shared" si="254"/>
        <v>61</v>
      </c>
      <c r="T2656">
        <f t="shared" si="255"/>
        <v>2016</v>
      </c>
    </row>
    <row r="2657" spans="1:20" hidden="1" x14ac:dyDescent="0.4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>
        <v>43</v>
      </c>
      <c r="L2657" t="b">
        <v>0</v>
      </c>
      <c r="M2657" t="s">
        <v>8275</v>
      </c>
      <c r="N2657" t="s">
        <v>8311</v>
      </c>
      <c r="O2657" s="6">
        <f t="shared" si="250"/>
        <v>21</v>
      </c>
      <c r="P2657">
        <f t="shared" si="251"/>
        <v>73.37</v>
      </c>
      <c r="Q2657" s="5">
        <f t="shared" si="253"/>
        <v>42739.586843971629</v>
      </c>
      <c r="R2657" s="5">
        <f t="shared" si="252"/>
        <v>42768.148936170212</v>
      </c>
      <c r="S2657">
        <f t="shared" si="254"/>
        <v>29</v>
      </c>
      <c r="T2657">
        <f t="shared" si="255"/>
        <v>2017</v>
      </c>
    </row>
    <row r="2658" spans="1:20" ht="28.5" hidden="1" x14ac:dyDescent="0.4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>
        <v>152</v>
      </c>
      <c r="L2658" t="b">
        <v>0</v>
      </c>
      <c r="M2658" t="s">
        <v>8275</v>
      </c>
      <c r="N2658" t="s">
        <v>8311</v>
      </c>
      <c r="O2658" s="6">
        <f t="shared" si="250"/>
        <v>11</v>
      </c>
      <c r="P2658">
        <f t="shared" si="251"/>
        <v>112.86</v>
      </c>
      <c r="Q2658" s="5">
        <f t="shared" si="253"/>
        <v>43133.618061465721</v>
      </c>
      <c r="R2658" s="5">
        <f t="shared" si="252"/>
        <v>43173.553191489365</v>
      </c>
      <c r="S2658">
        <f t="shared" si="254"/>
        <v>40</v>
      </c>
      <c r="T2658">
        <f t="shared" si="255"/>
        <v>2018</v>
      </c>
    </row>
    <row r="2659" spans="1:20" ht="42.75" hidden="1" x14ac:dyDescent="0.4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>
        <v>59</v>
      </c>
      <c r="L2659" t="b">
        <v>0</v>
      </c>
      <c r="M2659" t="s">
        <v>8275</v>
      </c>
      <c r="N2659" t="s">
        <v>8311</v>
      </c>
      <c r="O2659" s="6">
        <f t="shared" si="250"/>
        <v>19</v>
      </c>
      <c r="P2659">
        <f t="shared" si="251"/>
        <v>95.28</v>
      </c>
      <c r="Q2659" s="5">
        <f t="shared" si="253"/>
        <v>42913.267765957447</v>
      </c>
      <c r="R2659" s="5">
        <f t="shared" si="252"/>
        <v>42947.106382978724</v>
      </c>
      <c r="S2659">
        <f t="shared" si="254"/>
        <v>34</v>
      </c>
      <c r="T2659">
        <f t="shared" si="255"/>
        <v>2017</v>
      </c>
    </row>
    <row r="2660" spans="1:20" ht="42.75" hidden="1" x14ac:dyDescent="0.4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>
        <v>4</v>
      </c>
      <c r="L2660" t="b">
        <v>0</v>
      </c>
      <c r="M2660" t="s">
        <v>8275</v>
      </c>
      <c r="N2660" t="s">
        <v>8311</v>
      </c>
      <c r="O2660" s="6">
        <f t="shared" si="250"/>
        <v>0</v>
      </c>
      <c r="P2660">
        <f t="shared" si="251"/>
        <v>22.75</v>
      </c>
      <c r="Q2660" s="5">
        <f t="shared" si="253"/>
        <v>42913.222151300237</v>
      </c>
      <c r="R2660" s="5">
        <f t="shared" si="252"/>
        <v>42943.860449172578</v>
      </c>
      <c r="S2660">
        <f t="shared" si="254"/>
        <v>31</v>
      </c>
      <c r="T2660">
        <f t="shared" si="255"/>
        <v>2017</v>
      </c>
    </row>
    <row r="2661" spans="1:20" hidden="1" x14ac:dyDescent="0.4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>
        <v>10</v>
      </c>
      <c r="L2661" t="b">
        <v>0</v>
      </c>
      <c r="M2661" t="s">
        <v>8275</v>
      </c>
      <c r="N2661" t="s">
        <v>8311</v>
      </c>
      <c r="O2661" s="6">
        <f t="shared" si="250"/>
        <v>3</v>
      </c>
      <c r="P2661">
        <f t="shared" si="251"/>
        <v>133.30000000000001</v>
      </c>
      <c r="Q2661" s="5">
        <f t="shared" si="253"/>
        <v>42433.411465721045</v>
      </c>
      <c r="R2661" s="5">
        <f t="shared" si="252"/>
        <v>42464.049763593379</v>
      </c>
      <c r="S2661">
        <f t="shared" si="254"/>
        <v>31</v>
      </c>
      <c r="T2661">
        <f t="shared" si="255"/>
        <v>2016</v>
      </c>
    </row>
    <row r="2662" spans="1:20" ht="42.75" hidden="1" x14ac:dyDescent="0.4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>
        <v>5</v>
      </c>
      <c r="L2662" t="b">
        <v>0</v>
      </c>
      <c r="M2662" t="s">
        <v>8275</v>
      </c>
      <c r="N2662" t="s">
        <v>8311</v>
      </c>
      <c r="O2662" s="6">
        <f t="shared" si="250"/>
        <v>0</v>
      </c>
      <c r="P2662">
        <f t="shared" si="251"/>
        <v>3.8</v>
      </c>
      <c r="Q2662" s="5">
        <f t="shared" si="253"/>
        <v>42628.111323877063</v>
      </c>
      <c r="R2662" s="5">
        <f t="shared" si="252"/>
        <v>42689.430472813241</v>
      </c>
      <c r="S2662">
        <f t="shared" si="254"/>
        <v>61</v>
      </c>
      <c r="T2662">
        <f t="shared" si="255"/>
        <v>2016</v>
      </c>
    </row>
    <row r="2663" spans="1:20" ht="42.75" hidden="1" x14ac:dyDescent="0.4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>
        <v>60</v>
      </c>
      <c r="L2663" t="b">
        <v>1</v>
      </c>
      <c r="M2663" t="s">
        <v>8275</v>
      </c>
      <c r="N2663" t="s">
        <v>8312</v>
      </c>
      <c r="O2663" s="6">
        <f t="shared" si="250"/>
        <v>103</v>
      </c>
      <c r="P2663">
        <f t="shared" si="251"/>
        <v>85.75</v>
      </c>
      <c r="Q2663" s="5">
        <f t="shared" si="253"/>
        <v>41882.829905437349</v>
      </c>
      <c r="R2663" s="5">
        <f t="shared" si="252"/>
        <v>41913.468203309691</v>
      </c>
      <c r="S2663">
        <f t="shared" si="254"/>
        <v>31</v>
      </c>
      <c r="T2663">
        <f t="shared" si="255"/>
        <v>2014</v>
      </c>
    </row>
    <row r="2664" spans="1:20" ht="42.75" hidden="1" x14ac:dyDescent="0.4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>
        <v>80</v>
      </c>
      <c r="L2664" t="b">
        <v>1</v>
      </c>
      <c r="M2664" t="s">
        <v>8275</v>
      </c>
      <c r="N2664" t="s">
        <v>8312</v>
      </c>
      <c r="O2664" s="6">
        <f t="shared" si="250"/>
        <v>107</v>
      </c>
      <c r="P2664">
        <f t="shared" si="251"/>
        <v>267</v>
      </c>
      <c r="Q2664" s="5">
        <f t="shared" si="253"/>
        <v>42561.762565011821</v>
      </c>
      <c r="R2664" s="5">
        <f t="shared" si="252"/>
        <v>42592.400862884162</v>
      </c>
      <c r="S2664">
        <f t="shared" si="254"/>
        <v>31</v>
      </c>
      <c r="T2664">
        <f t="shared" si="255"/>
        <v>2016</v>
      </c>
    </row>
    <row r="2665" spans="1:20" ht="42.75" hidden="1" x14ac:dyDescent="0.4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>
        <v>56</v>
      </c>
      <c r="L2665" t="b">
        <v>1</v>
      </c>
      <c r="M2665" t="s">
        <v>8275</v>
      </c>
      <c r="N2665" t="s">
        <v>8312</v>
      </c>
      <c r="O2665" s="6">
        <f t="shared" si="250"/>
        <v>105</v>
      </c>
      <c r="P2665">
        <f t="shared" si="251"/>
        <v>373.56</v>
      </c>
      <c r="Q2665" s="5">
        <f t="shared" si="253"/>
        <v>42576.955165484629</v>
      </c>
      <c r="R2665" s="5">
        <f t="shared" si="252"/>
        <v>42606.574468085106</v>
      </c>
      <c r="S2665">
        <f t="shared" si="254"/>
        <v>30</v>
      </c>
      <c r="T2665">
        <f t="shared" si="255"/>
        <v>2016</v>
      </c>
    </row>
    <row r="2666" spans="1:20" ht="42.75" hidden="1" x14ac:dyDescent="0.4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>
        <v>104</v>
      </c>
      <c r="L2666" t="b">
        <v>1</v>
      </c>
      <c r="M2666" t="s">
        <v>8275</v>
      </c>
      <c r="N2666" t="s">
        <v>8312</v>
      </c>
      <c r="O2666" s="6">
        <f t="shared" si="250"/>
        <v>103</v>
      </c>
      <c r="P2666">
        <f t="shared" si="251"/>
        <v>174.04</v>
      </c>
      <c r="Q2666" s="5">
        <f t="shared" si="253"/>
        <v>42669.281288416074</v>
      </c>
      <c r="R2666" s="5">
        <f t="shared" si="252"/>
        <v>42704.275886524818</v>
      </c>
      <c r="S2666">
        <f t="shared" si="254"/>
        <v>35</v>
      </c>
      <c r="T2666">
        <f t="shared" si="255"/>
        <v>2016</v>
      </c>
    </row>
    <row r="2667" spans="1:20" ht="42.75" hidden="1" x14ac:dyDescent="0.4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>
        <v>46</v>
      </c>
      <c r="L2667" t="b">
        <v>1</v>
      </c>
      <c r="M2667" t="s">
        <v>8275</v>
      </c>
      <c r="N2667" t="s">
        <v>8312</v>
      </c>
      <c r="O2667" s="6">
        <f t="shared" si="250"/>
        <v>123</v>
      </c>
      <c r="P2667">
        <f t="shared" si="251"/>
        <v>93.7</v>
      </c>
      <c r="Q2667" s="5">
        <f t="shared" si="253"/>
        <v>42435.276288416077</v>
      </c>
      <c r="R2667" s="5">
        <f t="shared" si="252"/>
        <v>42481.233735224581</v>
      </c>
      <c r="S2667">
        <f t="shared" si="254"/>
        <v>46</v>
      </c>
      <c r="T2667">
        <f t="shared" si="255"/>
        <v>2016</v>
      </c>
    </row>
    <row r="2668" spans="1:20" ht="42.75" hidden="1" x14ac:dyDescent="0.4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>
        <v>206</v>
      </c>
      <c r="L2668" t="b">
        <v>1</v>
      </c>
      <c r="M2668" t="s">
        <v>8275</v>
      </c>
      <c r="N2668" t="s">
        <v>8312</v>
      </c>
      <c r="O2668" s="6">
        <f t="shared" si="250"/>
        <v>159</v>
      </c>
      <c r="P2668">
        <f t="shared" si="251"/>
        <v>77.33</v>
      </c>
      <c r="Q2668" s="5">
        <f t="shared" si="253"/>
        <v>42590.376347517726</v>
      </c>
      <c r="R2668" s="5">
        <f t="shared" si="252"/>
        <v>42628.276595744683</v>
      </c>
      <c r="S2668">
        <f t="shared" si="254"/>
        <v>38</v>
      </c>
      <c r="T2668">
        <f t="shared" si="255"/>
        <v>2016</v>
      </c>
    </row>
    <row r="2669" spans="1:20" ht="42.75" hidden="1" x14ac:dyDescent="0.4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>
        <v>18</v>
      </c>
      <c r="L2669" t="b">
        <v>1</v>
      </c>
      <c r="M2669" t="s">
        <v>8275</v>
      </c>
      <c r="N2669" t="s">
        <v>8312</v>
      </c>
      <c r="O2669" s="6">
        <f t="shared" si="250"/>
        <v>111</v>
      </c>
      <c r="P2669">
        <f t="shared" si="251"/>
        <v>92.22</v>
      </c>
      <c r="Q2669" s="5">
        <f t="shared" si="253"/>
        <v>42738.626666666663</v>
      </c>
      <c r="R2669" s="5">
        <f t="shared" si="252"/>
        <v>42769.264964539005</v>
      </c>
      <c r="S2669">
        <f t="shared" si="254"/>
        <v>31</v>
      </c>
      <c r="T2669">
        <f t="shared" si="255"/>
        <v>2017</v>
      </c>
    </row>
    <row r="2670" spans="1:20" ht="28.5" hidden="1" x14ac:dyDescent="0.4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>
        <v>28</v>
      </c>
      <c r="L2670" t="b">
        <v>1</v>
      </c>
      <c r="M2670" t="s">
        <v>8275</v>
      </c>
      <c r="N2670" t="s">
        <v>8312</v>
      </c>
      <c r="O2670" s="6">
        <f t="shared" si="250"/>
        <v>171</v>
      </c>
      <c r="P2670">
        <f t="shared" si="251"/>
        <v>60.96</v>
      </c>
      <c r="Q2670" s="5">
        <f t="shared" si="253"/>
        <v>42631.048049645389</v>
      </c>
      <c r="R2670" s="5">
        <f t="shared" si="252"/>
        <v>42673.958865248227</v>
      </c>
      <c r="S2670">
        <f t="shared" si="254"/>
        <v>43</v>
      </c>
      <c r="T2670">
        <f t="shared" si="255"/>
        <v>2016</v>
      </c>
    </row>
    <row r="2671" spans="1:20" ht="42.75" hidden="1" x14ac:dyDescent="0.4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>
        <v>11</v>
      </c>
      <c r="L2671" t="b">
        <v>1</v>
      </c>
      <c r="M2671" t="s">
        <v>8275</v>
      </c>
      <c r="N2671" t="s">
        <v>8312</v>
      </c>
      <c r="O2671" s="6">
        <f t="shared" si="250"/>
        <v>125</v>
      </c>
      <c r="P2671">
        <f t="shared" si="251"/>
        <v>91</v>
      </c>
      <c r="Q2671" s="5">
        <f t="shared" si="253"/>
        <v>42675.419574468084</v>
      </c>
      <c r="R2671" s="5">
        <f t="shared" si="252"/>
        <v>42736.696170212766</v>
      </c>
      <c r="S2671">
        <f t="shared" si="254"/>
        <v>61</v>
      </c>
      <c r="T2671">
        <f t="shared" si="255"/>
        <v>2016</v>
      </c>
    </row>
    <row r="2672" spans="1:20" ht="42.75" hidden="1" x14ac:dyDescent="0.4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>
        <v>60</v>
      </c>
      <c r="L2672" t="b">
        <v>0</v>
      </c>
      <c r="M2672" t="s">
        <v>8275</v>
      </c>
      <c r="N2672" t="s">
        <v>8312</v>
      </c>
      <c r="O2672" s="6">
        <f t="shared" si="250"/>
        <v>6</v>
      </c>
      <c r="P2672">
        <f t="shared" si="251"/>
        <v>41.58</v>
      </c>
      <c r="Q2672" s="5">
        <f t="shared" si="253"/>
        <v>42166.808274231676</v>
      </c>
      <c r="R2672" s="5">
        <f t="shared" si="252"/>
        <v>42195.40401891253</v>
      </c>
      <c r="S2672">
        <f t="shared" si="254"/>
        <v>29</v>
      </c>
      <c r="T2672">
        <f t="shared" si="255"/>
        <v>2015</v>
      </c>
    </row>
    <row r="2673" spans="1:20" ht="42.75" hidden="1" x14ac:dyDescent="0.4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>
        <v>84</v>
      </c>
      <c r="L2673" t="b">
        <v>0</v>
      </c>
      <c r="M2673" t="s">
        <v>8275</v>
      </c>
      <c r="N2673" t="s">
        <v>8312</v>
      </c>
      <c r="O2673" s="6">
        <f t="shared" si="250"/>
        <v>11</v>
      </c>
      <c r="P2673">
        <f t="shared" si="251"/>
        <v>33.76</v>
      </c>
      <c r="Q2673" s="5">
        <f t="shared" si="253"/>
        <v>42311.552198581558</v>
      </c>
      <c r="R2673" s="5">
        <f t="shared" si="252"/>
        <v>42342.260992907803</v>
      </c>
      <c r="S2673">
        <f t="shared" si="254"/>
        <v>31</v>
      </c>
      <c r="T2673">
        <f t="shared" si="255"/>
        <v>2015</v>
      </c>
    </row>
    <row r="2674" spans="1:20" ht="42.75" hidden="1" x14ac:dyDescent="0.4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>
        <v>47</v>
      </c>
      <c r="L2674" t="b">
        <v>0</v>
      </c>
      <c r="M2674" t="s">
        <v>8275</v>
      </c>
      <c r="N2674" t="s">
        <v>8312</v>
      </c>
      <c r="O2674" s="6">
        <f t="shared" si="250"/>
        <v>33</v>
      </c>
      <c r="P2674">
        <f t="shared" si="251"/>
        <v>70.62</v>
      </c>
      <c r="Q2674" s="5">
        <f t="shared" si="253"/>
        <v>42701.817848699764</v>
      </c>
      <c r="R2674" s="5">
        <f t="shared" si="252"/>
        <v>42723.638297872341</v>
      </c>
      <c r="S2674">
        <f t="shared" si="254"/>
        <v>22</v>
      </c>
      <c r="T2674">
        <f t="shared" si="255"/>
        <v>2016</v>
      </c>
    </row>
    <row r="2675" spans="1:20" ht="42.75" hidden="1" x14ac:dyDescent="0.4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>
        <v>66</v>
      </c>
      <c r="L2675" t="b">
        <v>0</v>
      </c>
      <c r="M2675" t="s">
        <v>8275</v>
      </c>
      <c r="N2675" t="s">
        <v>8312</v>
      </c>
      <c r="O2675" s="6">
        <f t="shared" si="250"/>
        <v>28</v>
      </c>
      <c r="P2675">
        <f t="shared" si="251"/>
        <v>167.15</v>
      </c>
      <c r="Q2675" s="5">
        <f t="shared" si="253"/>
        <v>42260.276583924351</v>
      </c>
      <c r="R2675" s="5">
        <f t="shared" si="252"/>
        <v>42290.308510638293</v>
      </c>
      <c r="S2675">
        <f t="shared" si="254"/>
        <v>30</v>
      </c>
      <c r="T2675">
        <f t="shared" si="255"/>
        <v>2015</v>
      </c>
    </row>
    <row r="2676" spans="1:20" ht="57" hidden="1" x14ac:dyDescent="0.4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>
        <v>171</v>
      </c>
      <c r="L2676" t="b">
        <v>0</v>
      </c>
      <c r="M2676" t="s">
        <v>8275</v>
      </c>
      <c r="N2676" t="s">
        <v>8312</v>
      </c>
      <c r="O2676" s="6">
        <f t="shared" si="250"/>
        <v>63</v>
      </c>
      <c r="P2676">
        <f t="shared" si="251"/>
        <v>128.62</v>
      </c>
      <c r="Q2676" s="5">
        <f t="shared" si="253"/>
        <v>42890.497281323878</v>
      </c>
      <c r="R2676" s="5">
        <f t="shared" si="252"/>
        <v>42917.637588652484</v>
      </c>
      <c r="S2676">
        <f t="shared" si="254"/>
        <v>28</v>
      </c>
      <c r="T2676">
        <f t="shared" si="255"/>
        <v>2017</v>
      </c>
    </row>
    <row r="2677" spans="1:20" ht="42.75" hidden="1" x14ac:dyDescent="0.4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>
        <v>29</v>
      </c>
      <c r="L2677" t="b">
        <v>0</v>
      </c>
      <c r="M2677" t="s">
        <v>8275</v>
      </c>
      <c r="N2677" t="s">
        <v>8312</v>
      </c>
      <c r="O2677" s="6">
        <f t="shared" si="250"/>
        <v>8</v>
      </c>
      <c r="P2677">
        <f t="shared" si="251"/>
        <v>65.41</v>
      </c>
      <c r="Q2677" s="5">
        <f t="shared" si="253"/>
        <v>42271.833203309696</v>
      </c>
      <c r="R2677" s="5">
        <f t="shared" si="252"/>
        <v>42302.514054373518</v>
      </c>
      <c r="S2677">
        <f t="shared" si="254"/>
        <v>31</v>
      </c>
      <c r="T2677">
        <f t="shared" si="255"/>
        <v>2015</v>
      </c>
    </row>
    <row r="2678" spans="1:20" ht="42.75" hidden="1" x14ac:dyDescent="0.4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>
        <v>9</v>
      </c>
      <c r="L2678" t="b">
        <v>0</v>
      </c>
      <c r="M2678" t="s">
        <v>8275</v>
      </c>
      <c r="N2678" t="s">
        <v>8312</v>
      </c>
      <c r="O2678" s="6">
        <f t="shared" si="250"/>
        <v>50</v>
      </c>
      <c r="P2678">
        <f t="shared" si="251"/>
        <v>117.56</v>
      </c>
      <c r="Q2678" s="5">
        <f t="shared" si="253"/>
        <v>42842.489054373524</v>
      </c>
      <c r="R2678" s="5">
        <f t="shared" si="252"/>
        <v>42873.127352245865</v>
      </c>
      <c r="S2678">
        <f t="shared" si="254"/>
        <v>31</v>
      </c>
      <c r="T2678">
        <f t="shared" si="255"/>
        <v>2017</v>
      </c>
    </row>
    <row r="2679" spans="1:20" ht="42.75" hidden="1" x14ac:dyDescent="0.4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>
        <v>27</v>
      </c>
      <c r="L2679" t="b">
        <v>0</v>
      </c>
      <c r="M2679" t="s">
        <v>8275</v>
      </c>
      <c r="N2679" t="s">
        <v>8312</v>
      </c>
      <c r="O2679" s="6">
        <f t="shared" si="250"/>
        <v>18</v>
      </c>
      <c r="P2679">
        <f t="shared" si="251"/>
        <v>126.48</v>
      </c>
      <c r="Q2679" s="5">
        <f t="shared" si="253"/>
        <v>42138.221548463356</v>
      </c>
      <c r="R2679" s="5">
        <f t="shared" si="252"/>
        <v>42168.859846335698</v>
      </c>
      <c r="S2679">
        <f t="shared" si="254"/>
        <v>31</v>
      </c>
      <c r="T2679">
        <f t="shared" si="255"/>
        <v>2015</v>
      </c>
    </row>
    <row r="2680" spans="1:20" ht="42.75" hidden="1" x14ac:dyDescent="0.4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>
        <v>2</v>
      </c>
      <c r="L2680" t="b">
        <v>0</v>
      </c>
      <c r="M2680" t="s">
        <v>8275</v>
      </c>
      <c r="N2680" t="s">
        <v>8312</v>
      </c>
      <c r="O2680" s="6">
        <f t="shared" si="250"/>
        <v>0</v>
      </c>
      <c r="P2680">
        <f t="shared" si="251"/>
        <v>550</v>
      </c>
      <c r="Q2680" s="5">
        <f t="shared" si="253"/>
        <v>42596.53859338061</v>
      </c>
      <c r="R2680" s="5">
        <f t="shared" si="252"/>
        <v>42627.176891252951</v>
      </c>
      <c r="S2680">
        <f t="shared" si="254"/>
        <v>31</v>
      </c>
      <c r="T2680">
        <f t="shared" si="255"/>
        <v>2016</v>
      </c>
    </row>
    <row r="2681" spans="1:20" ht="42.75" hidden="1" x14ac:dyDescent="0.4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>
        <v>3</v>
      </c>
      <c r="L2681" t="b">
        <v>0</v>
      </c>
      <c r="M2681" t="s">
        <v>8275</v>
      </c>
      <c r="N2681" t="s">
        <v>8312</v>
      </c>
      <c r="O2681" s="6">
        <f t="shared" si="250"/>
        <v>0</v>
      </c>
      <c r="P2681">
        <f t="shared" si="251"/>
        <v>44</v>
      </c>
      <c r="Q2681" s="5">
        <f t="shared" si="253"/>
        <v>42383.298983451532</v>
      </c>
      <c r="R2681" s="5">
        <f t="shared" si="252"/>
        <v>42413.937281323873</v>
      </c>
      <c r="S2681">
        <f t="shared" si="254"/>
        <v>31</v>
      </c>
      <c r="T2681">
        <f t="shared" si="255"/>
        <v>2016</v>
      </c>
    </row>
    <row r="2682" spans="1:20" hidden="1" x14ac:dyDescent="0.4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>
        <v>4</v>
      </c>
      <c r="L2682" t="b">
        <v>0</v>
      </c>
      <c r="M2682" t="s">
        <v>8275</v>
      </c>
      <c r="N2682" t="s">
        <v>8312</v>
      </c>
      <c r="O2682" s="6">
        <f t="shared" si="250"/>
        <v>1</v>
      </c>
      <c r="P2682">
        <f t="shared" si="251"/>
        <v>69</v>
      </c>
      <c r="Q2682" s="5">
        <f t="shared" si="253"/>
        <v>42795.088546099287</v>
      </c>
      <c r="R2682" s="5">
        <f t="shared" si="252"/>
        <v>42825.68429078014</v>
      </c>
      <c r="S2682">
        <f t="shared" si="254"/>
        <v>31</v>
      </c>
      <c r="T2682">
        <f t="shared" si="255"/>
        <v>2017</v>
      </c>
    </row>
    <row r="2683" spans="1:20" ht="42.75" hidden="1" x14ac:dyDescent="0.4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>
        <v>2</v>
      </c>
      <c r="L2683" t="b">
        <v>0</v>
      </c>
      <c r="M2683" t="s">
        <v>8292</v>
      </c>
      <c r="N2683" t="s">
        <v>8293</v>
      </c>
      <c r="O2683" s="6">
        <f t="shared" si="250"/>
        <v>1</v>
      </c>
      <c r="P2683">
        <f t="shared" si="251"/>
        <v>27.5</v>
      </c>
      <c r="Q2683" s="5">
        <f t="shared" si="253"/>
        <v>42151.361111111109</v>
      </c>
      <c r="R2683" s="5">
        <f t="shared" si="252"/>
        <v>42176.893026004727</v>
      </c>
      <c r="S2683">
        <f t="shared" si="254"/>
        <v>26</v>
      </c>
      <c r="T2683">
        <f t="shared" si="255"/>
        <v>2015</v>
      </c>
    </row>
    <row r="2684" spans="1:20" ht="42.75" hidden="1" x14ac:dyDescent="0.4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>
        <v>20</v>
      </c>
      <c r="L2684" t="b">
        <v>0</v>
      </c>
      <c r="M2684" t="s">
        <v>8292</v>
      </c>
      <c r="N2684" t="s">
        <v>8293</v>
      </c>
      <c r="O2684" s="6">
        <f t="shared" si="250"/>
        <v>28</v>
      </c>
      <c r="P2684">
        <f t="shared" si="251"/>
        <v>84.9</v>
      </c>
      <c r="Q2684" s="5">
        <f t="shared" si="253"/>
        <v>42281.039479905434</v>
      </c>
      <c r="R2684" s="5">
        <f t="shared" si="252"/>
        <v>42314.105673758866</v>
      </c>
      <c r="S2684">
        <f t="shared" si="254"/>
        <v>33</v>
      </c>
      <c r="T2684">
        <f t="shared" si="255"/>
        <v>2015</v>
      </c>
    </row>
    <row r="2685" spans="1:20" ht="42.75" hidden="1" x14ac:dyDescent="0.4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>
        <v>3</v>
      </c>
      <c r="L2685" t="b">
        <v>0</v>
      </c>
      <c r="M2685" t="s">
        <v>8292</v>
      </c>
      <c r="N2685" t="s">
        <v>8293</v>
      </c>
      <c r="O2685" s="6">
        <f t="shared" si="250"/>
        <v>0</v>
      </c>
      <c r="P2685">
        <f t="shared" si="251"/>
        <v>12</v>
      </c>
      <c r="Q2685" s="5">
        <f t="shared" si="253"/>
        <v>42385.090307328603</v>
      </c>
      <c r="R2685" s="5">
        <f t="shared" si="252"/>
        <v>42415.728605200944</v>
      </c>
      <c r="S2685">
        <f t="shared" si="254"/>
        <v>31</v>
      </c>
      <c r="T2685">
        <f t="shared" si="255"/>
        <v>2016</v>
      </c>
    </row>
    <row r="2686" spans="1:20" ht="42.75" hidden="1" x14ac:dyDescent="0.4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>
        <v>4</v>
      </c>
      <c r="L2686" t="b">
        <v>0</v>
      </c>
      <c r="M2686" t="s">
        <v>8292</v>
      </c>
      <c r="N2686" t="s">
        <v>8293</v>
      </c>
      <c r="O2686" s="6">
        <f t="shared" si="250"/>
        <v>1</v>
      </c>
      <c r="P2686">
        <f t="shared" si="251"/>
        <v>200</v>
      </c>
      <c r="Q2686" s="5">
        <f t="shared" si="253"/>
        <v>42166.700059101655</v>
      </c>
      <c r="R2686" s="5">
        <f t="shared" si="252"/>
        <v>42207.551122931443</v>
      </c>
      <c r="S2686">
        <f t="shared" si="254"/>
        <v>41</v>
      </c>
      <c r="T2686">
        <f t="shared" si="255"/>
        <v>2015</v>
      </c>
    </row>
    <row r="2687" spans="1:20" ht="42.75" hidden="1" x14ac:dyDescent="0.4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>
        <v>1</v>
      </c>
      <c r="L2687" t="b">
        <v>0</v>
      </c>
      <c r="M2687" t="s">
        <v>8292</v>
      </c>
      <c r="N2687" t="s">
        <v>8293</v>
      </c>
      <c r="O2687" s="6">
        <f t="shared" si="250"/>
        <v>0</v>
      </c>
      <c r="P2687">
        <f t="shared" si="251"/>
        <v>10</v>
      </c>
      <c r="Q2687" s="5">
        <f t="shared" si="253"/>
        <v>42412.604373522459</v>
      </c>
      <c r="R2687" s="5">
        <f t="shared" si="252"/>
        <v>42473.838416075654</v>
      </c>
      <c r="S2687">
        <f t="shared" si="254"/>
        <v>61</v>
      </c>
      <c r="T2687">
        <f t="shared" si="255"/>
        <v>2016</v>
      </c>
    </row>
    <row r="2688" spans="1:20" ht="42.75" hidden="1" x14ac:dyDescent="0.4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>
        <v>0</v>
      </c>
      <c r="L2688" t="b">
        <v>0</v>
      </c>
      <c r="M2688" t="s">
        <v>8292</v>
      </c>
      <c r="N2688" t="s">
        <v>8293</v>
      </c>
      <c r="O2688" s="6">
        <f t="shared" si="250"/>
        <v>0</v>
      </c>
      <c r="P2688">
        <f t="shared" si="251"/>
        <v>0</v>
      </c>
      <c r="Q2688" s="5">
        <f t="shared" si="253"/>
        <v>42240.293416075649</v>
      </c>
      <c r="R2688" s="5">
        <f t="shared" si="252"/>
        <v>42260.718947990543</v>
      </c>
      <c r="S2688">
        <f t="shared" si="254"/>
        <v>21</v>
      </c>
      <c r="T2688">
        <f t="shared" si="255"/>
        <v>2015</v>
      </c>
    </row>
    <row r="2689" spans="1:22" ht="42.75" hidden="1" x14ac:dyDescent="0.4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>
        <v>0</v>
      </c>
      <c r="L2689" t="b">
        <v>0</v>
      </c>
      <c r="M2689" t="s">
        <v>8292</v>
      </c>
      <c r="N2689" t="s">
        <v>8293</v>
      </c>
      <c r="O2689" s="6">
        <f t="shared" si="250"/>
        <v>0</v>
      </c>
      <c r="P2689">
        <f t="shared" si="251"/>
        <v>0</v>
      </c>
      <c r="Q2689" s="5">
        <f t="shared" si="253"/>
        <v>42507.526217494087</v>
      </c>
      <c r="R2689" s="5">
        <f t="shared" si="252"/>
        <v>42538.164515366429</v>
      </c>
      <c r="S2689">
        <f t="shared" si="254"/>
        <v>31</v>
      </c>
      <c r="T2689">
        <f t="shared" si="255"/>
        <v>2016</v>
      </c>
    </row>
    <row r="2690" spans="1:22" ht="28.5" hidden="1" x14ac:dyDescent="0.4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>
        <v>14</v>
      </c>
      <c r="L2690" t="b">
        <v>0</v>
      </c>
      <c r="M2690" t="s">
        <v>8292</v>
      </c>
      <c r="N2690" t="s">
        <v>8293</v>
      </c>
      <c r="O2690" s="6">
        <f t="shared" ref="O2690:O2753" si="256">ROUND(E2690/D2690*100,0)</f>
        <v>0</v>
      </c>
      <c r="P2690">
        <f t="shared" ref="P2690:P2753" si="257">IFERROR(ROUND(E2690/K2690,2),0)</f>
        <v>5.29</v>
      </c>
      <c r="Q2690" s="5">
        <f t="shared" si="253"/>
        <v>42378.312884160754</v>
      </c>
      <c r="R2690" s="5">
        <f t="shared" ref="R2690:R2753" si="258">(I2690/84600)+DATE(1970,1,1)</f>
        <v>42409.97872340426</v>
      </c>
      <c r="S2690">
        <f t="shared" si="254"/>
        <v>32</v>
      </c>
      <c r="T2690">
        <f t="shared" si="255"/>
        <v>2016</v>
      </c>
    </row>
    <row r="2691" spans="1:22" ht="42.75" hidden="1" x14ac:dyDescent="0.4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>
        <v>1</v>
      </c>
      <c r="L2691" t="b">
        <v>0</v>
      </c>
      <c r="M2691" t="s">
        <v>8292</v>
      </c>
      <c r="N2691" t="s">
        <v>8293</v>
      </c>
      <c r="O2691" s="6">
        <f t="shared" si="256"/>
        <v>0</v>
      </c>
      <c r="P2691">
        <f t="shared" si="257"/>
        <v>1</v>
      </c>
      <c r="Q2691" s="5">
        <f t="shared" ref="Q2691:Q2754" si="259">(J2691/84600)+DATE(1970,1,1)</f>
        <v>42913.301300236402</v>
      </c>
      <c r="R2691" s="5">
        <f t="shared" si="258"/>
        <v>42943.939598108744</v>
      </c>
      <c r="S2691">
        <f t="shared" ref="S2691:S2754" si="260">ROUND((I2691-J2691)/86400,0)+1</f>
        <v>31</v>
      </c>
      <c r="T2691">
        <f t="shared" ref="T2691:T2754" si="261">YEAR((Q2691))</f>
        <v>2017</v>
      </c>
    </row>
    <row r="2692" spans="1:22" ht="42.75" hidden="1" x14ac:dyDescent="0.4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>
        <v>118</v>
      </c>
      <c r="L2692" t="b">
        <v>0</v>
      </c>
      <c r="M2692" t="s">
        <v>8292</v>
      </c>
      <c r="N2692" t="s">
        <v>8293</v>
      </c>
      <c r="O2692" s="6">
        <f t="shared" si="256"/>
        <v>11</v>
      </c>
      <c r="P2692">
        <f t="shared" si="257"/>
        <v>72.760000000000005</v>
      </c>
      <c r="Q2692" s="5">
        <f t="shared" si="259"/>
        <v>42465.107281323879</v>
      </c>
      <c r="R2692" s="5">
        <f t="shared" si="258"/>
        <v>42511.064728132391</v>
      </c>
      <c r="S2692">
        <f t="shared" si="260"/>
        <v>46</v>
      </c>
      <c r="T2692">
        <f t="shared" si="261"/>
        <v>2016</v>
      </c>
    </row>
    <row r="2693" spans="1:22" ht="28.5" hidden="1" x14ac:dyDescent="0.4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>
        <v>2</v>
      </c>
      <c r="L2693" t="b">
        <v>0</v>
      </c>
      <c r="M2693" t="s">
        <v>8292</v>
      </c>
      <c r="N2693" t="s">
        <v>8293</v>
      </c>
      <c r="O2693" s="6">
        <f t="shared" si="256"/>
        <v>0</v>
      </c>
      <c r="P2693">
        <f t="shared" si="257"/>
        <v>17.5</v>
      </c>
      <c r="Q2693" s="5">
        <f t="shared" si="259"/>
        <v>42441.228806146573</v>
      </c>
      <c r="R2693" s="5">
        <f t="shared" si="258"/>
        <v>42487.186252955085</v>
      </c>
      <c r="S2693">
        <f t="shared" si="260"/>
        <v>46</v>
      </c>
      <c r="T2693">
        <f t="shared" si="261"/>
        <v>2016</v>
      </c>
    </row>
    <row r="2694" spans="1:22" ht="42.75" hidden="1" x14ac:dyDescent="0.4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>
        <v>1</v>
      </c>
      <c r="L2694" t="b">
        <v>0</v>
      </c>
      <c r="M2694" t="s">
        <v>8292</v>
      </c>
      <c r="N2694" t="s">
        <v>8293</v>
      </c>
      <c r="O2694" s="6">
        <f t="shared" si="256"/>
        <v>1</v>
      </c>
      <c r="P2694">
        <f t="shared" si="257"/>
        <v>25</v>
      </c>
      <c r="Q2694" s="5">
        <f t="shared" si="259"/>
        <v>42409.170921985817</v>
      </c>
      <c r="R2694" s="5">
        <f t="shared" si="258"/>
        <v>42439.766666666663</v>
      </c>
      <c r="S2694">
        <f t="shared" si="260"/>
        <v>31</v>
      </c>
      <c r="T2694">
        <f t="shared" si="261"/>
        <v>2016</v>
      </c>
    </row>
    <row r="2695" spans="1:22" ht="42.75" hidden="1" x14ac:dyDescent="0.4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>
        <v>3</v>
      </c>
      <c r="L2695" t="b">
        <v>0</v>
      </c>
      <c r="M2695" t="s">
        <v>8292</v>
      </c>
      <c r="N2695" t="s">
        <v>8293</v>
      </c>
      <c r="O2695" s="6">
        <f t="shared" si="256"/>
        <v>1</v>
      </c>
      <c r="P2695">
        <f t="shared" si="257"/>
        <v>13.33</v>
      </c>
      <c r="Q2695" s="5">
        <f t="shared" si="259"/>
        <v>42180.205271867613</v>
      </c>
      <c r="R2695" s="5">
        <f t="shared" si="258"/>
        <v>42210.843569739955</v>
      </c>
      <c r="S2695">
        <f t="shared" si="260"/>
        <v>31</v>
      </c>
      <c r="T2695">
        <f t="shared" si="261"/>
        <v>2015</v>
      </c>
    </row>
    <row r="2696" spans="1:22" ht="42.75" hidden="1" x14ac:dyDescent="0.4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>
        <v>1</v>
      </c>
      <c r="L2696" t="b">
        <v>0</v>
      </c>
      <c r="M2696" t="s">
        <v>8292</v>
      </c>
      <c r="N2696" t="s">
        <v>8293</v>
      </c>
      <c r="O2696" s="6">
        <f t="shared" si="256"/>
        <v>0</v>
      </c>
      <c r="P2696">
        <f t="shared" si="257"/>
        <v>1</v>
      </c>
      <c r="Q2696" s="5">
        <f t="shared" si="259"/>
        <v>42225.143486997637</v>
      </c>
      <c r="R2696" s="5">
        <f t="shared" si="258"/>
        <v>42255.781784869978</v>
      </c>
      <c r="S2696">
        <f t="shared" si="260"/>
        <v>31</v>
      </c>
      <c r="T2696">
        <f t="shared" si="261"/>
        <v>2015</v>
      </c>
    </row>
    <row r="2697" spans="1:22" ht="28.5" hidden="1" x14ac:dyDescent="0.4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>
        <v>3</v>
      </c>
      <c r="L2697" t="b">
        <v>0</v>
      </c>
      <c r="M2697" t="s">
        <v>8292</v>
      </c>
      <c r="N2697" t="s">
        <v>8293</v>
      </c>
      <c r="O2697" s="6">
        <f t="shared" si="256"/>
        <v>0</v>
      </c>
      <c r="P2697">
        <f t="shared" si="257"/>
        <v>23.67</v>
      </c>
      <c r="Q2697" s="5">
        <f t="shared" si="259"/>
        <v>42398.80281323877</v>
      </c>
      <c r="R2697" s="5">
        <f t="shared" si="258"/>
        <v>42460.036855791957</v>
      </c>
      <c r="S2697">
        <f t="shared" si="260"/>
        <v>61</v>
      </c>
      <c r="T2697">
        <f t="shared" si="261"/>
        <v>2016</v>
      </c>
    </row>
    <row r="2698" spans="1:22" ht="42.75" hidden="1" x14ac:dyDescent="0.4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>
        <v>38</v>
      </c>
      <c r="L2698" t="b">
        <v>0</v>
      </c>
      <c r="M2698" t="s">
        <v>8292</v>
      </c>
      <c r="N2698" t="s">
        <v>8293</v>
      </c>
      <c r="O2698" s="6">
        <f t="shared" si="256"/>
        <v>6</v>
      </c>
      <c r="P2698">
        <f t="shared" si="257"/>
        <v>89.21</v>
      </c>
      <c r="Q2698" s="5">
        <f t="shared" si="259"/>
        <v>42313.692198581557</v>
      </c>
      <c r="R2698" s="5">
        <f t="shared" si="258"/>
        <v>42348.415602836874</v>
      </c>
      <c r="S2698">
        <f t="shared" si="260"/>
        <v>35</v>
      </c>
      <c r="T2698">
        <f t="shared" si="261"/>
        <v>2015</v>
      </c>
    </row>
    <row r="2699" spans="1:22" ht="42.75" hidden="1" x14ac:dyDescent="0.4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>
        <v>52</v>
      </c>
      <c r="L2699" t="b">
        <v>0</v>
      </c>
      <c r="M2699" t="s">
        <v>8292</v>
      </c>
      <c r="N2699" t="s">
        <v>8293</v>
      </c>
      <c r="O2699" s="6">
        <f t="shared" si="256"/>
        <v>26</v>
      </c>
      <c r="P2699">
        <f t="shared" si="257"/>
        <v>116.56</v>
      </c>
      <c r="Q2699" s="5">
        <f t="shared" si="259"/>
        <v>42541.534550827419</v>
      </c>
      <c r="R2699" s="5">
        <f t="shared" si="258"/>
        <v>42573.170212765959</v>
      </c>
      <c r="S2699">
        <f t="shared" si="260"/>
        <v>32</v>
      </c>
      <c r="T2699">
        <f t="shared" si="261"/>
        <v>2016</v>
      </c>
    </row>
    <row r="2700" spans="1:22" ht="42.75" hidden="1" x14ac:dyDescent="0.4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>
        <v>2</v>
      </c>
      <c r="L2700" t="b">
        <v>0</v>
      </c>
      <c r="M2700" t="s">
        <v>8292</v>
      </c>
      <c r="N2700" t="s">
        <v>8293</v>
      </c>
      <c r="O2700" s="6">
        <f t="shared" si="256"/>
        <v>0</v>
      </c>
      <c r="P2700">
        <f t="shared" si="257"/>
        <v>13.01</v>
      </c>
      <c r="Q2700" s="5">
        <f t="shared" si="259"/>
        <v>42132.981182033094</v>
      </c>
      <c r="R2700" s="5">
        <f t="shared" si="258"/>
        <v>42163.619479905436</v>
      </c>
      <c r="S2700">
        <f t="shared" si="260"/>
        <v>31</v>
      </c>
      <c r="T2700">
        <f t="shared" si="261"/>
        <v>2015</v>
      </c>
    </row>
    <row r="2701" spans="1:22" ht="42.75" hidden="1" x14ac:dyDescent="0.4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>
        <v>0</v>
      </c>
      <c r="L2701" t="b">
        <v>0</v>
      </c>
      <c r="M2701" t="s">
        <v>8292</v>
      </c>
      <c r="N2701" t="s">
        <v>8293</v>
      </c>
      <c r="O2701" s="6">
        <f t="shared" si="256"/>
        <v>0</v>
      </c>
      <c r="P2701">
        <f t="shared" si="257"/>
        <v>0</v>
      </c>
      <c r="Q2701" s="5">
        <f t="shared" si="259"/>
        <v>42175.873085106388</v>
      </c>
      <c r="R2701" s="5">
        <f t="shared" si="258"/>
        <v>42206.511382978722</v>
      </c>
      <c r="S2701">
        <f t="shared" si="260"/>
        <v>31</v>
      </c>
      <c r="T2701">
        <f t="shared" si="261"/>
        <v>2015</v>
      </c>
    </row>
    <row r="2702" spans="1:22" ht="42.75" hidden="1" x14ac:dyDescent="0.4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>
        <v>4</v>
      </c>
      <c r="L2702" t="b">
        <v>0</v>
      </c>
      <c r="M2702" t="s">
        <v>8292</v>
      </c>
      <c r="N2702" t="s">
        <v>8293</v>
      </c>
      <c r="O2702" s="6">
        <f t="shared" si="256"/>
        <v>1</v>
      </c>
      <c r="P2702">
        <f t="shared" si="257"/>
        <v>17.5</v>
      </c>
      <c r="Q2702" s="5">
        <f t="shared" si="259"/>
        <v>42217.723073286048</v>
      </c>
      <c r="R2702" s="5">
        <f t="shared" si="258"/>
        <v>42248.361371158389</v>
      </c>
      <c r="S2702">
        <f t="shared" si="260"/>
        <v>31</v>
      </c>
      <c r="T2702">
        <f t="shared" si="261"/>
        <v>2015</v>
      </c>
    </row>
    <row r="2703" spans="1:22" ht="42.75" hidden="1" x14ac:dyDescent="0.4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>
        <v>46</v>
      </c>
      <c r="L2703" t="b">
        <v>0</v>
      </c>
      <c r="M2703" t="s">
        <v>8273</v>
      </c>
      <c r="N2703" t="s">
        <v>8313</v>
      </c>
      <c r="O2703" s="6">
        <f t="shared" si="256"/>
        <v>46</v>
      </c>
      <c r="P2703">
        <f t="shared" si="257"/>
        <v>34.130000000000003</v>
      </c>
      <c r="Q2703" s="5">
        <f t="shared" si="259"/>
        <v>43168.429479905433</v>
      </c>
      <c r="R2703" s="5">
        <f t="shared" si="258"/>
        <v>43200.046501182034</v>
      </c>
      <c r="S2703">
        <f t="shared" si="260"/>
        <v>32</v>
      </c>
      <c r="T2703">
        <f t="shared" si="261"/>
        <v>2018</v>
      </c>
      <c r="V2703" t="str">
        <f t="shared" ref="V2703:V2722" si="262">TEXT(Q2703,"mmm")</f>
        <v>Mar</v>
      </c>
    </row>
    <row r="2704" spans="1:22" ht="42.75" hidden="1" x14ac:dyDescent="0.4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>
        <v>26</v>
      </c>
      <c r="L2704" t="b">
        <v>0</v>
      </c>
      <c r="M2704" t="s">
        <v>8273</v>
      </c>
      <c r="N2704" t="s">
        <v>8313</v>
      </c>
      <c r="O2704" s="6">
        <f t="shared" si="256"/>
        <v>34</v>
      </c>
      <c r="P2704">
        <f t="shared" si="257"/>
        <v>132.35</v>
      </c>
      <c r="Q2704" s="5">
        <f t="shared" si="259"/>
        <v>43167.435898345153</v>
      </c>
      <c r="R2704" s="5">
        <f t="shared" si="258"/>
        <v>43198.031643026006</v>
      </c>
      <c r="S2704">
        <f t="shared" si="260"/>
        <v>31</v>
      </c>
      <c r="T2704">
        <f t="shared" si="261"/>
        <v>2018</v>
      </c>
      <c r="V2704" t="str">
        <f t="shared" si="262"/>
        <v>Mar</v>
      </c>
    </row>
    <row r="2705" spans="1:22" ht="28.5" hidden="1" x14ac:dyDescent="0.4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>
        <v>45</v>
      </c>
      <c r="L2705" t="b">
        <v>0</v>
      </c>
      <c r="M2705" t="s">
        <v>8273</v>
      </c>
      <c r="N2705" t="s">
        <v>8313</v>
      </c>
      <c r="O2705" s="6">
        <f t="shared" si="256"/>
        <v>104</v>
      </c>
      <c r="P2705">
        <f t="shared" si="257"/>
        <v>922.22</v>
      </c>
      <c r="Q2705" s="5">
        <f t="shared" si="259"/>
        <v>43122.385697399528</v>
      </c>
      <c r="R2705" s="5">
        <f t="shared" si="258"/>
        <v>43183.619739952715</v>
      </c>
      <c r="S2705">
        <f t="shared" si="260"/>
        <v>61</v>
      </c>
      <c r="T2705">
        <f t="shared" si="261"/>
        <v>2018</v>
      </c>
      <c r="V2705" t="str">
        <f t="shared" si="262"/>
        <v>Jan</v>
      </c>
    </row>
    <row r="2706" spans="1:22" ht="42.75" hidden="1" x14ac:dyDescent="0.4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>
        <v>7</v>
      </c>
      <c r="L2706" t="b">
        <v>0</v>
      </c>
      <c r="M2706" t="s">
        <v>8273</v>
      </c>
      <c r="N2706" t="s">
        <v>8313</v>
      </c>
      <c r="O2706" s="6">
        <f t="shared" si="256"/>
        <v>6</v>
      </c>
      <c r="P2706">
        <f t="shared" si="257"/>
        <v>163.57</v>
      </c>
      <c r="Q2706" s="5">
        <f t="shared" si="259"/>
        <v>43154.221205673763</v>
      </c>
      <c r="R2706" s="5">
        <f t="shared" si="258"/>
        <v>43198.093546099291</v>
      </c>
      <c r="S2706">
        <f t="shared" si="260"/>
        <v>44</v>
      </c>
      <c r="T2706">
        <f t="shared" si="261"/>
        <v>2018</v>
      </c>
      <c r="V2706" t="str">
        <f t="shared" si="262"/>
        <v>Feb</v>
      </c>
    </row>
    <row r="2707" spans="1:22" ht="28.5" hidden="1" x14ac:dyDescent="0.4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>
        <v>8</v>
      </c>
      <c r="L2707" t="b">
        <v>0</v>
      </c>
      <c r="M2707" t="s">
        <v>8273</v>
      </c>
      <c r="N2707" t="s">
        <v>8313</v>
      </c>
      <c r="O2707" s="6">
        <f t="shared" si="256"/>
        <v>11</v>
      </c>
      <c r="P2707">
        <f t="shared" si="257"/>
        <v>217.38</v>
      </c>
      <c r="Q2707" s="5">
        <f t="shared" si="259"/>
        <v>43139.978226950356</v>
      </c>
      <c r="R2707" s="5">
        <f t="shared" si="258"/>
        <v>43185.893120567373</v>
      </c>
      <c r="S2707">
        <f t="shared" si="260"/>
        <v>46</v>
      </c>
      <c r="T2707">
        <f t="shared" si="261"/>
        <v>2018</v>
      </c>
      <c r="V2707" t="str">
        <f t="shared" si="262"/>
        <v>Feb</v>
      </c>
    </row>
    <row r="2708" spans="1:22" ht="42.75" hidden="1" x14ac:dyDescent="0.4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>
        <v>263</v>
      </c>
      <c r="L2708" t="b">
        <v>1</v>
      </c>
      <c r="M2708" t="s">
        <v>8273</v>
      </c>
      <c r="N2708" t="s">
        <v>8313</v>
      </c>
      <c r="O2708" s="6">
        <f t="shared" si="256"/>
        <v>112</v>
      </c>
      <c r="P2708">
        <f t="shared" si="257"/>
        <v>149.44</v>
      </c>
      <c r="Q2708" s="5">
        <f t="shared" si="259"/>
        <v>42246.74802600473</v>
      </c>
      <c r="R2708" s="5">
        <f t="shared" si="258"/>
        <v>42276.360992907801</v>
      </c>
      <c r="S2708">
        <f t="shared" si="260"/>
        <v>30</v>
      </c>
      <c r="T2708">
        <f t="shared" si="261"/>
        <v>2015</v>
      </c>
      <c r="U2708" t="str">
        <f t="shared" ref="U2708:U2722" si="263">TEXT(R2708,"mmm")</f>
        <v>Sep</v>
      </c>
      <c r="V2708" t="str">
        <f t="shared" si="262"/>
        <v>Aug</v>
      </c>
    </row>
    <row r="2709" spans="1:22" ht="42.75" hidden="1" x14ac:dyDescent="0.4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>
        <v>394</v>
      </c>
      <c r="L2709" t="b">
        <v>1</v>
      </c>
      <c r="M2709" t="s">
        <v>8273</v>
      </c>
      <c r="N2709" t="s">
        <v>8313</v>
      </c>
      <c r="O2709" s="6">
        <f t="shared" si="256"/>
        <v>351</v>
      </c>
      <c r="P2709">
        <f t="shared" si="257"/>
        <v>71.239999999999995</v>
      </c>
      <c r="Q2709" s="5">
        <f t="shared" si="259"/>
        <v>41728.437860520091</v>
      </c>
      <c r="R2709" s="5">
        <f t="shared" si="258"/>
        <v>41758.573758865248</v>
      </c>
      <c r="S2709">
        <f t="shared" si="260"/>
        <v>31</v>
      </c>
      <c r="T2709">
        <f t="shared" si="261"/>
        <v>2014</v>
      </c>
      <c r="U2709" t="str">
        <f t="shared" si="263"/>
        <v>Apr</v>
      </c>
      <c r="V2709" t="str">
        <f t="shared" si="262"/>
        <v>Mar</v>
      </c>
    </row>
    <row r="2710" spans="1:22" ht="42.75" hidden="1" x14ac:dyDescent="0.4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>
        <v>1049</v>
      </c>
      <c r="L2710" t="b">
        <v>1</v>
      </c>
      <c r="M2710" t="s">
        <v>8273</v>
      </c>
      <c r="N2710" t="s">
        <v>8313</v>
      </c>
      <c r="O2710" s="6">
        <f t="shared" si="256"/>
        <v>233</v>
      </c>
      <c r="P2710">
        <f t="shared" si="257"/>
        <v>44.46</v>
      </c>
      <c r="Q2710" s="5">
        <f t="shared" si="259"/>
        <v>42873.202434988183</v>
      </c>
      <c r="R2710" s="5">
        <f t="shared" si="258"/>
        <v>42934.479030732866</v>
      </c>
      <c r="S2710">
        <f t="shared" si="260"/>
        <v>61</v>
      </c>
      <c r="T2710">
        <f t="shared" si="261"/>
        <v>2017</v>
      </c>
      <c r="U2710" t="str">
        <f t="shared" si="263"/>
        <v>Jul</v>
      </c>
      <c r="V2710" t="str">
        <f t="shared" si="262"/>
        <v>May</v>
      </c>
    </row>
    <row r="2711" spans="1:22" ht="42.75" hidden="1" x14ac:dyDescent="0.4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>
        <v>308</v>
      </c>
      <c r="L2711" t="b">
        <v>1</v>
      </c>
      <c r="M2711" t="s">
        <v>8273</v>
      </c>
      <c r="N2711" t="s">
        <v>8313</v>
      </c>
      <c r="O2711" s="6">
        <f t="shared" si="256"/>
        <v>102</v>
      </c>
      <c r="P2711">
        <f t="shared" si="257"/>
        <v>164.94</v>
      </c>
      <c r="Q2711" s="5">
        <f t="shared" si="259"/>
        <v>42974.769988179673</v>
      </c>
      <c r="R2711" s="5">
        <f t="shared" si="258"/>
        <v>43010.53120567376</v>
      </c>
      <c r="S2711">
        <f t="shared" si="260"/>
        <v>36</v>
      </c>
      <c r="T2711">
        <f t="shared" si="261"/>
        <v>2017</v>
      </c>
      <c r="U2711" t="str">
        <f t="shared" si="263"/>
        <v>Oct</v>
      </c>
      <c r="V2711" t="str">
        <f t="shared" si="262"/>
        <v>Aug</v>
      </c>
    </row>
    <row r="2712" spans="1:22" ht="28.5" hidden="1" x14ac:dyDescent="0.4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>
        <v>1088</v>
      </c>
      <c r="L2712" t="b">
        <v>1</v>
      </c>
      <c r="M2712" t="s">
        <v>8273</v>
      </c>
      <c r="N2712" t="s">
        <v>8313</v>
      </c>
      <c r="O2712" s="6">
        <f t="shared" si="256"/>
        <v>154</v>
      </c>
      <c r="P2712">
        <f t="shared" si="257"/>
        <v>84.87</v>
      </c>
      <c r="Q2712" s="5">
        <f t="shared" si="259"/>
        <v>42174.170543735221</v>
      </c>
      <c r="R2712" s="5">
        <f t="shared" si="258"/>
        <v>42206.702127659577</v>
      </c>
      <c r="S2712">
        <f t="shared" si="260"/>
        <v>33</v>
      </c>
      <c r="T2712">
        <f t="shared" si="261"/>
        <v>2015</v>
      </c>
      <c r="U2712" t="str">
        <f t="shared" si="263"/>
        <v>Jul</v>
      </c>
      <c r="V2712" t="str">
        <f t="shared" si="262"/>
        <v>Jun</v>
      </c>
    </row>
    <row r="2713" spans="1:22" ht="42.75" hidden="1" x14ac:dyDescent="0.4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>
        <v>73</v>
      </c>
      <c r="L2713" t="b">
        <v>1</v>
      </c>
      <c r="M2713" t="s">
        <v>8273</v>
      </c>
      <c r="N2713" t="s">
        <v>8313</v>
      </c>
      <c r="O2713" s="6">
        <f t="shared" si="256"/>
        <v>101</v>
      </c>
      <c r="P2713">
        <f t="shared" si="257"/>
        <v>53.95</v>
      </c>
      <c r="Q2713" s="5">
        <f t="shared" si="259"/>
        <v>42125.676004728128</v>
      </c>
      <c r="R2713" s="5">
        <f t="shared" si="258"/>
        <v>42156.490070921987</v>
      </c>
      <c r="S2713">
        <f t="shared" si="260"/>
        <v>31</v>
      </c>
      <c r="T2713">
        <f t="shared" si="261"/>
        <v>2015</v>
      </c>
      <c r="U2713" t="str">
        <f t="shared" si="263"/>
        <v>Jun</v>
      </c>
      <c r="V2713" t="str">
        <f t="shared" si="262"/>
        <v>May</v>
      </c>
    </row>
    <row r="2714" spans="1:22" ht="42.75" hidden="1" x14ac:dyDescent="0.4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>
        <v>143</v>
      </c>
      <c r="L2714" t="b">
        <v>1</v>
      </c>
      <c r="M2714" t="s">
        <v>8273</v>
      </c>
      <c r="N2714" t="s">
        <v>8313</v>
      </c>
      <c r="O2714" s="6">
        <f t="shared" si="256"/>
        <v>131</v>
      </c>
      <c r="P2714">
        <f t="shared" si="257"/>
        <v>50.53</v>
      </c>
      <c r="Q2714" s="5">
        <f t="shared" si="259"/>
        <v>41769.573995271865</v>
      </c>
      <c r="R2714" s="5">
        <f t="shared" si="258"/>
        <v>41807.042553191488</v>
      </c>
      <c r="S2714">
        <f t="shared" si="260"/>
        <v>38</v>
      </c>
      <c r="T2714">
        <f t="shared" si="261"/>
        <v>2014</v>
      </c>
      <c r="U2714" t="str">
        <f t="shared" si="263"/>
        <v>Jun</v>
      </c>
      <c r="V2714" t="str">
        <f t="shared" si="262"/>
        <v>May</v>
      </c>
    </row>
    <row r="2715" spans="1:22" ht="42.75" hidden="1" x14ac:dyDescent="0.4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>
        <v>1420</v>
      </c>
      <c r="L2715" t="b">
        <v>1</v>
      </c>
      <c r="M2715" t="s">
        <v>8273</v>
      </c>
      <c r="N2715" t="s">
        <v>8313</v>
      </c>
      <c r="O2715" s="6">
        <f t="shared" si="256"/>
        <v>102</v>
      </c>
      <c r="P2715">
        <f t="shared" si="257"/>
        <v>108</v>
      </c>
      <c r="Q2715" s="5">
        <f t="shared" si="259"/>
        <v>42679.114468085107</v>
      </c>
      <c r="R2715" s="5">
        <f t="shared" si="258"/>
        <v>42719.965531914895</v>
      </c>
      <c r="S2715">
        <f t="shared" si="260"/>
        <v>41</v>
      </c>
      <c r="T2715">
        <f t="shared" si="261"/>
        <v>2016</v>
      </c>
      <c r="U2715" t="str">
        <f t="shared" si="263"/>
        <v>Dec</v>
      </c>
      <c r="V2715" t="str">
        <f t="shared" si="262"/>
        <v>Nov</v>
      </c>
    </row>
    <row r="2716" spans="1:22" ht="28.5" hidden="1" x14ac:dyDescent="0.4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>
        <v>305</v>
      </c>
      <c r="L2716" t="b">
        <v>1</v>
      </c>
      <c r="M2716" t="s">
        <v>8273</v>
      </c>
      <c r="N2716" t="s">
        <v>8313</v>
      </c>
      <c r="O2716" s="6">
        <f t="shared" si="256"/>
        <v>116</v>
      </c>
      <c r="P2716">
        <f t="shared" si="257"/>
        <v>95.37</v>
      </c>
      <c r="Q2716" s="5">
        <f t="shared" si="259"/>
        <v>42992.647706855787</v>
      </c>
      <c r="R2716" s="5">
        <f t="shared" si="258"/>
        <v>43021.553191489365</v>
      </c>
      <c r="S2716">
        <f t="shared" si="260"/>
        <v>29</v>
      </c>
      <c r="T2716">
        <f t="shared" si="261"/>
        <v>2017</v>
      </c>
      <c r="U2716" t="str">
        <f t="shared" si="263"/>
        <v>Oct</v>
      </c>
      <c r="V2716" t="str">
        <f t="shared" si="262"/>
        <v>Sep</v>
      </c>
    </row>
    <row r="2717" spans="1:22" ht="42.75" hidden="1" x14ac:dyDescent="0.4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>
        <v>551</v>
      </c>
      <c r="L2717" t="b">
        <v>1</v>
      </c>
      <c r="M2717" t="s">
        <v>8273</v>
      </c>
      <c r="N2717" t="s">
        <v>8313</v>
      </c>
      <c r="O2717" s="6">
        <f t="shared" si="256"/>
        <v>265</v>
      </c>
      <c r="P2717">
        <f t="shared" si="257"/>
        <v>57.63</v>
      </c>
      <c r="Q2717" s="5">
        <f t="shared" si="259"/>
        <v>42745.236737588653</v>
      </c>
      <c r="R2717" s="5">
        <f t="shared" si="258"/>
        <v>42779.960141843971</v>
      </c>
      <c r="S2717">
        <f t="shared" si="260"/>
        <v>35</v>
      </c>
      <c r="T2717">
        <f t="shared" si="261"/>
        <v>2017</v>
      </c>
      <c r="U2717" t="str">
        <f t="shared" si="263"/>
        <v>Feb</v>
      </c>
      <c r="V2717" t="str">
        <f t="shared" si="262"/>
        <v>Jan</v>
      </c>
    </row>
    <row r="2718" spans="1:22" ht="57" hidden="1" x14ac:dyDescent="0.4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>
        <v>187</v>
      </c>
      <c r="L2718" t="b">
        <v>1</v>
      </c>
      <c r="M2718" t="s">
        <v>8273</v>
      </c>
      <c r="N2718" t="s">
        <v>8313</v>
      </c>
      <c r="O2718" s="6">
        <f t="shared" si="256"/>
        <v>120</v>
      </c>
      <c r="P2718">
        <f t="shared" si="257"/>
        <v>64.16</v>
      </c>
      <c r="Q2718" s="5">
        <f t="shared" si="259"/>
        <v>42610.361619385338</v>
      </c>
      <c r="R2718" s="5">
        <f t="shared" si="258"/>
        <v>42640.999917257679</v>
      </c>
      <c r="S2718">
        <f t="shared" si="260"/>
        <v>31</v>
      </c>
      <c r="T2718">
        <f t="shared" si="261"/>
        <v>2016</v>
      </c>
      <c r="U2718" t="str">
        <f t="shared" si="263"/>
        <v>Sep</v>
      </c>
      <c r="V2718" t="str">
        <f t="shared" si="262"/>
        <v>Aug</v>
      </c>
    </row>
    <row r="2719" spans="1:22" ht="42.75" hidden="1" x14ac:dyDescent="0.4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>
        <v>325</v>
      </c>
      <c r="L2719" t="b">
        <v>1</v>
      </c>
      <c r="M2719" t="s">
        <v>8273</v>
      </c>
      <c r="N2719" t="s">
        <v>8313</v>
      </c>
      <c r="O2719" s="6">
        <f t="shared" si="256"/>
        <v>120</v>
      </c>
      <c r="P2719">
        <f t="shared" si="257"/>
        <v>92.39</v>
      </c>
      <c r="Q2719" s="5">
        <f t="shared" si="259"/>
        <v>42283.125874704492</v>
      </c>
      <c r="R2719" s="5">
        <f t="shared" si="258"/>
        <v>42329.125874704492</v>
      </c>
      <c r="S2719">
        <f t="shared" si="260"/>
        <v>46</v>
      </c>
      <c r="T2719">
        <f t="shared" si="261"/>
        <v>2015</v>
      </c>
      <c r="U2719" t="str">
        <f t="shared" si="263"/>
        <v>Nov</v>
      </c>
      <c r="V2719" t="str">
        <f t="shared" si="262"/>
        <v>Oct</v>
      </c>
    </row>
    <row r="2720" spans="1:22" ht="42.75" hidden="1" x14ac:dyDescent="0.4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>
        <v>148</v>
      </c>
      <c r="L2720" t="b">
        <v>1</v>
      </c>
      <c r="M2720" t="s">
        <v>8273</v>
      </c>
      <c r="N2720" t="s">
        <v>8313</v>
      </c>
      <c r="O2720" s="6">
        <f t="shared" si="256"/>
        <v>104</v>
      </c>
      <c r="P2720">
        <f t="shared" si="257"/>
        <v>125.98</v>
      </c>
      <c r="Q2720" s="5">
        <f t="shared" si="259"/>
        <v>42825.098640661934</v>
      </c>
      <c r="R2720" s="5">
        <f t="shared" si="258"/>
        <v>42854.063829787236</v>
      </c>
      <c r="S2720">
        <f t="shared" si="260"/>
        <v>29</v>
      </c>
      <c r="T2720">
        <f t="shared" si="261"/>
        <v>2017</v>
      </c>
      <c r="U2720" t="str">
        <f t="shared" si="263"/>
        <v>Apr</v>
      </c>
      <c r="V2720" t="str">
        <f t="shared" si="262"/>
        <v>Mar</v>
      </c>
    </row>
    <row r="2721" spans="1:22" ht="42.75" hidden="1" x14ac:dyDescent="0.4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>
        <v>69</v>
      </c>
      <c r="L2721" t="b">
        <v>1</v>
      </c>
      <c r="M2721" t="s">
        <v>8273</v>
      </c>
      <c r="N2721" t="s">
        <v>8313</v>
      </c>
      <c r="O2721" s="6">
        <f t="shared" si="256"/>
        <v>109</v>
      </c>
      <c r="P2721">
        <f t="shared" si="257"/>
        <v>94.64</v>
      </c>
      <c r="Q2721" s="5">
        <f t="shared" si="259"/>
        <v>42776.521205673758</v>
      </c>
      <c r="R2721" s="5">
        <f t="shared" si="258"/>
        <v>42837.755248226953</v>
      </c>
      <c r="S2721">
        <f t="shared" si="260"/>
        <v>61</v>
      </c>
      <c r="T2721">
        <f t="shared" si="261"/>
        <v>2017</v>
      </c>
      <c r="U2721" t="str">
        <f t="shared" si="263"/>
        <v>Apr</v>
      </c>
      <c r="V2721" t="str">
        <f t="shared" si="262"/>
        <v>Feb</v>
      </c>
    </row>
    <row r="2722" spans="1:22" ht="42.75" hidden="1" x14ac:dyDescent="0.4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>
        <v>173</v>
      </c>
      <c r="L2722" t="b">
        <v>1</v>
      </c>
      <c r="M2722" t="s">
        <v>8273</v>
      </c>
      <c r="N2722" t="s">
        <v>8313</v>
      </c>
      <c r="O2722" s="6">
        <f t="shared" si="256"/>
        <v>118</v>
      </c>
      <c r="P2722">
        <f t="shared" si="257"/>
        <v>170.7</v>
      </c>
      <c r="Q2722" s="5">
        <f t="shared" si="259"/>
        <v>43019.007718676119</v>
      </c>
      <c r="R2722" s="5">
        <f t="shared" si="258"/>
        <v>43049.688569739956</v>
      </c>
      <c r="S2722">
        <f t="shared" si="260"/>
        <v>31</v>
      </c>
      <c r="T2722">
        <f t="shared" si="261"/>
        <v>2017</v>
      </c>
      <c r="U2722" t="str">
        <f t="shared" si="263"/>
        <v>Nov</v>
      </c>
      <c r="V2722" t="str">
        <f t="shared" si="262"/>
        <v>Oct</v>
      </c>
    </row>
    <row r="2723" spans="1:22" ht="42.75" hidden="1" x14ac:dyDescent="0.4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>
        <v>269</v>
      </c>
      <c r="L2723" t="b">
        <v>1</v>
      </c>
      <c r="M2723" t="s">
        <v>8275</v>
      </c>
      <c r="N2723" t="s">
        <v>8305</v>
      </c>
      <c r="O2723" s="6">
        <f t="shared" si="256"/>
        <v>1462</v>
      </c>
      <c r="P2723">
        <f t="shared" si="257"/>
        <v>40.76</v>
      </c>
      <c r="Q2723" s="5">
        <f t="shared" si="259"/>
        <v>41832.364042553192</v>
      </c>
      <c r="R2723" s="5">
        <f t="shared" si="258"/>
        <v>41863.255319148935</v>
      </c>
      <c r="S2723">
        <f t="shared" si="260"/>
        <v>31</v>
      </c>
      <c r="T2723">
        <f t="shared" si="261"/>
        <v>2014</v>
      </c>
    </row>
    <row r="2724" spans="1:22" ht="42.75" hidden="1" x14ac:dyDescent="0.4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>
        <v>185</v>
      </c>
      <c r="L2724" t="b">
        <v>1</v>
      </c>
      <c r="M2724" t="s">
        <v>8275</v>
      </c>
      <c r="N2724" t="s">
        <v>8305</v>
      </c>
      <c r="O2724" s="6">
        <f t="shared" si="256"/>
        <v>253</v>
      </c>
      <c r="P2724">
        <f t="shared" si="257"/>
        <v>68.25</v>
      </c>
      <c r="Q2724" s="5">
        <f t="shared" si="259"/>
        <v>43069.449799054375</v>
      </c>
      <c r="R2724" s="5">
        <f t="shared" si="258"/>
        <v>43130.726394799058</v>
      </c>
      <c r="S2724">
        <f t="shared" si="260"/>
        <v>61</v>
      </c>
      <c r="T2724">
        <f t="shared" si="261"/>
        <v>2017</v>
      </c>
    </row>
    <row r="2725" spans="1:22" ht="42.75" hidden="1" x14ac:dyDescent="0.4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>
        <v>176</v>
      </c>
      <c r="L2725" t="b">
        <v>1</v>
      </c>
      <c r="M2725" t="s">
        <v>8275</v>
      </c>
      <c r="N2725" t="s">
        <v>8305</v>
      </c>
      <c r="O2725" s="6">
        <f t="shared" si="256"/>
        <v>140</v>
      </c>
      <c r="P2725">
        <f t="shared" si="257"/>
        <v>95.49</v>
      </c>
      <c r="Q2725" s="5">
        <f t="shared" si="259"/>
        <v>42293.261087470448</v>
      </c>
      <c r="R2725" s="5">
        <f t="shared" si="258"/>
        <v>42354.580236406618</v>
      </c>
      <c r="S2725">
        <f t="shared" si="260"/>
        <v>61</v>
      </c>
      <c r="T2725">
        <f t="shared" si="261"/>
        <v>2015</v>
      </c>
    </row>
    <row r="2726" spans="1:22" ht="42.75" hidden="1" x14ac:dyDescent="0.4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>
        <v>1019</v>
      </c>
      <c r="L2726" t="b">
        <v>1</v>
      </c>
      <c r="M2726" t="s">
        <v>8275</v>
      </c>
      <c r="N2726" t="s">
        <v>8305</v>
      </c>
      <c r="O2726" s="6">
        <f t="shared" si="256"/>
        <v>297</v>
      </c>
      <c r="P2726">
        <f t="shared" si="257"/>
        <v>7.19</v>
      </c>
      <c r="Q2726" s="5">
        <f t="shared" si="259"/>
        <v>42553.163817966903</v>
      </c>
      <c r="R2726" s="5">
        <f t="shared" si="258"/>
        <v>42585.844669030732</v>
      </c>
      <c r="S2726">
        <f t="shared" si="260"/>
        <v>33</v>
      </c>
      <c r="T2726">
        <f t="shared" si="261"/>
        <v>2016</v>
      </c>
    </row>
    <row r="2727" spans="1:22" ht="28.5" hidden="1" x14ac:dyDescent="0.4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>
        <v>113</v>
      </c>
      <c r="L2727" t="b">
        <v>1</v>
      </c>
      <c r="M2727" t="s">
        <v>8275</v>
      </c>
      <c r="N2727" t="s">
        <v>8305</v>
      </c>
      <c r="O2727" s="6">
        <f t="shared" si="256"/>
        <v>145</v>
      </c>
      <c r="P2727">
        <f t="shared" si="257"/>
        <v>511.65</v>
      </c>
      <c r="Q2727" s="5">
        <f t="shared" si="259"/>
        <v>43111.207269503546</v>
      </c>
      <c r="R2727" s="5">
        <f t="shared" si="258"/>
        <v>43162.271099290781</v>
      </c>
      <c r="S2727">
        <f t="shared" si="260"/>
        <v>51</v>
      </c>
      <c r="T2727">
        <f t="shared" si="261"/>
        <v>2018</v>
      </c>
    </row>
    <row r="2728" spans="1:22" hidden="1" x14ac:dyDescent="0.4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>
        <v>404</v>
      </c>
      <c r="L2728" t="b">
        <v>1</v>
      </c>
      <c r="M2728" t="s">
        <v>8275</v>
      </c>
      <c r="N2728" t="s">
        <v>8305</v>
      </c>
      <c r="O2728" s="6">
        <f t="shared" si="256"/>
        <v>106</v>
      </c>
      <c r="P2728">
        <f t="shared" si="257"/>
        <v>261.75</v>
      </c>
      <c r="Q2728" s="5">
        <f t="shared" si="259"/>
        <v>42811.805094562646</v>
      </c>
      <c r="R2728" s="5">
        <f t="shared" si="258"/>
        <v>42842.443392434987</v>
      </c>
      <c r="S2728">
        <f t="shared" si="260"/>
        <v>31</v>
      </c>
      <c r="T2728">
        <f t="shared" si="261"/>
        <v>2017</v>
      </c>
    </row>
    <row r="2729" spans="1:22" ht="42.75" hidden="1" x14ac:dyDescent="0.4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>
        <v>707</v>
      </c>
      <c r="L2729" t="b">
        <v>1</v>
      </c>
      <c r="M2729" t="s">
        <v>8275</v>
      </c>
      <c r="N2729" t="s">
        <v>8305</v>
      </c>
      <c r="O2729" s="6">
        <f t="shared" si="256"/>
        <v>493</v>
      </c>
      <c r="P2729">
        <f t="shared" si="257"/>
        <v>69.760000000000005</v>
      </c>
      <c r="Q2729" s="5">
        <f t="shared" si="259"/>
        <v>42552.499562647754</v>
      </c>
      <c r="R2729" s="5">
        <f t="shared" si="258"/>
        <v>42578.031477541372</v>
      </c>
      <c r="S2729">
        <f t="shared" si="260"/>
        <v>26</v>
      </c>
      <c r="T2729">
        <f t="shared" si="261"/>
        <v>2016</v>
      </c>
    </row>
    <row r="2730" spans="1:22" ht="28.5" hidden="1" x14ac:dyDescent="0.4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>
        <v>392</v>
      </c>
      <c r="L2730" t="b">
        <v>1</v>
      </c>
      <c r="M2730" t="s">
        <v>8275</v>
      </c>
      <c r="N2730" t="s">
        <v>8305</v>
      </c>
      <c r="O2730" s="6">
        <f t="shared" si="256"/>
        <v>202</v>
      </c>
      <c r="P2730">
        <f t="shared" si="257"/>
        <v>77.23</v>
      </c>
      <c r="Q2730" s="5">
        <f t="shared" si="259"/>
        <v>42690.293546099289</v>
      </c>
      <c r="R2730" s="5">
        <f t="shared" si="258"/>
        <v>42726.038226950353</v>
      </c>
      <c r="S2730">
        <f t="shared" si="260"/>
        <v>36</v>
      </c>
      <c r="T2730">
        <f t="shared" si="261"/>
        <v>2016</v>
      </c>
    </row>
    <row r="2731" spans="1:22" ht="28.5" hidden="1" x14ac:dyDescent="0.4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>
        <v>23</v>
      </c>
      <c r="L2731" t="b">
        <v>1</v>
      </c>
      <c r="M2731" t="s">
        <v>8275</v>
      </c>
      <c r="N2731" t="s">
        <v>8305</v>
      </c>
      <c r="O2731" s="6">
        <f t="shared" si="256"/>
        <v>104</v>
      </c>
      <c r="P2731">
        <f t="shared" si="257"/>
        <v>340.57</v>
      </c>
      <c r="Q2731" s="5">
        <f t="shared" si="259"/>
        <v>42446.862848699762</v>
      </c>
      <c r="R2731" s="5">
        <f t="shared" si="258"/>
        <v>42477.501146572104</v>
      </c>
      <c r="S2731">
        <f t="shared" si="260"/>
        <v>31</v>
      </c>
      <c r="T2731">
        <f t="shared" si="261"/>
        <v>2016</v>
      </c>
    </row>
    <row r="2732" spans="1:22" ht="28.5" hidden="1" x14ac:dyDescent="0.4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>
        <v>682</v>
      </c>
      <c r="L2732" t="b">
        <v>1</v>
      </c>
      <c r="M2732" t="s">
        <v>8275</v>
      </c>
      <c r="N2732" t="s">
        <v>8305</v>
      </c>
      <c r="O2732" s="6">
        <f t="shared" si="256"/>
        <v>170</v>
      </c>
      <c r="P2732">
        <f t="shared" si="257"/>
        <v>67.42</v>
      </c>
      <c r="Q2732" s="5">
        <f t="shared" si="259"/>
        <v>41687.340130023644</v>
      </c>
      <c r="R2732" s="5">
        <f t="shared" si="258"/>
        <v>41723.084810874701</v>
      </c>
      <c r="S2732">
        <f t="shared" si="260"/>
        <v>36</v>
      </c>
      <c r="T2732">
        <f t="shared" si="261"/>
        <v>2014</v>
      </c>
    </row>
    <row r="2733" spans="1:22" ht="42.75" hidden="1" x14ac:dyDescent="0.4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>
        <v>37</v>
      </c>
      <c r="L2733" t="b">
        <v>1</v>
      </c>
      <c r="M2733" t="s">
        <v>8275</v>
      </c>
      <c r="N2733" t="s">
        <v>8305</v>
      </c>
      <c r="O2733" s="6">
        <f t="shared" si="256"/>
        <v>104</v>
      </c>
      <c r="P2733">
        <f t="shared" si="257"/>
        <v>845.7</v>
      </c>
      <c r="Q2733" s="5">
        <f t="shared" si="259"/>
        <v>42219.40924349882</v>
      </c>
      <c r="R2733" s="5">
        <f t="shared" si="258"/>
        <v>42278.276595744683</v>
      </c>
      <c r="S2733">
        <f t="shared" si="260"/>
        <v>59</v>
      </c>
      <c r="T2733">
        <f t="shared" si="261"/>
        <v>2015</v>
      </c>
    </row>
    <row r="2734" spans="1:22" ht="42.75" hidden="1" x14ac:dyDescent="0.4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>
        <v>146</v>
      </c>
      <c r="L2734" t="b">
        <v>1</v>
      </c>
      <c r="M2734" t="s">
        <v>8275</v>
      </c>
      <c r="N2734" t="s">
        <v>8305</v>
      </c>
      <c r="O2734" s="6">
        <f t="shared" si="256"/>
        <v>118</v>
      </c>
      <c r="P2734">
        <f t="shared" si="257"/>
        <v>97.19</v>
      </c>
      <c r="Q2734" s="5">
        <f t="shared" si="259"/>
        <v>41726.42113475177</v>
      </c>
      <c r="R2734" s="5">
        <f t="shared" si="258"/>
        <v>41759.297872340423</v>
      </c>
      <c r="S2734">
        <f t="shared" si="260"/>
        <v>33</v>
      </c>
      <c r="T2734">
        <f t="shared" si="261"/>
        <v>2014</v>
      </c>
    </row>
    <row r="2735" spans="1:22" ht="42.75" hidden="1" x14ac:dyDescent="0.4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>
        <v>119</v>
      </c>
      <c r="L2735" t="b">
        <v>1</v>
      </c>
      <c r="M2735" t="s">
        <v>8275</v>
      </c>
      <c r="N2735" t="s">
        <v>8305</v>
      </c>
      <c r="O2735" s="6">
        <f t="shared" si="256"/>
        <v>108</v>
      </c>
      <c r="P2735">
        <f t="shared" si="257"/>
        <v>451.84</v>
      </c>
      <c r="Q2735" s="5">
        <f t="shared" si="259"/>
        <v>42394.810567375884</v>
      </c>
      <c r="R2735" s="5">
        <f t="shared" si="258"/>
        <v>42456.044609929078</v>
      </c>
      <c r="S2735">
        <f t="shared" si="260"/>
        <v>61</v>
      </c>
      <c r="T2735">
        <f t="shared" si="261"/>
        <v>2016</v>
      </c>
    </row>
    <row r="2736" spans="1:22" s="26" customFormat="1" ht="57" hidden="1" x14ac:dyDescent="0.45">
      <c r="A2736" s="26">
        <v>2734</v>
      </c>
      <c r="B2736" s="27" t="s">
        <v>2734</v>
      </c>
      <c r="C2736" s="27" t="s">
        <v>6844</v>
      </c>
      <c r="D2736" s="28">
        <v>1</v>
      </c>
      <c r="E2736" s="29">
        <v>22603</v>
      </c>
      <c r="F2736" s="26" t="s">
        <v>8218</v>
      </c>
      <c r="G2736" s="26" t="s">
        <v>8223</v>
      </c>
      <c r="H2736" s="26" t="s">
        <v>8245</v>
      </c>
      <c r="I2736" s="26">
        <v>1476395940</v>
      </c>
      <c r="J2736" s="26">
        <v>1473782592</v>
      </c>
      <c r="K2736" s="26">
        <v>163</v>
      </c>
      <c r="L2736" s="26" t="b">
        <v>1</v>
      </c>
      <c r="M2736" s="26" t="s">
        <v>8275</v>
      </c>
      <c r="N2736" s="26" t="s">
        <v>8305</v>
      </c>
      <c r="O2736" s="30">
        <f t="shared" si="256"/>
        <v>2260300</v>
      </c>
      <c r="P2736" s="26">
        <f t="shared" si="257"/>
        <v>138.66999999999999</v>
      </c>
      <c r="Q2736" s="31">
        <f t="shared" si="259"/>
        <v>42989.598014184397</v>
      </c>
      <c r="R2736" s="31">
        <f t="shared" si="258"/>
        <v>43020.488652482265</v>
      </c>
      <c r="S2736" s="26">
        <f t="shared" si="260"/>
        <v>31</v>
      </c>
      <c r="T2736">
        <f t="shared" si="261"/>
        <v>2017</v>
      </c>
    </row>
    <row r="2737" spans="1:20" ht="42.75" hidden="1" x14ac:dyDescent="0.4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>
        <v>339</v>
      </c>
      <c r="L2737" t="b">
        <v>1</v>
      </c>
      <c r="M2737" t="s">
        <v>8275</v>
      </c>
      <c r="N2737" t="s">
        <v>8305</v>
      </c>
      <c r="O2737" s="6">
        <f t="shared" si="256"/>
        <v>978</v>
      </c>
      <c r="P2737">
        <f t="shared" si="257"/>
        <v>21.64</v>
      </c>
      <c r="Q2737" s="5">
        <f t="shared" si="259"/>
        <v>41651.166075650122</v>
      </c>
      <c r="R2737" s="5">
        <f t="shared" si="258"/>
        <v>41682.531914893618</v>
      </c>
      <c r="S2737">
        <f t="shared" si="260"/>
        <v>32</v>
      </c>
      <c r="T2737">
        <f t="shared" si="261"/>
        <v>2014</v>
      </c>
    </row>
    <row r="2738" spans="1:20" ht="57" hidden="1" x14ac:dyDescent="0.4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>
        <v>58</v>
      </c>
      <c r="L2738" t="b">
        <v>1</v>
      </c>
      <c r="M2738" t="s">
        <v>8275</v>
      </c>
      <c r="N2738" t="s">
        <v>8305</v>
      </c>
      <c r="O2738" s="6">
        <f t="shared" si="256"/>
        <v>123</v>
      </c>
      <c r="P2738">
        <f t="shared" si="257"/>
        <v>169.52</v>
      </c>
      <c r="Q2738" s="5">
        <f t="shared" si="259"/>
        <v>42066.361382978721</v>
      </c>
      <c r="R2738" s="5">
        <f t="shared" si="258"/>
        <v>42096.999680851062</v>
      </c>
      <c r="S2738">
        <f t="shared" si="260"/>
        <v>31</v>
      </c>
      <c r="T2738">
        <f t="shared" si="261"/>
        <v>2015</v>
      </c>
    </row>
    <row r="2739" spans="1:20" ht="42.75" hidden="1" x14ac:dyDescent="0.4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>
        <v>456</v>
      </c>
      <c r="L2739" t="b">
        <v>1</v>
      </c>
      <c r="M2739" t="s">
        <v>8275</v>
      </c>
      <c r="N2739" t="s">
        <v>8305</v>
      </c>
      <c r="O2739" s="6">
        <f t="shared" si="256"/>
        <v>246</v>
      </c>
      <c r="P2739">
        <f t="shared" si="257"/>
        <v>161.88</v>
      </c>
      <c r="Q2739" s="5">
        <f t="shared" si="259"/>
        <v>41953.25634751773</v>
      </c>
      <c r="R2739" s="5">
        <f t="shared" si="258"/>
        <v>41997.042553191488</v>
      </c>
      <c r="S2739">
        <f t="shared" si="260"/>
        <v>44</v>
      </c>
      <c r="T2739">
        <f t="shared" si="261"/>
        <v>2014</v>
      </c>
    </row>
    <row r="2740" spans="1:20" ht="42.75" hidden="1" x14ac:dyDescent="0.4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>
        <v>15</v>
      </c>
      <c r="L2740" t="b">
        <v>1</v>
      </c>
      <c r="M2740" t="s">
        <v>8275</v>
      </c>
      <c r="N2740" t="s">
        <v>8305</v>
      </c>
      <c r="O2740" s="6">
        <f t="shared" si="256"/>
        <v>148</v>
      </c>
      <c r="P2740">
        <f t="shared" si="257"/>
        <v>493.13</v>
      </c>
      <c r="Q2740" s="5">
        <f t="shared" si="259"/>
        <v>42982.933853427894</v>
      </c>
      <c r="R2740" s="5">
        <f t="shared" si="258"/>
        <v>43044.210449172577</v>
      </c>
      <c r="S2740">
        <f t="shared" si="260"/>
        <v>61</v>
      </c>
      <c r="T2740">
        <f t="shared" si="261"/>
        <v>2017</v>
      </c>
    </row>
    <row r="2741" spans="1:20" ht="42.75" hidden="1" x14ac:dyDescent="0.4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>
        <v>191</v>
      </c>
      <c r="L2741" t="b">
        <v>1</v>
      </c>
      <c r="M2741" t="s">
        <v>8275</v>
      </c>
      <c r="N2741" t="s">
        <v>8305</v>
      </c>
      <c r="O2741" s="6">
        <f t="shared" si="256"/>
        <v>384</v>
      </c>
      <c r="P2741">
        <f t="shared" si="257"/>
        <v>22.12</v>
      </c>
      <c r="Q2741" s="5">
        <f t="shared" si="259"/>
        <v>42063.523841607566</v>
      </c>
      <c r="R2741" s="5">
        <f t="shared" si="258"/>
        <v>42109.481288416078</v>
      </c>
      <c r="S2741">
        <f t="shared" si="260"/>
        <v>46</v>
      </c>
      <c r="T2741">
        <f t="shared" si="261"/>
        <v>2015</v>
      </c>
    </row>
    <row r="2742" spans="1:20" ht="28.5" hidden="1" x14ac:dyDescent="0.4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>
        <v>17</v>
      </c>
      <c r="L2742" t="b">
        <v>1</v>
      </c>
      <c r="M2742" t="s">
        <v>8275</v>
      </c>
      <c r="N2742" t="s">
        <v>8305</v>
      </c>
      <c r="O2742" s="6">
        <f t="shared" si="256"/>
        <v>103</v>
      </c>
      <c r="P2742">
        <f t="shared" si="257"/>
        <v>18.239999999999998</v>
      </c>
      <c r="Q2742" s="5">
        <f t="shared" si="259"/>
        <v>42395.585721040188</v>
      </c>
      <c r="R2742" s="5">
        <f t="shared" si="258"/>
        <v>42426.181465721042</v>
      </c>
      <c r="S2742">
        <f t="shared" si="260"/>
        <v>31</v>
      </c>
      <c r="T2742">
        <f t="shared" si="261"/>
        <v>2016</v>
      </c>
    </row>
    <row r="2743" spans="1:20" ht="28.5" hidden="1" x14ac:dyDescent="0.4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>
        <v>4</v>
      </c>
      <c r="L2743" t="b">
        <v>0</v>
      </c>
      <c r="M2743" t="s">
        <v>8278</v>
      </c>
      <c r="N2743" t="s">
        <v>8314</v>
      </c>
      <c r="O2743" s="6">
        <f t="shared" si="256"/>
        <v>0</v>
      </c>
      <c r="P2743">
        <f t="shared" si="257"/>
        <v>8.75</v>
      </c>
      <c r="Q2743" s="5">
        <f t="shared" si="259"/>
        <v>42259.37354609929</v>
      </c>
      <c r="R2743" s="5">
        <f t="shared" si="258"/>
        <v>42280.239007092197</v>
      </c>
      <c r="S2743">
        <f t="shared" si="260"/>
        <v>21</v>
      </c>
      <c r="T2743">
        <f t="shared" si="261"/>
        <v>2015</v>
      </c>
    </row>
    <row r="2744" spans="1:20" ht="42.75" hidden="1" x14ac:dyDescent="0.4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>
        <v>18</v>
      </c>
      <c r="L2744" t="b">
        <v>0</v>
      </c>
      <c r="M2744" t="s">
        <v>8278</v>
      </c>
      <c r="N2744" t="s">
        <v>8314</v>
      </c>
      <c r="O2744" s="6">
        <f t="shared" si="256"/>
        <v>29</v>
      </c>
      <c r="P2744">
        <f t="shared" si="257"/>
        <v>40.61</v>
      </c>
      <c r="Q2744" s="5">
        <f t="shared" si="259"/>
        <v>41359.692517730495</v>
      </c>
      <c r="R2744" s="5">
        <f t="shared" si="258"/>
        <v>41373.990390070918</v>
      </c>
      <c r="S2744">
        <f t="shared" si="260"/>
        <v>15</v>
      </c>
      <c r="T2744">
        <f t="shared" si="261"/>
        <v>2013</v>
      </c>
    </row>
    <row r="2745" spans="1:20" ht="57" hidden="1" x14ac:dyDescent="0.4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>
        <v>0</v>
      </c>
      <c r="L2745" t="b">
        <v>0</v>
      </c>
      <c r="M2745" t="s">
        <v>8278</v>
      </c>
      <c r="N2745" t="s">
        <v>8314</v>
      </c>
      <c r="O2745" s="6">
        <f t="shared" si="256"/>
        <v>0</v>
      </c>
      <c r="P2745">
        <f t="shared" si="257"/>
        <v>0</v>
      </c>
      <c r="Q2745" s="5">
        <f t="shared" si="259"/>
        <v>42995.378333333334</v>
      </c>
      <c r="R2745" s="5">
        <f t="shared" si="258"/>
        <v>43026.016631205675</v>
      </c>
      <c r="S2745">
        <f t="shared" si="260"/>
        <v>31</v>
      </c>
      <c r="T2745">
        <f t="shared" si="261"/>
        <v>2017</v>
      </c>
    </row>
    <row r="2746" spans="1:20" ht="42.75" hidden="1" x14ac:dyDescent="0.4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>
        <v>22</v>
      </c>
      <c r="L2746" t="b">
        <v>0</v>
      </c>
      <c r="M2746" t="s">
        <v>8278</v>
      </c>
      <c r="N2746" t="s">
        <v>8314</v>
      </c>
      <c r="O2746" s="6">
        <f t="shared" si="256"/>
        <v>5</v>
      </c>
      <c r="P2746">
        <f t="shared" si="257"/>
        <v>37.950000000000003</v>
      </c>
      <c r="Q2746" s="5">
        <f t="shared" si="259"/>
        <v>41265.063806146572</v>
      </c>
      <c r="R2746" s="5">
        <f t="shared" si="258"/>
        <v>41295.702104018914</v>
      </c>
      <c r="S2746">
        <f t="shared" si="260"/>
        <v>31</v>
      </c>
      <c r="T2746">
        <f t="shared" si="261"/>
        <v>2012</v>
      </c>
    </row>
    <row r="2747" spans="1:20" ht="42.75" hidden="1" x14ac:dyDescent="0.4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>
        <v>49</v>
      </c>
      <c r="L2747" t="b">
        <v>0</v>
      </c>
      <c r="M2747" t="s">
        <v>8278</v>
      </c>
      <c r="N2747" t="s">
        <v>8314</v>
      </c>
      <c r="O2747" s="6">
        <f t="shared" si="256"/>
        <v>22</v>
      </c>
      <c r="P2747">
        <f t="shared" si="257"/>
        <v>35.729999999999997</v>
      </c>
      <c r="Q2747" s="5">
        <f t="shared" si="259"/>
        <v>41374.264397163119</v>
      </c>
      <c r="R2747" s="5">
        <f t="shared" si="258"/>
        <v>41435.540992907801</v>
      </c>
      <c r="S2747">
        <f t="shared" si="260"/>
        <v>61</v>
      </c>
      <c r="T2747">
        <f t="shared" si="261"/>
        <v>2013</v>
      </c>
    </row>
    <row r="2748" spans="1:20" ht="42.75" hidden="1" x14ac:dyDescent="0.4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>
        <v>19</v>
      </c>
      <c r="L2748" t="b">
        <v>0</v>
      </c>
      <c r="M2748" t="s">
        <v>8278</v>
      </c>
      <c r="N2748" t="s">
        <v>8314</v>
      </c>
      <c r="O2748" s="6">
        <f t="shared" si="256"/>
        <v>27</v>
      </c>
      <c r="P2748">
        <f t="shared" si="257"/>
        <v>42.16</v>
      </c>
      <c r="Q2748" s="5">
        <f t="shared" si="259"/>
        <v>42197.202257683217</v>
      </c>
      <c r="R2748" s="5">
        <f t="shared" si="258"/>
        <v>42227.840555555551</v>
      </c>
      <c r="S2748">
        <f t="shared" si="260"/>
        <v>31</v>
      </c>
      <c r="T2748">
        <f t="shared" si="261"/>
        <v>2015</v>
      </c>
    </row>
    <row r="2749" spans="1:20" ht="42.75" hidden="1" x14ac:dyDescent="0.4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>
        <v>4</v>
      </c>
      <c r="L2749" t="b">
        <v>0</v>
      </c>
      <c r="M2749" t="s">
        <v>8278</v>
      </c>
      <c r="N2749" t="s">
        <v>8314</v>
      </c>
      <c r="O2749" s="6">
        <f t="shared" si="256"/>
        <v>28</v>
      </c>
      <c r="P2749">
        <f t="shared" si="257"/>
        <v>35</v>
      </c>
      <c r="Q2749" s="5">
        <f t="shared" si="259"/>
        <v>41373.917222222226</v>
      </c>
      <c r="R2749" s="5">
        <f t="shared" si="258"/>
        <v>41406.070921985818</v>
      </c>
      <c r="S2749">
        <f t="shared" si="260"/>
        <v>32</v>
      </c>
      <c r="T2749">
        <f t="shared" si="261"/>
        <v>2013</v>
      </c>
    </row>
    <row r="2750" spans="1:20" ht="42.75" hidden="1" x14ac:dyDescent="0.4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>
        <v>4</v>
      </c>
      <c r="L2750" t="b">
        <v>0</v>
      </c>
      <c r="M2750" t="s">
        <v>8278</v>
      </c>
      <c r="N2750" t="s">
        <v>8314</v>
      </c>
      <c r="O2750" s="6">
        <f t="shared" si="256"/>
        <v>1</v>
      </c>
      <c r="P2750">
        <f t="shared" si="257"/>
        <v>13.25</v>
      </c>
      <c r="Q2750" s="5">
        <f t="shared" si="259"/>
        <v>42947.768345153665</v>
      </c>
      <c r="R2750" s="5">
        <f t="shared" si="258"/>
        <v>42978.406643026006</v>
      </c>
      <c r="S2750">
        <f t="shared" si="260"/>
        <v>31</v>
      </c>
      <c r="T2750">
        <f t="shared" si="261"/>
        <v>2017</v>
      </c>
    </row>
    <row r="2751" spans="1:20" ht="28.5" hidden="1" x14ac:dyDescent="0.4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>
        <v>2</v>
      </c>
      <c r="L2751" t="b">
        <v>0</v>
      </c>
      <c r="M2751" t="s">
        <v>8278</v>
      </c>
      <c r="N2751" t="s">
        <v>8314</v>
      </c>
      <c r="O2751" s="6">
        <f t="shared" si="256"/>
        <v>1</v>
      </c>
      <c r="P2751">
        <f t="shared" si="257"/>
        <v>55</v>
      </c>
      <c r="Q2751" s="5">
        <f t="shared" si="259"/>
        <v>42419.858593380617</v>
      </c>
      <c r="R2751" s="5">
        <f t="shared" si="258"/>
        <v>42450.454338061463</v>
      </c>
      <c r="S2751">
        <f t="shared" si="260"/>
        <v>31</v>
      </c>
      <c r="T2751">
        <f t="shared" si="261"/>
        <v>2016</v>
      </c>
    </row>
    <row r="2752" spans="1:20" ht="42.75" hidden="1" x14ac:dyDescent="0.4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>
        <v>0</v>
      </c>
      <c r="L2752" t="b">
        <v>0</v>
      </c>
      <c r="M2752" t="s">
        <v>8278</v>
      </c>
      <c r="N2752" t="s">
        <v>8314</v>
      </c>
      <c r="O2752" s="6">
        <f t="shared" si="256"/>
        <v>0</v>
      </c>
      <c r="P2752">
        <f t="shared" si="257"/>
        <v>0</v>
      </c>
      <c r="Q2752" s="5">
        <f t="shared" si="259"/>
        <v>41408.897695035463</v>
      </c>
      <c r="R2752" s="5">
        <f t="shared" si="258"/>
        <v>41421.085106382976</v>
      </c>
      <c r="S2752">
        <f t="shared" si="260"/>
        <v>13</v>
      </c>
      <c r="T2752">
        <f t="shared" si="261"/>
        <v>2013</v>
      </c>
    </row>
    <row r="2753" spans="1:20" ht="42.75" hidden="1" x14ac:dyDescent="0.4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>
        <v>0</v>
      </c>
      <c r="L2753" t="b">
        <v>0</v>
      </c>
      <c r="M2753" t="s">
        <v>8278</v>
      </c>
      <c r="N2753" t="s">
        <v>8314</v>
      </c>
      <c r="O2753" s="6">
        <f t="shared" si="256"/>
        <v>0</v>
      </c>
      <c r="P2753">
        <f t="shared" si="257"/>
        <v>0</v>
      </c>
      <c r="Q2753" s="5">
        <f t="shared" si="259"/>
        <v>42092.118699763596</v>
      </c>
      <c r="R2753" s="5">
        <f t="shared" si="258"/>
        <v>42153.395295508279</v>
      </c>
      <c r="S2753">
        <f t="shared" si="260"/>
        <v>61</v>
      </c>
      <c r="T2753">
        <f t="shared" si="261"/>
        <v>2015</v>
      </c>
    </row>
    <row r="2754" spans="1:20" ht="42.75" hidden="1" x14ac:dyDescent="0.4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>
        <v>14</v>
      </c>
      <c r="L2754" t="b">
        <v>0</v>
      </c>
      <c r="M2754" t="s">
        <v>8278</v>
      </c>
      <c r="N2754" t="s">
        <v>8314</v>
      </c>
      <c r="O2754" s="6">
        <f t="shared" ref="O2754:O2817" si="264">ROUND(E2754/D2754*100,0)</f>
        <v>11</v>
      </c>
      <c r="P2754">
        <f t="shared" ref="P2754:P2817" si="265">IFERROR(ROUND(E2754/K2754,2),0)</f>
        <v>39.29</v>
      </c>
      <c r="Q2754" s="5">
        <f t="shared" si="259"/>
        <v>41181.015413711582</v>
      </c>
      <c r="R2754" s="5">
        <f t="shared" ref="R2754:R2817" si="266">(I2754/84600)+DATE(1970,1,1)</f>
        <v>41221.866477541371</v>
      </c>
      <c r="S2754">
        <f t="shared" si="260"/>
        <v>41</v>
      </c>
      <c r="T2754">
        <f t="shared" si="261"/>
        <v>2012</v>
      </c>
    </row>
    <row r="2755" spans="1:20" ht="42.75" hidden="1" x14ac:dyDescent="0.4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>
        <v>8</v>
      </c>
      <c r="L2755" t="b">
        <v>0</v>
      </c>
      <c r="M2755" t="s">
        <v>8278</v>
      </c>
      <c r="N2755" t="s">
        <v>8314</v>
      </c>
      <c r="O2755" s="6">
        <f t="shared" si="264"/>
        <v>19</v>
      </c>
      <c r="P2755">
        <f t="shared" si="265"/>
        <v>47.5</v>
      </c>
      <c r="Q2755" s="5">
        <f t="shared" ref="Q2755:Q2818" si="267">(J2755/84600)+DATE(1970,1,1)</f>
        <v>41448.728404255322</v>
      </c>
      <c r="R2755" s="5">
        <f t="shared" si="266"/>
        <v>41479.366702127663</v>
      </c>
      <c r="S2755">
        <f t="shared" ref="S2755:S2818" si="268">ROUND((I2755-J2755)/86400,0)+1</f>
        <v>31</v>
      </c>
      <c r="T2755">
        <f t="shared" ref="T2755:T2818" si="269">YEAR((Q2755))</f>
        <v>2013</v>
      </c>
    </row>
    <row r="2756" spans="1:20" ht="42.75" hidden="1" x14ac:dyDescent="0.4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>
        <v>0</v>
      </c>
      <c r="L2756" t="b">
        <v>0</v>
      </c>
      <c r="M2756" t="s">
        <v>8278</v>
      </c>
      <c r="N2756" t="s">
        <v>8314</v>
      </c>
      <c r="O2756" s="6">
        <f t="shared" si="264"/>
        <v>0</v>
      </c>
      <c r="P2756">
        <f t="shared" si="265"/>
        <v>0</v>
      </c>
      <c r="Q2756" s="5">
        <f t="shared" si="267"/>
        <v>42210.330390070922</v>
      </c>
      <c r="R2756" s="5">
        <f t="shared" si="266"/>
        <v>42240.968687943263</v>
      </c>
      <c r="S2756">
        <f t="shared" si="268"/>
        <v>31</v>
      </c>
      <c r="T2756">
        <f t="shared" si="269"/>
        <v>2015</v>
      </c>
    </row>
    <row r="2757" spans="1:20" ht="42.75" hidden="1" x14ac:dyDescent="0.4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>
        <v>15</v>
      </c>
      <c r="L2757" t="b">
        <v>0</v>
      </c>
      <c r="M2757" t="s">
        <v>8278</v>
      </c>
      <c r="N2757" t="s">
        <v>8314</v>
      </c>
      <c r="O2757" s="6">
        <f t="shared" si="264"/>
        <v>52</v>
      </c>
      <c r="P2757">
        <f t="shared" si="265"/>
        <v>17.329999999999998</v>
      </c>
      <c r="Q2757" s="5">
        <f t="shared" si="267"/>
        <v>42423.935307328604</v>
      </c>
      <c r="R2757" s="5">
        <f t="shared" si="266"/>
        <v>42454.573605200945</v>
      </c>
      <c r="S2757">
        <f t="shared" si="268"/>
        <v>31</v>
      </c>
      <c r="T2757">
        <f t="shared" si="269"/>
        <v>2016</v>
      </c>
    </row>
    <row r="2758" spans="1:20" ht="42.75" hidden="1" x14ac:dyDescent="0.4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>
        <v>33</v>
      </c>
      <c r="L2758" t="b">
        <v>0</v>
      </c>
      <c r="M2758" t="s">
        <v>8278</v>
      </c>
      <c r="N2758" t="s">
        <v>8314</v>
      </c>
      <c r="O2758" s="6">
        <f t="shared" si="264"/>
        <v>10</v>
      </c>
      <c r="P2758">
        <f t="shared" si="265"/>
        <v>31.76</v>
      </c>
      <c r="Q2758" s="5">
        <f t="shared" si="267"/>
        <v>41962.430271867612</v>
      </c>
      <c r="R2758" s="5">
        <f t="shared" si="266"/>
        <v>41993.068569739953</v>
      </c>
      <c r="S2758">
        <f t="shared" si="268"/>
        <v>31</v>
      </c>
      <c r="T2758">
        <f t="shared" si="269"/>
        <v>2014</v>
      </c>
    </row>
    <row r="2759" spans="1:20" ht="28.5" hidden="1" x14ac:dyDescent="0.4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>
        <v>2</v>
      </c>
      <c r="L2759" t="b">
        <v>0</v>
      </c>
      <c r="M2759" t="s">
        <v>8278</v>
      </c>
      <c r="N2759" t="s">
        <v>8314</v>
      </c>
      <c r="O2759" s="6">
        <f t="shared" si="264"/>
        <v>1</v>
      </c>
      <c r="P2759">
        <f t="shared" si="265"/>
        <v>5</v>
      </c>
      <c r="Q2759" s="5">
        <f t="shared" si="267"/>
        <v>42935.4578250591</v>
      </c>
      <c r="R2759" s="5">
        <f t="shared" si="266"/>
        <v>42950.776973995271</v>
      </c>
      <c r="S2759">
        <f t="shared" si="268"/>
        <v>16</v>
      </c>
      <c r="T2759">
        <f t="shared" si="269"/>
        <v>2017</v>
      </c>
    </row>
    <row r="2760" spans="1:20" ht="42.75" hidden="1" x14ac:dyDescent="0.4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>
        <v>6</v>
      </c>
      <c r="L2760" t="b">
        <v>0</v>
      </c>
      <c r="M2760" t="s">
        <v>8278</v>
      </c>
      <c r="N2760" t="s">
        <v>8314</v>
      </c>
      <c r="O2760" s="6">
        <f t="shared" si="264"/>
        <v>12</v>
      </c>
      <c r="P2760">
        <f t="shared" si="265"/>
        <v>39</v>
      </c>
      <c r="Q2760" s="5">
        <f t="shared" si="267"/>
        <v>43002.642825059098</v>
      </c>
      <c r="R2760" s="5">
        <f t="shared" si="266"/>
        <v>43016.940697399528</v>
      </c>
      <c r="S2760">
        <f t="shared" si="268"/>
        <v>15</v>
      </c>
      <c r="T2760">
        <f t="shared" si="269"/>
        <v>2017</v>
      </c>
    </row>
    <row r="2761" spans="1:20" ht="42.75" hidden="1" x14ac:dyDescent="0.4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>
        <v>2</v>
      </c>
      <c r="L2761" t="b">
        <v>0</v>
      </c>
      <c r="M2761" t="s">
        <v>8278</v>
      </c>
      <c r="N2761" t="s">
        <v>8314</v>
      </c>
      <c r="O2761" s="6">
        <f t="shared" si="264"/>
        <v>11</v>
      </c>
      <c r="P2761">
        <f t="shared" si="265"/>
        <v>52.5</v>
      </c>
      <c r="Q2761" s="5">
        <f t="shared" si="267"/>
        <v>42885.118983451539</v>
      </c>
      <c r="R2761" s="5">
        <f t="shared" si="266"/>
        <v>42929.033877068563</v>
      </c>
      <c r="S2761">
        <f t="shared" si="268"/>
        <v>44</v>
      </c>
      <c r="T2761">
        <f t="shared" si="269"/>
        <v>2017</v>
      </c>
    </row>
    <row r="2762" spans="1:20" ht="42.75" hidden="1" x14ac:dyDescent="0.4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>
        <v>0</v>
      </c>
      <c r="L2762" t="b">
        <v>0</v>
      </c>
      <c r="M2762" t="s">
        <v>8278</v>
      </c>
      <c r="N2762" t="s">
        <v>8314</v>
      </c>
      <c r="O2762" s="6">
        <f t="shared" si="264"/>
        <v>0</v>
      </c>
      <c r="P2762">
        <f t="shared" si="265"/>
        <v>0</v>
      </c>
      <c r="Q2762" s="5">
        <f t="shared" si="267"/>
        <v>41752.620070921985</v>
      </c>
      <c r="R2762" s="5">
        <f t="shared" si="266"/>
        <v>41783.258368794326</v>
      </c>
      <c r="S2762">
        <f t="shared" si="268"/>
        <v>31</v>
      </c>
      <c r="T2762">
        <f t="shared" si="269"/>
        <v>2014</v>
      </c>
    </row>
    <row r="2763" spans="1:20" ht="28.5" hidden="1" x14ac:dyDescent="0.4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>
        <v>4</v>
      </c>
      <c r="L2763" t="b">
        <v>0</v>
      </c>
      <c r="M2763" t="s">
        <v>8278</v>
      </c>
      <c r="N2763" t="s">
        <v>8314</v>
      </c>
      <c r="O2763" s="6">
        <f t="shared" si="264"/>
        <v>1</v>
      </c>
      <c r="P2763">
        <f t="shared" si="265"/>
        <v>9</v>
      </c>
      <c r="Q2763" s="5">
        <f t="shared" si="267"/>
        <v>41580.639397163119</v>
      </c>
      <c r="R2763" s="5">
        <f t="shared" si="266"/>
        <v>41611.27769503546</v>
      </c>
      <c r="S2763">
        <f t="shared" si="268"/>
        <v>31</v>
      </c>
      <c r="T2763">
        <f t="shared" si="269"/>
        <v>2013</v>
      </c>
    </row>
    <row r="2764" spans="1:20" ht="42.75" hidden="1" x14ac:dyDescent="0.4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>
        <v>1</v>
      </c>
      <c r="L2764" t="b">
        <v>0</v>
      </c>
      <c r="M2764" t="s">
        <v>8278</v>
      </c>
      <c r="N2764" t="s">
        <v>8314</v>
      </c>
      <c r="O2764" s="6">
        <f t="shared" si="264"/>
        <v>1</v>
      </c>
      <c r="P2764">
        <f t="shared" si="265"/>
        <v>25</v>
      </c>
      <c r="Q2764" s="5">
        <f t="shared" si="267"/>
        <v>41253.803723404257</v>
      </c>
      <c r="R2764" s="5">
        <f t="shared" si="266"/>
        <v>41315.037765957444</v>
      </c>
      <c r="S2764">
        <f t="shared" si="268"/>
        <v>61</v>
      </c>
      <c r="T2764">
        <f t="shared" si="269"/>
        <v>2012</v>
      </c>
    </row>
    <row r="2765" spans="1:20" ht="28.5" hidden="1" x14ac:dyDescent="0.4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>
        <v>3</v>
      </c>
      <c r="L2765" t="b">
        <v>0</v>
      </c>
      <c r="M2765" t="s">
        <v>8278</v>
      </c>
      <c r="N2765" t="s">
        <v>8314</v>
      </c>
      <c r="O2765" s="6">
        <f t="shared" si="264"/>
        <v>0</v>
      </c>
      <c r="P2765">
        <f t="shared" si="265"/>
        <v>30</v>
      </c>
      <c r="Q2765" s="5">
        <f t="shared" si="267"/>
        <v>41709.847328605203</v>
      </c>
      <c r="R2765" s="5">
        <f t="shared" si="266"/>
        <v>41755.804775413708</v>
      </c>
      <c r="S2765">
        <f t="shared" si="268"/>
        <v>46</v>
      </c>
      <c r="T2765">
        <f t="shared" si="269"/>
        <v>2014</v>
      </c>
    </row>
    <row r="2766" spans="1:20" ht="42.75" hidden="1" x14ac:dyDescent="0.4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>
        <v>4</v>
      </c>
      <c r="L2766" t="b">
        <v>0</v>
      </c>
      <c r="M2766" t="s">
        <v>8278</v>
      </c>
      <c r="N2766" t="s">
        <v>8314</v>
      </c>
      <c r="O2766" s="6">
        <f t="shared" si="264"/>
        <v>1</v>
      </c>
      <c r="P2766">
        <f t="shared" si="265"/>
        <v>11.25</v>
      </c>
      <c r="Q2766" s="5">
        <f t="shared" si="267"/>
        <v>41359.255685579192</v>
      </c>
      <c r="R2766" s="5">
        <f t="shared" si="266"/>
        <v>41389.382978723406</v>
      </c>
      <c r="S2766">
        <f t="shared" si="268"/>
        <v>30</v>
      </c>
      <c r="T2766">
        <f t="shared" si="269"/>
        <v>2013</v>
      </c>
    </row>
    <row r="2767" spans="1:20" ht="42.75" hidden="1" x14ac:dyDescent="0.4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>
        <v>0</v>
      </c>
      <c r="L2767" t="b">
        <v>0</v>
      </c>
      <c r="M2767" t="s">
        <v>8278</v>
      </c>
      <c r="N2767" t="s">
        <v>8314</v>
      </c>
      <c r="O2767" s="6">
        <f t="shared" si="264"/>
        <v>0</v>
      </c>
      <c r="P2767">
        <f t="shared" si="265"/>
        <v>0</v>
      </c>
      <c r="Q2767" s="5">
        <f t="shared" si="267"/>
        <v>41527.038156028371</v>
      </c>
      <c r="R2767" s="5">
        <f t="shared" si="266"/>
        <v>41543.378581560282</v>
      </c>
      <c r="S2767">
        <f t="shared" si="268"/>
        <v>17</v>
      </c>
      <c r="T2767">
        <f t="shared" si="269"/>
        <v>2013</v>
      </c>
    </row>
    <row r="2768" spans="1:20" ht="42.75" hidden="1" x14ac:dyDescent="0.4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>
        <v>4</v>
      </c>
      <c r="L2768" t="b">
        <v>0</v>
      </c>
      <c r="M2768" t="s">
        <v>8278</v>
      </c>
      <c r="N2768" t="s">
        <v>8314</v>
      </c>
      <c r="O2768" s="6">
        <f t="shared" si="264"/>
        <v>2</v>
      </c>
      <c r="P2768">
        <f t="shared" si="265"/>
        <v>25</v>
      </c>
      <c r="Q2768" s="5">
        <f t="shared" si="267"/>
        <v>41059.384373522458</v>
      </c>
      <c r="R2768" s="5">
        <f t="shared" si="266"/>
        <v>41090.0226713948</v>
      </c>
      <c r="S2768">
        <f t="shared" si="268"/>
        <v>31</v>
      </c>
      <c r="T2768">
        <f t="shared" si="269"/>
        <v>2012</v>
      </c>
    </row>
    <row r="2769" spans="1:22" ht="42.75" hidden="1" x14ac:dyDescent="0.4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>
        <v>3</v>
      </c>
      <c r="L2769" t="b">
        <v>0</v>
      </c>
      <c r="M2769" t="s">
        <v>8278</v>
      </c>
      <c r="N2769" t="s">
        <v>8314</v>
      </c>
      <c r="O2769" s="6">
        <f t="shared" si="264"/>
        <v>1</v>
      </c>
      <c r="P2769">
        <f t="shared" si="265"/>
        <v>11.33</v>
      </c>
      <c r="Q2769" s="5">
        <f t="shared" si="267"/>
        <v>42526.234633569737</v>
      </c>
      <c r="R2769" s="5">
        <f t="shared" si="266"/>
        <v>42587.511229314419</v>
      </c>
      <c r="S2769">
        <f t="shared" si="268"/>
        <v>61</v>
      </c>
      <c r="T2769">
        <f t="shared" si="269"/>
        <v>2016</v>
      </c>
    </row>
    <row r="2770" spans="1:22" ht="42.75" hidden="1" x14ac:dyDescent="0.4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>
        <v>34</v>
      </c>
      <c r="L2770" t="b">
        <v>0</v>
      </c>
      <c r="M2770" t="s">
        <v>8278</v>
      </c>
      <c r="N2770" t="s">
        <v>8314</v>
      </c>
      <c r="O2770" s="6">
        <f t="shared" si="264"/>
        <v>14</v>
      </c>
      <c r="P2770">
        <f t="shared" si="265"/>
        <v>29.47</v>
      </c>
      <c r="Q2770" s="5">
        <f t="shared" si="267"/>
        <v>41295.244952718676</v>
      </c>
      <c r="R2770" s="5">
        <f t="shared" si="266"/>
        <v>41325.84069739953</v>
      </c>
      <c r="S2770">
        <f t="shared" si="268"/>
        <v>31</v>
      </c>
      <c r="T2770">
        <f t="shared" si="269"/>
        <v>2013</v>
      </c>
    </row>
    <row r="2771" spans="1:22" ht="42.75" hidden="1" x14ac:dyDescent="0.4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>
        <v>2</v>
      </c>
      <c r="L2771" t="b">
        <v>0</v>
      </c>
      <c r="M2771" t="s">
        <v>8278</v>
      </c>
      <c r="N2771" t="s">
        <v>8314</v>
      </c>
      <c r="O2771" s="6">
        <f t="shared" si="264"/>
        <v>0</v>
      </c>
      <c r="P2771">
        <f t="shared" si="265"/>
        <v>1</v>
      </c>
      <c r="Q2771" s="5">
        <f t="shared" si="267"/>
        <v>42090.014066193849</v>
      </c>
      <c r="R2771" s="5">
        <f t="shared" si="266"/>
        <v>42141.077895981085</v>
      </c>
      <c r="S2771">
        <f t="shared" si="268"/>
        <v>51</v>
      </c>
      <c r="T2771">
        <f t="shared" si="269"/>
        <v>2015</v>
      </c>
    </row>
    <row r="2772" spans="1:22" ht="42.75" hidden="1" x14ac:dyDescent="0.4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>
        <v>33</v>
      </c>
      <c r="L2772" t="b">
        <v>0</v>
      </c>
      <c r="M2772" t="s">
        <v>8278</v>
      </c>
      <c r="N2772" t="s">
        <v>8314</v>
      </c>
      <c r="O2772" s="6">
        <f t="shared" si="264"/>
        <v>10</v>
      </c>
      <c r="P2772">
        <f t="shared" si="265"/>
        <v>63.1</v>
      </c>
      <c r="Q2772" s="5">
        <f t="shared" si="267"/>
        <v>42029.635106382979</v>
      </c>
      <c r="R2772" s="5">
        <f t="shared" si="266"/>
        <v>42060.230851063825</v>
      </c>
      <c r="S2772">
        <f t="shared" si="268"/>
        <v>31</v>
      </c>
      <c r="T2772">
        <f t="shared" si="269"/>
        <v>2015</v>
      </c>
    </row>
    <row r="2773" spans="1:22" ht="42.75" hidden="1" x14ac:dyDescent="0.4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>
        <v>0</v>
      </c>
      <c r="L2773" t="b">
        <v>0</v>
      </c>
      <c r="M2773" t="s">
        <v>8278</v>
      </c>
      <c r="N2773" t="s">
        <v>8314</v>
      </c>
      <c r="O2773" s="6">
        <f t="shared" si="264"/>
        <v>0</v>
      </c>
      <c r="P2773">
        <f t="shared" si="265"/>
        <v>0</v>
      </c>
      <c r="Q2773" s="5">
        <f t="shared" si="267"/>
        <v>41591.330260047282</v>
      </c>
      <c r="R2773" s="5">
        <f t="shared" si="266"/>
        <v>41641.553191489365</v>
      </c>
      <c r="S2773">
        <f t="shared" si="268"/>
        <v>50</v>
      </c>
      <c r="T2773">
        <f t="shared" si="269"/>
        <v>2013</v>
      </c>
    </row>
    <row r="2774" spans="1:22" ht="42.75" hidden="1" x14ac:dyDescent="0.4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>
        <v>0</v>
      </c>
      <c r="L2774" t="b">
        <v>0</v>
      </c>
      <c r="M2774" t="s">
        <v>8278</v>
      </c>
      <c r="N2774" t="s">
        <v>8314</v>
      </c>
      <c r="O2774" s="6">
        <f t="shared" si="264"/>
        <v>0</v>
      </c>
      <c r="P2774">
        <f t="shared" si="265"/>
        <v>0</v>
      </c>
      <c r="Q2774" s="5">
        <f t="shared" si="267"/>
        <v>41877.632316784868</v>
      </c>
      <c r="R2774" s="5">
        <f t="shared" si="266"/>
        <v>41892.951465721038</v>
      </c>
      <c r="S2774">
        <f t="shared" si="268"/>
        <v>16</v>
      </c>
      <c r="T2774">
        <f t="shared" si="269"/>
        <v>2014</v>
      </c>
    </row>
    <row r="2775" spans="1:22" ht="42.75" hidden="1" x14ac:dyDescent="0.4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>
        <v>1</v>
      </c>
      <c r="L2775" t="b">
        <v>0</v>
      </c>
      <c r="M2775" t="s">
        <v>8278</v>
      </c>
      <c r="N2775" t="s">
        <v>8314</v>
      </c>
      <c r="O2775" s="6">
        <f t="shared" si="264"/>
        <v>0</v>
      </c>
      <c r="P2775">
        <f t="shared" si="265"/>
        <v>1</v>
      </c>
      <c r="Q2775" s="5">
        <f t="shared" si="267"/>
        <v>42834.564078014184</v>
      </c>
      <c r="R2775" s="5">
        <f t="shared" si="266"/>
        <v>42844.776843971631</v>
      </c>
      <c r="S2775">
        <f t="shared" si="268"/>
        <v>11</v>
      </c>
      <c r="T2775">
        <f t="shared" si="269"/>
        <v>2017</v>
      </c>
    </row>
    <row r="2776" spans="1:22" ht="42.75" hidden="1" x14ac:dyDescent="0.4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>
        <v>13</v>
      </c>
      <c r="L2776" t="b">
        <v>0</v>
      </c>
      <c r="M2776" t="s">
        <v>8278</v>
      </c>
      <c r="N2776" t="s">
        <v>8314</v>
      </c>
      <c r="O2776" s="6">
        <f t="shared" si="264"/>
        <v>14</v>
      </c>
      <c r="P2776">
        <f t="shared" si="265"/>
        <v>43.85</v>
      </c>
      <c r="Q2776" s="5">
        <f t="shared" si="267"/>
        <v>41646.065342789596</v>
      </c>
      <c r="R2776" s="5">
        <f t="shared" si="266"/>
        <v>41676.703640661937</v>
      </c>
      <c r="S2776">
        <f t="shared" si="268"/>
        <v>31</v>
      </c>
      <c r="T2776">
        <f t="shared" si="269"/>
        <v>2014</v>
      </c>
    </row>
    <row r="2777" spans="1:22" ht="42.75" hidden="1" x14ac:dyDescent="0.4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>
        <v>2</v>
      </c>
      <c r="L2777" t="b">
        <v>0</v>
      </c>
      <c r="M2777" t="s">
        <v>8278</v>
      </c>
      <c r="N2777" t="s">
        <v>8314</v>
      </c>
      <c r="O2777" s="6">
        <f t="shared" si="264"/>
        <v>3</v>
      </c>
      <c r="P2777">
        <f t="shared" si="265"/>
        <v>75</v>
      </c>
      <c r="Q2777" s="5">
        <f t="shared" si="267"/>
        <v>41188.417895981089</v>
      </c>
      <c r="R2777" s="5">
        <f t="shared" si="266"/>
        <v>41219.05619385343</v>
      </c>
      <c r="S2777">
        <f t="shared" si="268"/>
        <v>31</v>
      </c>
      <c r="T2777">
        <f t="shared" si="269"/>
        <v>2012</v>
      </c>
    </row>
    <row r="2778" spans="1:22" ht="57" hidden="1" x14ac:dyDescent="0.4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>
        <v>36</v>
      </c>
      <c r="L2778" t="b">
        <v>0</v>
      </c>
      <c r="M2778" t="s">
        <v>8278</v>
      </c>
      <c r="N2778" t="s">
        <v>8314</v>
      </c>
      <c r="O2778" s="6">
        <f t="shared" si="264"/>
        <v>8</v>
      </c>
      <c r="P2778">
        <f t="shared" si="265"/>
        <v>45.97</v>
      </c>
      <c r="Q2778" s="5">
        <f t="shared" si="267"/>
        <v>42488.792860520094</v>
      </c>
      <c r="R2778" s="5">
        <f t="shared" si="266"/>
        <v>42520.452434988183</v>
      </c>
      <c r="S2778">
        <f t="shared" si="268"/>
        <v>32</v>
      </c>
      <c r="T2778">
        <f t="shared" si="269"/>
        <v>2016</v>
      </c>
    </row>
    <row r="2779" spans="1:22" ht="42.75" hidden="1" x14ac:dyDescent="0.4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>
        <v>1</v>
      </c>
      <c r="L2779" t="b">
        <v>0</v>
      </c>
      <c r="M2779" t="s">
        <v>8278</v>
      </c>
      <c r="N2779" t="s">
        <v>8314</v>
      </c>
      <c r="O2779" s="6">
        <f t="shared" si="264"/>
        <v>0</v>
      </c>
      <c r="P2779">
        <f t="shared" si="265"/>
        <v>10</v>
      </c>
      <c r="Q2779" s="5">
        <f t="shared" si="267"/>
        <v>42525.938581560287</v>
      </c>
      <c r="R2779" s="5">
        <f t="shared" si="266"/>
        <v>42556.576879432629</v>
      </c>
      <c r="S2779">
        <f t="shared" si="268"/>
        <v>31</v>
      </c>
      <c r="T2779">
        <f t="shared" si="269"/>
        <v>2016</v>
      </c>
    </row>
    <row r="2780" spans="1:22" ht="57" hidden="1" x14ac:dyDescent="0.4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>
        <v>15</v>
      </c>
      <c r="L2780" t="b">
        <v>0</v>
      </c>
      <c r="M2780" t="s">
        <v>8278</v>
      </c>
      <c r="N2780" t="s">
        <v>8314</v>
      </c>
      <c r="O2780" s="6">
        <f t="shared" si="264"/>
        <v>26</v>
      </c>
      <c r="P2780">
        <f t="shared" si="265"/>
        <v>93.67</v>
      </c>
      <c r="Q2780" s="5">
        <f t="shared" si="267"/>
        <v>42193.318037825054</v>
      </c>
      <c r="R2780" s="5">
        <f t="shared" si="266"/>
        <v>42223.956335697396</v>
      </c>
      <c r="S2780">
        <f t="shared" si="268"/>
        <v>31</v>
      </c>
      <c r="T2780">
        <f t="shared" si="269"/>
        <v>2015</v>
      </c>
    </row>
    <row r="2781" spans="1:22" ht="42.75" hidden="1" x14ac:dyDescent="0.4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>
        <v>1</v>
      </c>
      <c r="L2781" t="b">
        <v>0</v>
      </c>
      <c r="M2781" t="s">
        <v>8278</v>
      </c>
      <c r="N2781" t="s">
        <v>8314</v>
      </c>
      <c r="O2781" s="6">
        <f t="shared" si="264"/>
        <v>2</v>
      </c>
      <c r="P2781">
        <f t="shared" si="265"/>
        <v>53</v>
      </c>
      <c r="Q2781" s="5">
        <f t="shared" si="267"/>
        <v>42656.577080378251</v>
      </c>
      <c r="R2781" s="5">
        <f t="shared" si="266"/>
        <v>42687.25793144208</v>
      </c>
      <c r="S2781">
        <f t="shared" si="268"/>
        <v>31</v>
      </c>
      <c r="T2781">
        <f t="shared" si="269"/>
        <v>2016</v>
      </c>
    </row>
    <row r="2782" spans="1:22" ht="28.5" hidden="1" x14ac:dyDescent="0.4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>
        <v>0</v>
      </c>
      <c r="L2782" t="b">
        <v>0</v>
      </c>
      <c r="M2782" t="s">
        <v>8278</v>
      </c>
      <c r="N2782" t="s">
        <v>8314</v>
      </c>
      <c r="O2782" s="6">
        <f t="shared" si="264"/>
        <v>0</v>
      </c>
      <c r="P2782">
        <f t="shared" si="265"/>
        <v>0</v>
      </c>
      <c r="Q2782" s="5">
        <f t="shared" si="267"/>
        <v>43140.521134751776</v>
      </c>
      <c r="R2782" s="5">
        <f t="shared" si="266"/>
        <v>43171.159432624117</v>
      </c>
      <c r="S2782">
        <f t="shared" si="268"/>
        <v>31</v>
      </c>
      <c r="T2782">
        <f t="shared" si="269"/>
        <v>2018</v>
      </c>
    </row>
    <row r="2783" spans="1:22" ht="42.75" x14ac:dyDescent="0.4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>
        <v>28</v>
      </c>
      <c r="L2783" t="b">
        <v>1</v>
      </c>
      <c r="M2783" t="s">
        <v>8273</v>
      </c>
      <c r="N2783" t="s">
        <v>8274</v>
      </c>
      <c r="O2783" s="6">
        <f t="shared" si="264"/>
        <v>105</v>
      </c>
      <c r="P2783">
        <f t="shared" si="265"/>
        <v>47</v>
      </c>
      <c r="Q2783" s="5">
        <f t="shared" si="267"/>
        <v>42368.940354609927</v>
      </c>
      <c r="R2783" s="5">
        <f t="shared" si="266"/>
        <v>42397.893617021276</v>
      </c>
      <c r="S2783">
        <f t="shared" si="268"/>
        <v>29</v>
      </c>
      <c r="T2783">
        <f t="shared" si="269"/>
        <v>2015</v>
      </c>
      <c r="U2783" t="str">
        <f t="shared" ref="U2783:U2846" si="270">TEXT(R2783,"mmm")</f>
        <v>Jan</v>
      </c>
      <c r="V2783" t="str">
        <f t="shared" ref="V2783:V2846" si="271">TEXT(Q2783,"mmm")</f>
        <v>Dec</v>
      </c>
    </row>
    <row r="2784" spans="1:22" ht="28.5" x14ac:dyDescent="0.4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>
        <v>18</v>
      </c>
      <c r="L2784" t="b">
        <v>1</v>
      </c>
      <c r="M2784" t="s">
        <v>8273</v>
      </c>
      <c r="N2784" t="s">
        <v>8274</v>
      </c>
      <c r="O2784" s="6">
        <f t="shared" si="264"/>
        <v>120</v>
      </c>
      <c r="P2784">
        <f t="shared" si="265"/>
        <v>66.67</v>
      </c>
      <c r="Q2784" s="5">
        <f t="shared" si="267"/>
        <v>42377.093593380618</v>
      </c>
      <c r="R2784" s="5">
        <f t="shared" si="266"/>
        <v>42402.914184397159</v>
      </c>
      <c r="S2784">
        <f t="shared" si="268"/>
        <v>26</v>
      </c>
      <c r="T2784">
        <f t="shared" si="269"/>
        <v>2016</v>
      </c>
      <c r="U2784" t="str">
        <f t="shared" si="270"/>
        <v>Feb</v>
      </c>
      <c r="V2784" t="str">
        <f t="shared" si="271"/>
        <v>Jan</v>
      </c>
    </row>
    <row r="2785" spans="1:22" ht="42.75" x14ac:dyDescent="0.4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>
        <v>61</v>
      </c>
      <c r="L2785" t="b">
        <v>1</v>
      </c>
      <c r="M2785" t="s">
        <v>8273</v>
      </c>
      <c r="N2785" t="s">
        <v>8274</v>
      </c>
      <c r="O2785" s="6">
        <f t="shared" si="264"/>
        <v>115</v>
      </c>
      <c r="P2785">
        <f t="shared" si="265"/>
        <v>18.77</v>
      </c>
      <c r="Q2785" s="5">
        <f t="shared" si="267"/>
        <v>42455.333877068559</v>
      </c>
      <c r="R2785" s="5">
        <f t="shared" si="266"/>
        <v>42469.631749408982</v>
      </c>
      <c r="S2785">
        <f t="shared" si="268"/>
        <v>15</v>
      </c>
      <c r="T2785">
        <f t="shared" si="269"/>
        <v>2016</v>
      </c>
      <c r="U2785" t="str">
        <f t="shared" si="270"/>
        <v>Apr</v>
      </c>
      <c r="V2785" t="str">
        <f t="shared" si="271"/>
        <v>Mar</v>
      </c>
    </row>
    <row r="2786" spans="1:22" ht="42.75" x14ac:dyDescent="0.4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>
        <v>108</v>
      </c>
      <c r="L2786" t="b">
        <v>1</v>
      </c>
      <c r="M2786" t="s">
        <v>8273</v>
      </c>
      <c r="N2786" t="s">
        <v>8274</v>
      </c>
      <c r="O2786" s="6">
        <f t="shared" si="264"/>
        <v>119</v>
      </c>
      <c r="P2786">
        <f t="shared" si="265"/>
        <v>66.11</v>
      </c>
      <c r="Q2786" s="5">
        <f t="shared" si="267"/>
        <v>42268.697907801419</v>
      </c>
      <c r="R2786" s="5">
        <f t="shared" si="266"/>
        <v>42290.144716312061</v>
      </c>
      <c r="S2786">
        <f t="shared" si="268"/>
        <v>22</v>
      </c>
      <c r="T2786">
        <f t="shared" si="269"/>
        <v>2015</v>
      </c>
      <c r="U2786" t="str">
        <f t="shared" si="270"/>
        <v>Oct</v>
      </c>
      <c r="V2786" t="str">
        <f t="shared" si="271"/>
        <v>Sep</v>
      </c>
    </row>
    <row r="2787" spans="1:22" ht="42.75" x14ac:dyDescent="0.4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>
        <v>142</v>
      </c>
      <c r="L2787" t="b">
        <v>1</v>
      </c>
      <c r="M2787" t="s">
        <v>8273</v>
      </c>
      <c r="N2787" t="s">
        <v>8274</v>
      </c>
      <c r="O2787" s="6">
        <f t="shared" si="264"/>
        <v>105</v>
      </c>
      <c r="P2787">
        <f t="shared" si="265"/>
        <v>36.86</v>
      </c>
      <c r="Q2787" s="5">
        <f t="shared" si="267"/>
        <v>42919.661548463358</v>
      </c>
      <c r="R2787" s="5">
        <f t="shared" si="266"/>
        <v>42949.97872340426</v>
      </c>
      <c r="S2787">
        <f t="shared" si="268"/>
        <v>31</v>
      </c>
      <c r="T2787">
        <f t="shared" si="269"/>
        <v>2017</v>
      </c>
      <c r="U2787" t="str">
        <f t="shared" si="270"/>
        <v>Aug</v>
      </c>
      <c r="V2787" t="str">
        <f t="shared" si="271"/>
        <v>Jul</v>
      </c>
    </row>
    <row r="2788" spans="1:22" ht="28.5" x14ac:dyDescent="0.4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>
        <v>74</v>
      </c>
      <c r="L2788" t="b">
        <v>1</v>
      </c>
      <c r="M2788" t="s">
        <v>8273</v>
      </c>
      <c r="N2788" t="s">
        <v>8274</v>
      </c>
      <c r="O2788" s="6">
        <f t="shared" si="264"/>
        <v>118</v>
      </c>
      <c r="P2788">
        <f t="shared" si="265"/>
        <v>39.81</v>
      </c>
      <c r="Q2788" s="5">
        <f t="shared" si="267"/>
        <v>42161.240898345153</v>
      </c>
      <c r="R2788" s="5">
        <f t="shared" si="266"/>
        <v>42175.538770685584</v>
      </c>
      <c r="S2788">
        <f t="shared" si="268"/>
        <v>15</v>
      </c>
      <c r="T2788">
        <f t="shared" si="269"/>
        <v>2015</v>
      </c>
      <c r="U2788" t="str">
        <f t="shared" si="270"/>
        <v>Jun</v>
      </c>
      <c r="V2788" t="str">
        <f t="shared" si="271"/>
        <v>Jun</v>
      </c>
    </row>
    <row r="2789" spans="1:22" ht="42.75" x14ac:dyDescent="0.4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>
        <v>38</v>
      </c>
      <c r="L2789" t="b">
        <v>1</v>
      </c>
      <c r="M2789" t="s">
        <v>8273</v>
      </c>
      <c r="N2789" t="s">
        <v>8274</v>
      </c>
      <c r="O2789" s="6">
        <f t="shared" si="264"/>
        <v>120</v>
      </c>
      <c r="P2789">
        <f t="shared" si="265"/>
        <v>31.5</v>
      </c>
      <c r="Q2789" s="5">
        <f t="shared" si="267"/>
        <v>42153.713380614659</v>
      </c>
      <c r="R2789" s="5">
        <f t="shared" si="266"/>
        <v>42184.351678487001</v>
      </c>
      <c r="S2789">
        <f t="shared" si="268"/>
        <v>31</v>
      </c>
      <c r="T2789">
        <f t="shared" si="269"/>
        <v>2015</v>
      </c>
      <c r="U2789" t="str">
        <f t="shared" si="270"/>
        <v>Jun</v>
      </c>
      <c r="V2789" t="str">
        <f t="shared" si="271"/>
        <v>May</v>
      </c>
    </row>
    <row r="2790" spans="1:22" ht="42.75" x14ac:dyDescent="0.4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>
        <v>20</v>
      </c>
      <c r="L2790" t="b">
        <v>1</v>
      </c>
      <c r="M2790" t="s">
        <v>8273</v>
      </c>
      <c r="N2790" t="s">
        <v>8274</v>
      </c>
      <c r="O2790" s="6">
        <f t="shared" si="264"/>
        <v>103</v>
      </c>
      <c r="P2790">
        <f t="shared" si="265"/>
        <v>102.5</v>
      </c>
      <c r="Q2790" s="5">
        <f t="shared" si="267"/>
        <v>42912.014692671393</v>
      </c>
      <c r="R2790" s="5">
        <f t="shared" si="266"/>
        <v>42942.652990543735</v>
      </c>
      <c r="S2790">
        <f t="shared" si="268"/>
        <v>31</v>
      </c>
      <c r="T2790">
        <f t="shared" si="269"/>
        <v>2017</v>
      </c>
      <c r="U2790" t="str">
        <f t="shared" si="270"/>
        <v>Jul</v>
      </c>
      <c r="V2790" t="str">
        <f t="shared" si="271"/>
        <v>Jun</v>
      </c>
    </row>
    <row r="2791" spans="1:22" ht="28.5" x14ac:dyDescent="0.4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>
        <v>24</v>
      </c>
      <c r="L2791" t="b">
        <v>1</v>
      </c>
      <c r="M2791" t="s">
        <v>8273</v>
      </c>
      <c r="N2791" t="s">
        <v>8274</v>
      </c>
      <c r="O2791" s="6">
        <f t="shared" si="264"/>
        <v>101</v>
      </c>
      <c r="P2791">
        <f t="shared" si="265"/>
        <v>126.46</v>
      </c>
      <c r="Q2791" s="5">
        <f t="shared" si="267"/>
        <v>42406.800638297871</v>
      </c>
      <c r="R2791" s="5">
        <f t="shared" si="266"/>
        <v>42426.361702127659</v>
      </c>
      <c r="S2791">
        <f t="shared" si="268"/>
        <v>20</v>
      </c>
      <c r="T2791">
        <f t="shared" si="269"/>
        <v>2016</v>
      </c>
      <c r="U2791" t="str">
        <f t="shared" si="270"/>
        <v>Feb</v>
      </c>
      <c r="V2791" t="str">
        <f t="shared" si="271"/>
        <v>Feb</v>
      </c>
    </row>
    <row r="2792" spans="1:22" ht="42.75" x14ac:dyDescent="0.4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>
        <v>66</v>
      </c>
      <c r="L2792" t="b">
        <v>1</v>
      </c>
      <c r="M2792" t="s">
        <v>8273</v>
      </c>
      <c r="N2792" t="s">
        <v>8274</v>
      </c>
      <c r="O2792" s="6">
        <f t="shared" si="264"/>
        <v>105</v>
      </c>
      <c r="P2792">
        <f t="shared" si="265"/>
        <v>47.88</v>
      </c>
      <c r="Q2792" s="5">
        <f t="shared" si="267"/>
        <v>42366.894834515362</v>
      </c>
      <c r="R2792" s="5">
        <f t="shared" si="266"/>
        <v>42397.533132387704</v>
      </c>
      <c r="S2792">
        <f t="shared" si="268"/>
        <v>31</v>
      </c>
      <c r="T2792">
        <f t="shared" si="269"/>
        <v>2015</v>
      </c>
      <c r="U2792" t="str">
        <f t="shared" si="270"/>
        <v>Jan</v>
      </c>
      <c r="V2792" t="str">
        <f t="shared" si="271"/>
        <v>Dec</v>
      </c>
    </row>
    <row r="2793" spans="1:22" ht="42.75" x14ac:dyDescent="0.4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>
        <v>28</v>
      </c>
      <c r="L2793" t="b">
        <v>1</v>
      </c>
      <c r="M2793" t="s">
        <v>8273</v>
      </c>
      <c r="N2793" t="s">
        <v>8274</v>
      </c>
      <c r="O2793" s="6">
        <f t="shared" si="264"/>
        <v>103</v>
      </c>
      <c r="P2793">
        <f t="shared" si="265"/>
        <v>73.209999999999994</v>
      </c>
      <c r="Q2793" s="5">
        <f t="shared" si="267"/>
        <v>42954.089349881797</v>
      </c>
      <c r="R2793" s="5">
        <f t="shared" si="266"/>
        <v>42985</v>
      </c>
      <c r="S2793">
        <f t="shared" si="268"/>
        <v>31</v>
      </c>
      <c r="T2793">
        <f t="shared" si="269"/>
        <v>2017</v>
      </c>
      <c r="U2793" t="str">
        <f t="shared" si="270"/>
        <v>Sep</v>
      </c>
      <c r="V2793" t="str">
        <f t="shared" si="271"/>
        <v>Aug</v>
      </c>
    </row>
    <row r="2794" spans="1:22" ht="42.75" x14ac:dyDescent="0.4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>
        <v>24</v>
      </c>
      <c r="L2794" t="b">
        <v>1</v>
      </c>
      <c r="M2794" t="s">
        <v>8273</v>
      </c>
      <c r="N2794" t="s">
        <v>8274</v>
      </c>
      <c r="O2794" s="6">
        <f t="shared" si="264"/>
        <v>108</v>
      </c>
      <c r="P2794">
        <f t="shared" si="265"/>
        <v>89.67</v>
      </c>
      <c r="Q2794" s="5">
        <f t="shared" si="267"/>
        <v>42536.725283687942</v>
      </c>
      <c r="R2794" s="5">
        <f t="shared" si="266"/>
        <v>42582.682730496454</v>
      </c>
      <c r="S2794">
        <f t="shared" si="268"/>
        <v>46</v>
      </c>
      <c r="T2794">
        <f t="shared" si="269"/>
        <v>2016</v>
      </c>
      <c r="U2794" t="str">
        <f t="shared" si="270"/>
        <v>Jul</v>
      </c>
      <c r="V2794" t="str">
        <f t="shared" si="271"/>
        <v>Jun</v>
      </c>
    </row>
    <row r="2795" spans="1:22" ht="57" x14ac:dyDescent="0.4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>
        <v>73</v>
      </c>
      <c r="L2795" t="b">
        <v>1</v>
      </c>
      <c r="M2795" t="s">
        <v>8273</v>
      </c>
      <c r="N2795" t="s">
        <v>8274</v>
      </c>
      <c r="O2795" s="6">
        <f t="shared" si="264"/>
        <v>111</v>
      </c>
      <c r="P2795">
        <f t="shared" si="265"/>
        <v>151.46</v>
      </c>
      <c r="Q2795" s="5">
        <f t="shared" si="267"/>
        <v>42529.768380614652</v>
      </c>
      <c r="R2795" s="5">
        <f t="shared" si="266"/>
        <v>42560.406678486994</v>
      </c>
      <c r="S2795">
        <f t="shared" si="268"/>
        <v>31</v>
      </c>
      <c r="T2795">
        <f t="shared" si="269"/>
        <v>2016</v>
      </c>
      <c r="U2795" t="str">
        <f t="shared" si="270"/>
        <v>Jul</v>
      </c>
      <c r="V2795" t="str">
        <f t="shared" si="271"/>
        <v>Jun</v>
      </c>
    </row>
    <row r="2796" spans="1:22" ht="57" x14ac:dyDescent="0.4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>
        <v>3</v>
      </c>
      <c r="L2796" t="b">
        <v>1</v>
      </c>
      <c r="M2796" t="s">
        <v>8273</v>
      </c>
      <c r="N2796" t="s">
        <v>8274</v>
      </c>
      <c r="O2796" s="6">
        <f t="shared" si="264"/>
        <v>150</v>
      </c>
      <c r="P2796">
        <f t="shared" si="265"/>
        <v>25</v>
      </c>
      <c r="Q2796" s="5">
        <f t="shared" si="267"/>
        <v>42775.153179669032</v>
      </c>
      <c r="R2796" s="5">
        <f t="shared" si="266"/>
        <v>42791.595744680846</v>
      </c>
      <c r="S2796">
        <f t="shared" si="268"/>
        <v>17</v>
      </c>
      <c r="T2796">
        <f t="shared" si="269"/>
        <v>2017</v>
      </c>
      <c r="U2796" t="str">
        <f t="shared" si="270"/>
        <v>Feb</v>
      </c>
      <c r="V2796" t="str">
        <f t="shared" si="271"/>
        <v>Feb</v>
      </c>
    </row>
    <row r="2797" spans="1:22" ht="42.75" x14ac:dyDescent="0.4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>
        <v>20</v>
      </c>
      <c r="L2797" t="b">
        <v>1</v>
      </c>
      <c r="M2797" t="s">
        <v>8273</v>
      </c>
      <c r="N2797" t="s">
        <v>8274</v>
      </c>
      <c r="O2797" s="6">
        <f t="shared" si="264"/>
        <v>104</v>
      </c>
      <c r="P2797">
        <f t="shared" si="265"/>
        <v>36.5</v>
      </c>
      <c r="Q2797" s="5">
        <f t="shared" si="267"/>
        <v>42125.452021276593</v>
      </c>
      <c r="R2797" s="5">
        <f t="shared" si="266"/>
        <v>42142.234042553187</v>
      </c>
      <c r="S2797">
        <f t="shared" si="268"/>
        <v>17</v>
      </c>
      <c r="T2797">
        <f t="shared" si="269"/>
        <v>2015</v>
      </c>
      <c r="U2797" t="str">
        <f t="shared" si="270"/>
        <v>May</v>
      </c>
      <c r="V2797" t="str">
        <f t="shared" si="271"/>
        <v>May</v>
      </c>
    </row>
    <row r="2798" spans="1:22" ht="42.75" x14ac:dyDescent="0.4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>
        <v>21</v>
      </c>
      <c r="L2798" t="b">
        <v>1</v>
      </c>
      <c r="M2798" t="s">
        <v>8273</v>
      </c>
      <c r="N2798" t="s">
        <v>8274</v>
      </c>
      <c r="O2798" s="6">
        <f t="shared" si="264"/>
        <v>116</v>
      </c>
      <c r="P2798">
        <f t="shared" si="265"/>
        <v>44</v>
      </c>
      <c r="Q2798" s="5">
        <f t="shared" si="267"/>
        <v>42140.773380614657</v>
      </c>
      <c r="R2798" s="5">
        <f t="shared" si="266"/>
        <v>42171.411678486998</v>
      </c>
      <c r="S2798">
        <f t="shared" si="268"/>
        <v>31</v>
      </c>
      <c r="T2798">
        <f t="shared" si="269"/>
        <v>2015</v>
      </c>
      <c r="U2798" t="str">
        <f t="shared" si="270"/>
        <v>Jun</v>
      </c>
      <c r="V2798" t="str">
        <f t="shared" si="271"/>
        <v>May</v>
      </c>
    </row>
    <row r="2799" spans="1:22" ht="42.75" x14ac:dyDescent="0.4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>
        <v>94</v>
      </c>
      <c r="L2799" t="b">
        <v>1</v>
      </c>
      <c r="M2799" t="s">
        <v>8273</v>
      </c>
      <c r="N2799" t="s">
        <v>8274</v>
      </c>
      <c r="O2799" s="6">
        <f t="shared" si="264"/>
        <v>103</v>
      </c>
      <c r="P2799">
        <f t="shared" si="265"/>
        <v>87.36</v>
      </c>
      <c r="Q2799" s="5">
        <f t="shared" si="267"/>
        <v>42144.258156028372</v>
      </c>
      <c r="R2799" s="5">
        <f t="shared" si="266"/>
        <v>42174.896453900714</v>
      </c>
      <c r="S2799">
        <f t="shared" si="268"/>
        <v>31</v>
      </c>
      <c r="T2799">
        <f t="shared" si="269"/>
        <v>2015</v>
      </c>
      <c r="U2799" t="str">
        <f t="shared" si="270"/>
        <v>Jun</v>
      </c>
      <c r="V2799" t="str">
        <f t="shared" si="271"/>
        <v>May</v>
      </c>
    </row>
    <row r="2800" spans="1:22" ht="42.75" x14ac:dyDescent="0.4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>
        <v>139</v>
      </c>
      <c r="L2800" t="b">
        <v>1</v>
      </c>
      <c r="M2800" t="s">
        <v>8273</v>
      </c>
      <c r="N2800" t="s">
        <v>8274</v>
      </c>
      <c r="O2800" s="6">
        <f t="shared" si="264"/>
        <v>101</v>
      </c>
      <c r="P2800">
        <f t="shared" si="265"/>
        <v>36.47</v>
      </c>
      <c r="Q2800" s="5">
        <f t="shared" si="267"/>
        <v>42555.561713947987</v>
      </c>
      <c r="R2800" s="5">
        <f t="shared" si="266"/>
        <v>42570.872340425529</v>
      </c>
      <c r="S2800">
        <f t="shared" si="268"/>
        <v>16</v>
      </c>
      <c r="T2800">
        <f t="shared" si="269"/>
        <v>2016</v>
      </c>
      <c r="U2800" t="str">
        <f t="shared" si="270"/>
        <v>Jul</v>
      </c>
      <c r="V2800" t="str">
        <f t="shared" si="271"/>
        <v>Jul</v>
      </c>
    </row>
    <row r="2801" spans="1:22" ht="42.75" x14ac:dyDescent="0.4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>
        <v>130</v>
      </c>
      <c r="L2801" t="b">
        <v>1</v>
      </c>
      <c r="M2801" t="s">
        <v>8273</v>
      </c>
      <c r="N2801" t="s">
        <v>8274</v>
      </c>
      <c r="O2801" s="6">
        <f t="shared" si="264"/>
        <v>117</v>
      </c>
      <c r="P2801">
        <f t="shared" si="265"/>
        <v>44.86</v>
      </c>
      <c r="Q2801" s="5">
        <f t="shared" si="267"/>
        <v>42867.653309692672</v>
      </c>
      <c r="R2801" s="5">
        <f t="shared" si="266"/>
        <v>42899.723404255317</v>
      </c>
      <c r="S2801">
        <f t="shared" si="268"/>
        <v>32</v>
      </c>
      <c r="T2801">
        <f t="shared" si="269"/>
        <v>2017</v>
      </c>
      <c r="U2801" t="str">
        <f t="shared" si="270"/>
        <v>Jun</v>
      </c>
      <c r="V2801" t="str">
        <f t="shared" si="271"/>
        <v>May</v>
      </c>
    </row>
    <row r="2802" spans="1:22" ht="42.75" x14ac:dyDescent="0.4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>
        <v>31</v>
      </c>
      <c r="L2802" t="b">
        <v>1</v>
      </c>
      <c r="M2802" t="s">
        <v>8273</v>
      </c>
      <c r="N2802" t="s">
        <v>8274</v>
      </c>
      <c r="O2802" s="6">
        <f t="shared" si="264"/>
        <v>133</v>
      </c>
      <c r="P2802">
        <f t="shared" si="265"/>
        <v>42.9</v>
      </c>
      <c r="Q2802" s="5">
        <f t="shared" si="267"/>
        <v>42297.053971631205</v>
      </c>
      <c r="R2802" s="5">
        <f t="shared" si="266"/>
        <v>42358.330567375888</v>
      </c>
      <c r="S2802">
        <f t="shared" si="268"/>
        <v>61</v>
      </c>
      <c r="T2802">
        <f t="shared" si="269"/>
        <v>2015</v>
      </c>
      <c r="U2802" t="str">
        <f t="shared" si="270"/>
        <v>Dec</v>
      </c>
      <c r="V2802" t="str">
        <f t="shared" si="271"/>
        <v>Oct</v>
      </c>
    </row>
    <row r="2803" spans="1:22" ht="42.75" x14ac:dyDescent="0.4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>
        <v>13</v>
      </c>
      <c r="L2803" t="b">
        <v>1</v>
      </c>
      <c r="M2803" t="s">
        <v>8273</v>
      </c>
      <c r="N2803" t="s">
        <v>8274</v>
      </c>
      <c r="O2803" s="6">
        <f t="shared" si="264"/>
        <v>133</v>
      </c>
      <c r="P2803">
        <f t="shared" si="265"/>
        <v>51.23</v>
      </c>
      <c r="Q2803" s="5">
        <f t="shared" si="267"/>
        <v>42247.716418439712</v>
      </c>
      <c r="R2803" s="5">
        <f t="shared" si="266"/>
        <v>42270.404255319154</v>
      </c>
      <c r="S2803">
        <f t="shared" si="268"/>
        <v>23</v>
      </c>
      <c r="T2803">
        <f t="shared" si="269"/>
        <v>2015</v>
      </c>
      <c r="U2803" t="str">
        <f t="shared" si="270"/>
        <v>Sep</v>
      </c>
      <c r="V2803" t="str">
        <f t="shared" si="271"/>
        <v>Aug</v>
      </c>
    </row>
    <row r="2804" spans="1:22" ht="42.75" x14ac:dyDescent="0.4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>
        <v>90</v>
      </c>
      <c r="L2804" t="b">
        <v>1</v>
      </c>
      <c r="M2804" t="s">
        <v>8273</v>
      </c>
      <c r="N2804" t="s">
        <v>8274</v>
      </c>
      <c r="O2804" s="6">
        <f t="shared" si="264"/>
        <v>102</v>
      </c>
      <c r="P2804">
        <f t="shared" si="265"/>
        <v>33.94</v>
      </c>
      <c r="Q2804" s="5">
        <f t="shared" si="267"/>
        <v>42546.34169030733</v>
      </c>
      <c r="R2804" s="5">
        <f t="shared" si="266"/>
        <v>42576.979988179664</v>
      </c>
      <c r="S2804">
        <f t="shared" si="268"/>
        <v>31</v>
      </c>
      <c r="T2804">
        <f t="shared" si="269"/>
        <v>2016</v>
      </c>
      <c r="U2804" t="str">
        <f t="shared" si="270"/>
        <v>Jul</v>
      </c>
      <c r="V2804" t="str">
        <f t="shared" si="271"/>
        <v>Jun</v>
      </c>
    </row>
    <row r="2805" spans="1:22" ht="42.75" x14ac:dyDescent="0.4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>
        <v>141</v>
      </c>
      <c r="L2805" t="b">
        <v>1</v>
      </c>
      <c r="M2805" t="s">
        <v>8273</v>
      </c>
      <c r="N2805" t="s">
        <v>8274</v>
      </c>
      <c r="O2805" s="6">
        <f t="shared" si="264"/>
        <v>128</v>
      </c>
      <c r="P2805">
        <f t="shared" si="265"/>
        <v>90.74</v>
      </c>
      <c r="Q2805" s="5">
        <f t="shared" si="267"/>
        <v>42511.024539007092</v>
      </c>
      <c r="R2805" s="5">
        <f t="shared" si="266"/>
        <v>42554.872340425529</v>
      </c>
      <c r="S2805">
        <f t="shared" si="268"/>
        <v>44</v>
      </c>
      <c r="T2805">
        <f t="shared" si="269"/>
        <v>2016</v>
      </c>
      <c r="U2805" t="str">
        <f t="shared" si="270"/>
        <v>Jul</v>
      </c>
      <c r="V2805" t="str">
        <f t="shared" si="271"/>
        <v>May</v>
      </c>
    </row>
    <row r="2806" spans="1:22" ht="42.75" x14ac:dyDescent="0.4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>
        <v>23</v>
      </c>
      <c r="L2806" t="b">
        <v>1</v>
      </c>
      <c r="M2806" t="s">
        <v>8273</v>
      </c>
      <c r="N2806" t="s">
        <v>8274</v>
      </c>
      <c r="O2806" s="6">
        <f t="shared" si="264"/>
        <v>115</v>
      </c>
      <c r="P2806">
        <f t="shared" si="265"/>
        <v>50</v>
      </c>
      <c r="Q2806" s="5">
        <f t="shared" si="267"/>
        <v>42228.527068557916</v>
      </c>
      <c r="R2806" s="5">
        <f t="shared" si="266"/>
        <v>42259.165366430258</v>
      </c>
      <c r="S2806">
        <f t="shared" si="268"/>
        <v>31</v>
      </c>
      <c r="T2806">
        <f t="shared" si="269"/>
        <v>2015</v>
      </c>
      <c r="U2806" t="str">
        <f t="shared" si="270"/>
        <v>Sep</v>
      </c>
      <c r="V2806" t="str">
        <f t="shared" si="271"/>
        <v>Aug</v>
      </c>
    </row>
    <row r="2807" spans="1:22" ht="57" x14ac:dyDescent="0.4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>
        <v>18</v>
      </c>
      <c r="L2807" t="b">
        <v>1</v>
      </c>
      <c r="M2807" t="s">
        <v>8273</v>
      </c>
      <c r="N2807" t="s">
        <v>8274</v>
      </c>
      <c r="O2807" s="6">
        <f t="shared" si="264"/>
        <v>110</v>
      </c>
      <c r="P2807">
        <f t="shared" si="265"/>
        <v>24.44</v>
      </c>
      <c r="Q2807" s="5">
        <f t="shared" si="267"/>
        <v>42567.643888888888</v>
      </c>
      <c r="R2807" s="5">
        <f t="shared" si="266"/>
        <v>42593.175803782506</v>
      </c>
      <c r="S2807">
        <f t="shared" si="268"/>
        <v>26</v>
      </c>
      <c r="T2807">
        <f t="shared" si="269"/>
        <v>2016</v>
      </c>
      <c r="U2807" t="str">
        <f t="shared" si="270"/>
        <v>Aug</v>
      </c>
      <c r="V2807" t="str">
        <f t="shared" si="271"/>
        <v>Jul</v>
      </c>
    </row>
    <row r="2808" spans="1:22" ht="42.75" x14ac:dyDescent="0.4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>
        <v>76</v>
      </c>
      <c r="L2808" t="b">
        <v>1</v>
      </c>
      <c r="M2808" t="s">
        <v>8273</v>
      </c>
      <c r="N2808" t="s">
        <v>8274</v>
      </c>
      <c r="O2808" s="6">
        <f t="shared" si="264"/>
        <v>112</v>
      </c>
      <c r="P2808">
        <f t="shared" si="265"/>
        <v>44.25</v>
      </c>
      <c r="Q2808" s="5">
        <f t="shared" si="267"/>
        <v>42538.804846335697</v>
      </c>
      <c r="R2808" s="5">
        <f t="shared" si="266"/>
        <v>42575.765957446813</v>
      </c>
      <c r="S2808">
        <f t="shared" si="268"/>
        <v>37</v>
      </c>
      <c r="T2808">
        <f t="shared" si="269"/>
        <v>2016</v>
      </c>
      <c r="U2808" t="str">
        <f t="shared" si="270"/>
        <v>Jul</v>
      </c>
      <c r="V2808" t="str">
        <f t="shared" si="271"/>
        <v>Jun</v>
      </c>
    </row>
    <row r="2809" spans="1:22" x14ac:dyDescent="0.4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>
        <v>93</v>
      </c>
      <c r="L2809" t="b">
        <v>1</v>
      </c>
      <c r="M2809" t="s">
        <v>8273</v>
      </c>
      <c r="N2809" t="s">
        <v>8274</v>
      </c>
      <c r="O2809" s="6">
        <f t="shared" si="264"/>
        <v>126</v>
      </c>
      <c r="P2809">
        <f t="shared" si="265"/>
        <v>67.739999999999995</v>
      </c>
      <c r="Q2809" s="5">
        <f t="shared" si="267"/>
        <v>42507.764042553186</v>
      </c>
      <c r="R2809" s="5">
        <f t="shared" si="266"/>
        <v>42538.402340425528</v>
      </c>
      <c r="S2809">
        <f t="shared" si="268"/>
        <v>31</v>
      </c>
      <c r="T2809">
        <f t="shared" si="269"/>
        <v>2016</v>
      </c>
      <c r="U2809" t="str">
        <f t="shared" si="270"/>
        <v>Jun</v>
      </c>
      <c r="V2809" t="str">
        <f t="shared" si="271"/>
        <v>May</v>
      </c>
    </row>
    <row r="2810" spans="1:22" ht="42.75" x14ac:dyDescent="0.4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>
        <v>69</v>
      </c>
      <c r="L2810" t="b">
        <v>1</v>
      </c>
      <c r="M2810" t="s">
        <v>8273</v>
      </c>
      <c r="N2810" t="s">
        <v>8274</v>
      </c>
      <c r="O2810" s="6">
        <f t="shared" si="264"/>
        <v>100</v>
      </c>
      <c r="P2810">
        <f t="shared" si="265"/>
        <v>65.38</v>
      </c>
      <c r="Q2810" s="5">
        <f t="shared" si="267"/>
        <v>42562.885756501186</v>
      </c>
      <c r="R2810" s="5">
        <f t="shared" si="266"/>
        <v>42593.524054373527</v>
      </c>
      <c r="S2810">
        <f t="shared" si="268"/>
        <v>31</v>
      </c>
      <c r="T2810">
        <f t="shared" si="269"/>
        <v>2016</v>
      </c>
      <c r="U2810" t="str">
        <f t="shared" si="270"/>
        <v>Aug</v>
      </c>
      <c r="V2810" t="str">
        <f t="shared" si="271"/>
        <v>Jul</v>
      </c>
    </row>
    <row r="2811" spans="1:22" ht="42.75" x14ac:dyDescent="0.4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>
        <v>21</v>
      </c>
      <c r="L2811" t="b">
        <v>1</v>
      </c>
      <c r="M2811" t="s">
        <v>8273</v>
      </c>
      <c r="N2811" t="s">
        <v>8274</v>
      </c>
      <c r="O2811" s="6">
        <f t="shared" si="264"/>
        <v>102</v>
      </c>
      <c r="P2811">
        <f t="shared" si="265"/>
        <v>121.9</v>
      </c>
      <c r="Q2811" s="5">
        <f t="shared" si="267"/>
        <v>42810.698877068557</v>
      </c>
      <c r="R2811" s="5">
        <f t="shared" si="266"/>
        <v>42818.985106382977</v>
      </c>
      <c r="S2811">
        <f t="shared" si="268"/>
        <v>9</v>
      </c>
      <c r="T2811">
        <f t="shared" si="269"/>
        <v>2017</v>
      </c>
      <c r="U2811" t="str">
        <f t="shared" si="270"/>
        <v>Mar</v>
      </c>
      <c r="V2811" t="str">
        <f t="shared" si="271"/>
        <v>Mar</v>
      </c>
    </row>
    <row r="2812" spans="1:22" ht="42.75" x14ac:dyDescent="0.4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>
        <v>57</v>
      </c>
      <c r="L2812" t="b">
        <v>1</v>
      </c>
      <c r="M2812" t="s">
        <v>8273</v>
      </c>
      <c r="N2812" t="s">
        <v>8274</v>
      </c>
      <c r="O2812" s="6">
        <f t="shared" si="264"/>
        <v>108</v>
      </c>
      <c r="P2812">
        <f t="shared" si="265"/>
        <v>47.46</v>
      </c>
      <c r="Q2812" s="5">
        <f t="shared" si="267"/>
        <v>42103.610685579195</v>
      </c>
      <c r="R2812" s="5">
        <f t="shared" si="266"/>
        <v>42136.318439716313</v>
      </c>
      <c r="S2812">
        <f t="shared" si="268"/>
        <v>33</v>
      </c>
      <c r="T2812">
        <f t="shared" si="269"/>
        <v>2015</v>
      </c>
      <c r="U2812" t="str">
        <f t="shared" si="270"/>
        <v>May</v>
      </c>
      <c r="V2812" t="str">
        <f t="shared" si="271"/>
        <v>Apr</v>
      </c>
    </row>
    <row r="2813" spans="1:22" ht="42.75" x14ac:dyDescent="0.4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>
        <v>108</v>
      </c>
      <c r="L2813" t="b">
        <v>1</v>
      </c>
      <c r="M2813" t="s">
        <v>8273</v>
      </c>
      <c r="N2813" t="s">
        <v>8274</v>
      </c>
      <c r="O2813" s="6">
        <f t="shared" si="264"/>
        <v>100</v>
      </c>
      <c r="P2813">
        <f t="shared" si="265"/>
        <v>92.84</v>
      </c>
      <c r="Q2813" s="5">
        <f t="shared" si="267"/>
        <v>42378.698617021277</v>
      </c>
      <c r="R2813" s="5">
        <f t="shared" si="266"/>
        <v>42409.336914893618</v>
      </c>
      <c r="S2813">
        <f t="shared" si="268"/>
        <v>31</v>
      </c>
      <c r="T2813">
        <f t="shared" si="269"/>
        <v>2016</v>
      </c>
      <c r="U2813" t="str">
        <f t="shared" si="270"/>
        <v>Feb</v>
      </c>
      <c r="V2813" t="str">
        <f t="shared" si="271"/>
        <v>Jan</v>
      </c>
    </row>
    <row r="2814" spans="1:22" ht="42.75" x14ac:dyDescent="0.4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>
        <v>83</v>
      </c>
      <c r="L2814" t="b">
        <v>1</v>
      </c>
      <c r="M2814" t="s">
        <v>8273</v>
      </c>
      <c r="N2814" t="s">
        <v>8274</v>
      </c>
      <c r="O2814" s="6">
        <f t="shared" si="264"/>
        <v>113</v>
      </c>
      <c r="P2814">
        <f t="shared" si="265"/>
        <v>68.25</v>
      </c>
      <c r="Q2814" s="5">
        <f t="shared" si="267"/>
        <v>42405.50470449173</v>
      </c>
      <c r="R2814" s="5">
        <f t="shared" si="266"/>
        <v>42451.893617021276</v>
      </c>
      <c r="S2814">
        <f t="shared" si="268"/>
        <v>46</v>
      </c>
      <c r="T2814">
        <f t="shared" si="269"/>
        <v>2016</v>
      </c>
      <c r="U2814" t="str">
        <f t="shared" si="270"/>
        <v>Mar</v>
      </c>
      <c r="V2814" t="str">
        <f t="shared" si="271"/>
        <v>Feb</v>
      </c>
    </row>
    <row r="2815" spans="1:22" ht="42.75" x14ac:dyDescent="0.4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>
        <v>96</v>
      </c>
      <c r="L2815" t="b">
        <v>1</v>
      </c>
      <c r="M2815" t="s">
        <v>8273</v>
      </c>
      <c r="N2815" t="s">
        <v>8274</v>
      </c>
      <c r="O2815" s="6">
        <f t="shared" si="264"/>
        <v>128</v>
      </c>
      <c r="P2815">
        <f t="shared" si="265"/>
        <v>37.21</v>
      </c>
      <c r="Q2815" s="5">
        <f t="shared" si="267"/>
        <v>43058.098829787239</v>
      </c>
      <c r="R2815" s="5">
        <f t="shared" si="266"/>
        <v>43083.63074468085</v>
      </c>
      <c r="S2815">
        <f t="shared" si="268"/>
        <v>26</v>
      </c>
      <c r="T2815">
        <f t="shared" si="269"/>
        <v>2017</v>
      </c>
      <c r="U2815" t="str">
        <f t="shared" si="270"/>
        <v>Dec</v>
      </c>
      <c r="V2815" t="str">
        <f t="shared" si="271"/>
        <v>Nov</v>
      </c>
    </row>
    <row r="2816" spans="1:22" ht="42.75" x14ac:dyDescent="0.4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>
        <v>64</v>
      </c>
      <c r="L2816" t="b">
        <v>1</v>
      </c>
      <c r="M2816" t="s">
        <v>8273</v>
      </c>
      <c r="N2816" t="s">
        <v>8274</v>
      </c>
      <c r="O2816" s="6">
        <f t="shared" si="264"/>
        <v>108</v>
      </c>
      <c r="P2816">
        <f t="shared" si="265"/>
        <v>25.25</v>
      </c>
      <c r="Q2816" s="5">
        <f t="shared" si="267"/>
        <v>42455.195212765961</v>
      </c>
      <c r="R2816" s="5">
        <f t="shared" si="266"/>
        <v>42485.833510638302</v>
      </c>
      <c r="S2816">
        <f t="shared" si="268"/>
        <v>31</v>
      </c>
      <c r="T2816">
        <f t="shared" si="269"/>
        <v>2016</v>
      </c>
      <c r="U2816" t="str">
        <f t="shared" si="270"/>
        <v>Apr</v>
      </c>
      <c r="V2816" t="str">
        <f t="shared" si="271"/>
        <v>Mar</v>
      </c>
    </row>
    <row r="2817" spans="1:22" ht="42.75" x14ac:dyDescent="0.4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>
        <v>14</v>
      </c>
      <c r="L2817" t="b">
        <v>1</v>
      </c>
      <c r="M2817" t="s">
        <v>8273</v>
      </c>
      <c r="N2817" t="s">
        <v>8274</v>
      </c>
      <c r="O2817" s="6">
        <f t="shared" si="264"/>
        <v>242</v>
      </c>
      <c r="P2817">
        <f t="shared" si="265"/>
        <v>43.21</v>
      </c>
      <c r="Q2817" s="5">
        <f t="shared" si="267"/>
        <v>42921.282612293144</v>
      </c>
      <c r="R2817" s="5">
        <f t="shared" si="266"/>
        <v>42951.920910165485</v>
      </c>
      <c r="S2817">
        <f t="shared" si="268"/>
        <v>31</v>
      </c>
      <c r="T2817">
        <f t="shared" si="269"/>
        <v>2017</v>
      </c>
      <c r="U2817" t="str">
        <f t="shared" si="270"/>
        <v>Aug</v>
      </c>
      <c r="V2817" t="str">
        <f t="shared" si="271"/>
        <v>Jul</v>
      </c>
    </row>
    <row r="2818" spans="1:22" ht="42.75" x14ac:dyDescent="0.4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>
        <v>169</v>
      </c>
      <c r="L2818" t="b">
        <v>1</v>
      </c>
      <c r="M2818" t="s">
        <v>8273</v>
      </c>
      <c r="N2818" t="s">
        <v>8274</v>
      </c>
      <c r="O2818" s="6">
        <f t="shared" ref="O2818:O2881" si="272">ROUND(E2818/D2818*100,0)</f>
        <v>142</v>
      </c>
      <c r="P2818">
        <f t="shared" ref="P2818:P2881" si="273">IFERROR(ROUND(E2818/K2818,2),0)</f>
        <v>25.13</v>
      </c>
      <c r="Q2818" s="5">
        <f t="shared" si="267"/>
        <v>42542.073191489362</v>
      </c>
      <c r="R2818" s="5">
        <f t="shared" ref="R2818:R2881" si="274">(I2818/84600)+DATE(1970,1,1)</f>
        <v>42572.914893617024</v>
      </c>
      <c r="S2818">
        <f t="shared" si="268"/>
        <v>31</v>
      </c>
      <c r="T2818">
        <f t="shared" si="269"/>
        <v>2016</v>
      </c>
      <c r="U2818" t="str">
        <f t="shared" si="270"/>
        <v>Jul</v>
      </c>
      <c r="V2818" t="str">
        <f t="shared" si="271"/>
        <v>Jun</v>
      </c>
    </row>
    <row r="2819" spans="1:22" ht="42.75" x14ac:dyDescent="0.4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>
        <v>33</v>
      </c>
      <c r="L2819" t="b">
        <v>1</v>
      </c>
      <c r="M2819" t="s">
        <v>8273</v>
      </c>
      <c r="N2819" t="s">
        <v>8274</v>
      </c>
      <c r="O2819" s="6">
        <f t="shared" si="272"/>
        <v>130</v>
      </c>
      <c r="P2819">
        <f t="shared" si="273"/>
        <v>23.64</v>
      </c>
      <c r="Q2819" s="5">
        <f t="shared" ref="Q2819:Q2882" si="275">(J2819/84600)+DATE(1970,1,1)</f>
        <v>42373.733593380617</v>
      </c>
      <c r="R2819" s="5">
        <f t="shared" si="274"/>
        <v>42414.584657210406</v>
      </c>
      <c r="S2819">
        <f t="shared" ref="S2819:S2882" si="276">ROUND((I2819-J2819)/86400,0)+1</f>
        <v>41</v>
      </c>
      <c r="T2819">
        <f t="shared" ref="T2819:T2882" si="277">YEAR((Q2819))</f>
        <v>2016</v>
      </c>
      <c r="U2819" t="str">
        <f t="shared" si="270"/>
        <v>Feb</v>
      </c>
      <c r="V2819" t="str">
        <f t="shared" si="271"/>
        <v>Jan</v>
      </c>
    </row>
    <row r="2820" spans="1:22" ht="42.75" x14ac:dyDescent="0.4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>
        <v>102</v>
      </c>
      <c r="L2820" t="b">
        <v>1</v>
      </c>
      <c r="M2820" t="s">
        <v>8273</v>
      </c>
      <c r="N2820" t="s">
        <v>8274</v>
      </c>
      <c r="O2820" s="6">
        <f t="shared" si="272"/>
        <v>106</v>
      </c>
      <c r="P2820">
        <f t="shared" si="273"/>
        <v>103.95</v>
      </c>
      <c r="Q2820" s="5">
        <f t="shared" si="275"/>
        <v>42605.525839243499</v>
      </c>
      <c r="R2820" s="5">
        <f t="shared" si="274"/>
        <v>42625.951371158393</v>
      </c>
      <c r="S2820">
        <f t="shared" si="276"/>
        <v>21</v>
      </c>
      <c r="T2820">
        <f t="shared" si="277"/>
        <v>2016</v>
      </c>
      <c r="U2820" t="str">
        <f t="shared" si="270"/>
        <v>Sep</v>
      </c>
      <c r="V2820" t="str">
        <f t="shared" si="271"/>
        <v>Aug</v>
      </c>
    </row>
    <row r="2821" spans="1:22" ht="42.75" x14ac:dyDescent="0.4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>
        <v>104</v>
      </c>
      <c r="L2821" t="b">
        <v>1</v>
      </c>
      <c r="M2821" t="s">
        <v>8273</v>
      </c>
      <c r="N2821" t="s">
        <v>8274</v>
      </c>
      <c r="O2821" s="6">
        <f t="shared" si="272"/>
        <v>105</v>
      </c>
      <c r="P2821">
        <f t="shared" si="273"/>
        <v>50.38</v>
      </c>
      <c r="Q2821" s="5">
        <f t="shared" si="275"/>
        <v>42492.089940898346</v>
      </c>
      <c r="R2821" s="5">
        <f t="shared" si="274"/>
        <v>42522.728238770687</v>
      </c>
      <c r="S2821">
        <f t="shared" si="276"/>
        <v>31</v>
      </c>
      <c r="T2821">
        <f t="shared" si="277"/>
        <v>2016</v>
      </c>
      <c r="U2821" t="str">
        <f t="shared" si="270"/>
        <v>Jun</v>
      </c>
      <c r="V2821" t="str">
        <f t="shared" si="271"/>
        <v>May</v>
      </c>
    </row>
    <row r="2822" spans="1:22" ht="42.75" x14ac:dyDescent="0.4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>
        <v>20</v>
      </c>
      <c r="L2822" t="b">
        <v>1</v>
      </c>
      <c r="M2822" t="s">
        <v>8273</v>
      </c>
      <c r="N2822" t="s">
        <v>8274</v>
      </c>
      <c r="O2822" s="6">
        <f t="shared" si="272"/>
        <v>136</v>
      </c>
      <c r="P2822">
        <f t="shared" si="273"/>
        <v>13.6</v>
      </c>
      <c r="Q2822" s="5">
        <f t="shared" si="275"/>
        <v>42759.751643026</v>
      </c>
      <c r="R2822" s="5">
        <f t="shared" si="274"/>
        <v>42784.659574468082</v>
      </c>
      <c r="S2822">
        <f t="shared" si="276"/>
        <v>25</v>
      </c>
      <c r="T2822">
        <f t="shared" si="277"/>
        <v>2017</v>
      </c>
      <c r="U2822" t="str">
        <f t="shared" si="270"/>
        <v>Feb</v>
      </c>
      <c r="V2822" t="str">
        <f t="shared" si="271"/>
        <v>Jan</v>
      </c>
    </row>
    <row r="2823" spans="1:22" ht="42.75" x14ac:dyDescent="0.4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>
        <v>35</v>
      </c>
      <c r="L2823" t="b">
        <v>1</v>
      </c>
      <c r="M2823" t="s">
        <v>8273</v>
      </c>
      <c r="N2823" t="s">
        <v>8274</v>
      </c>
      <c r="O2823" s="6">
        <f t="shared" si="272"/>
        <v>100</v>
      </c>
      <c r="P2823">
        <f t="shared" si="273"/>
        <v>28.57</v>
      </c>
      <c r="Q2823" s="5">
        <f t="shared" si="275"/>
        <v>42222.878664302596</v>
      </c>
      <c r="R2823" s="5">
        <f t="shared" si="274"/>
        <v>42253.516962174937</v>
      </c>
      <c r="S2823">
        <f t="shared" si="276"/>
        <v>31</v>
      </c>
      <c r="T2823">
        <f t="shared" si="277"/>
        <v>2015</v>
      </c>
      <c r="U2823" t="str">
        <f t="shared" si="270"/>
        <v>Sep</v>
      </c>
      <c r="V2823" t="str">
        <f t="shared" si="271"/>
        <v>Aug</v>
      </c>
    </row>
    <row r="2824" spans="1:22" ht="42.75" x14ac:dyDescent="0.4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>
        <v>94</v>
      </c>
      <c r="L2824" t="b">
        <v>1</v>
      </c>
      <c r="M2824" t="s">
        <v>8273</v>
      </c>
      <c r="N2824" t="s">
        <v>8274</v>
      </c>
      <c r="O2824" s="6">
        <f t="shared" si="272"/>
        <v>100</v>
      </c>
      <c r="P2824">
        <f t="shared" si="273"/>
        <v>63.83</v>
      </c>
      <c r="Q2824" s="5">
        <f t="shared" si="275"/>
        <v>42411.570827423173</v>
      </c>
      <c r="R2824" s="5">
        <f t="shared" si="274"/>
        <v>42442.166572104019</v>
      </c>
      <c r="S2824">
        <f t="shared" si="276"/>
        <v>31</v>
      </c>
      <c r="T2824">
        <f t="shared" si="277"/>
        <v>2016</v>
      </c>
      <c r="U2824" t="str">
        <f t="shared" si="270"/>
        <v>Mar</v>
      </c>
      <c r="V2824" t="str">
        <f t="shared" si="271"/>
        <v>Feb</v>
      </c>
    </row>
    <row r="2825" spans="1:22" ht="42.75" x14ac:dyDescent="0.4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>
        <v>14</v>
      </c>
      <c r="L2825" t="b">
        <v>1</v>
      </c>
      <c r="M2825" t="s">
        <v>8273</v>
      </c>
      <c r="N2825" t="s">
        <v>8274</v>
      </c>
      <c r="O2825" s="6">
        <f t="shared" si="272"/>
        <v>124</v>
      </c>
      <c r="P2825">
        <f t="shared" si="273"/>
        <v>8.86</v>
      </c>
      <c r="Q2825" s="5">
        <f t="shared" si="275"/>
        <v>42418.033167848698</v>
      </c>
      <c r="R2825" s="5">
        <f t="shared" si="274"/>
        <v>42446.573758865248</v>
      </c>
      <c r="S2825">
        <f t="shared" si="276"/>
        <v>29</v>
      </c>
      <c r="T2825">
        <f t="shared" si="277"/>
        <v>2016</v>
      </c>
      <c r="U2825" t="str">
        <f t="shared" si="270"/>
        <v>Mar</v>
      </c>
      <c r="V2825" t="str">
        <f t="shared" si="271"/>
        <v>Feb</v>
      </c>
    </row>
    <row r="2826" spans="1:22" ht="28.5" x14ac:dyDescent="0.4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>
        <v>15</v>
      </c>
      <c r="L2826" t="b">
        <v>1</v>
      </c>
      <c r="M2826" t="s">
        <v>8273</v>
      </c>
      <c r="N2826" t="s">
        <v>8274</v>
      </c>
      <c r="O2826" s="6">
        <f t="shared" si="272"/>
        <v>117</v>
      </c>
      <c r="P2826">
        <f t="shared" si="273"/>
        <v>50.67</v>
      </c>
      <c r="Q2826" s="5">
        <f t="shared" si="275"/>
        <v>42488.765910165486</v>
      </c>
      <c r="R2826" s="5">
        <f t="shared" si="274"/>
        <v>42521.243262411343</v>
      </c>
      <c r="S2826">
        <f t="shared" si="276"/>
        <v>33</v>
      </c>
      <c r="T2826">
        <f t="shared" si="277"/>
        <v>2016</v>
      </c>
      <c r="U2826" t="str">
        <f t="shared" si="270"/>
        <v>May</v>
      </c>
      <c r="V2826" t="str">
        <f t="shared" si="271"/>
        <v>Apr</v>
      </c>
    </row>
    <row r="2827" spans="1:22" ht="42.75" x14ac:dyDescent="0.4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>
        <v>51</v>
      </c>
      <c r="L2827" t="b">
        <v>1</v>
      </c>
      <c r="M2827" t="s">
        <v>8273</v>
      </c>
      <c r="N2827" t="s">
        <v>8274</v>
      </c>
      <c r="O2827" s="6">
        <f t="shared" si="272"/>
        <v>103</v>
      </c>
      <c r="P2827">
        <f t="shared" si="273"/>
        <v>60.78</v>
      </c>
      <c r="Q2827" s="5">
        <f t="shared" si="275"/>
        <v>42669.043569739952</v>
      </c>
      <c r="R2827" s="5">
        <f t="shared" si="274"/>
        <v>42699.681867612293</v>
      </c>
      <c r="S2827">
        <f t="shared" si="276"/>
        <v>31</v>
      </c>
      <c r="T2827">
        <f t="shared" si="277"/>
        <v>2016</v>
      </c>
      <c r="U2827" t="str">
        <f t="shared" si="270"/>
        <v>Nov</v>
      </c>
      <c r="V2827" t="str">
        <f t="shared" si="271"/>
        <v>Oct</v>
      </c>
    </row>
    <row r="2828" spans="1:22" ht="42.75" x14ac:dyDescent="0.4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>
        <v>19</v>
      </c>
      <c r="L2828" t="b">
        <v>1</v>
      </c>
      <c r="M2828" t="s">
        <v>8273</v>
      </c>
      <c r="N2828" t="s">
        <v>8274</v>
      </c>
      <c r="O2828" s="6">
        <f t="shared" si="272"/>
        <v>108</v>
      </c>
      <c r="P2828">
        <f t="shared" si="273"/>
        <v>113.42</v>
      </c>
      <c r="Q2828" s="5">
        <f t="shared" si="275"/>
        <v>42524.269645390072</v>
      </c>
      <c r="R2828" s="5">
        <f t="shared" si="274"/>
        <v>42549.042553191488</v>
      </c>
      <c r="S2828">
        <f t="shared" si="276"/>
        <v>25</v>
      </c>
      <c r="T2828">
        <f t="shared" si="277"/>
        <v>2016</v>
      </c>
      <c r="U2828" t="str">
        <f t="shared" si="270"/>
        <v>Jun</v>
      </c>
      <c r="V2828" t="str">
        <f t="shared" si="271"/>
        <v>Jun</v>
      </c>
    </row>
    <row r="2829" spans="1:22" ht="42.75" x14ac:dyDescent="0.4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>
        <v>23</v>
      </c>
      <c r="L2829" t="b">
        <v>1</v>
      </c>
      <c r="M2829" t="s">
        <v>8273</v>
      </c>
      <c r="N2829" t="s">
        <v>8274</v>
      </c>
      <c r="O2829" s="6">
        <f t="shared" si="272"/>
        <v>120</v>
      </c>
      <c r="P2829">
        <f t="shared" si="273"/>
        <v>104.57</v>
      </c>
      <c r="Q2829" s="5">
        <f t="shared" si="275"/>
        <v>42854.804562647754</v>
      </c>
      <c r="R2829" s="5">
        <f t="shared" si="274"/>
        <v>42885.446808510635</v>
      </c>
      <c r="S2829">
        <f t="shared" si="276"/>
        <v>31</v>
      </c>
      <c r="T2829">
        <f t="shared" si="277"/>
        <v>2017</v>
      </c>
      <c r="U2829" t="str">
        <f t="shared" si="270"/>
        <v>May</v>
      </c>
      <c r="V2829" t="str">
        <f t="shared" si="271"/>
        <v>Apr</v>
      </c>
    </row>
    <row r="2830" spans="1:22" ht="42.75" x14ac:dyDescent="0.4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>
        <v>97</v>
      </c>
      <c r="L2830" t="b">
        <v>1</v>
      </c>
      <c r="M2830" t="s">
        <v>8273</v>
      </c>
      <c r="N2830" t="s">
        <v>8274</v>
      </c>
      <c r="O2830" s="6">
        <f t="shared" si="272"/>
        <v>100</v>
      </c>
      <c r="P2830">
        <f t="shared" si="273"/>
        <v>98.31</v>
      </c>
      <c r="Q2830" s="5">
        <f t="shared" si="275"/>
        <v>42609.270319148935</v>
      </c>
      <c r="R2830" s="5">
        <f t="shared" si="274"/>
        <v>42635.51063829787</v>
      </c>
      <c r="S2830">
        <f t="shared" si="276"/>
        <v>27</v>
      </c>
      <c r="T2830">
        <f t="shared" si="277"/>
        <v>2016</v>
      </c>
      <c r="U2830" t="str">
        <f t="shared" si="270"/>
        <v>Sep</v>
      </c>
      <c r="V2830" t="str">
        <f t="shared" si="271"/>
        <v>Aug</v>
      </c>
    </row>
    <row r="2831" spans="1:22" ht="42.75" x14ac:dyDescent="0.4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>
        <v>76</v>
      </c>
      <c r="L2831" t="b">
        <v>1</v>
      </c>
      <c r="M2831" t="s">
        <v>8273</v>
      </c>
      <c r="N2831" t="s">
        <v>8274</v>
      </c>
      <c r="O2831" s="6">
        <f t="shared" si="272"/>
        <v>107</v>
      </c>
      <c r="P2831">
        <f t="shared" si="273"/>
        <v>35.04</v>
      </c>
      <c r="Q2831" s="5">
        <f t="shared" si="275"/>
        <v>42855.571134751772</v>
      </c>
      <c r="R2831" s="5">
        <f t="shared" si="274"/>
        <v>42884.166879432625</v>
      </c>
      <c r="S2831">
        <f t="shared" si="276"/>
        <v>29</v>
      </c>
      <c r="T2831">
        <f t="shared" si="277"/>
        <v>2017</v>
      </c>
      <c r="U2831" t="str">
        <f t="shared" si="270"/>
        <v>May</v>
      </c>
      <c r="V2831" t="str">
        <f t="shared" si="271"/>
        <v>Apr</v>
      </c>
    </row>
    <row r="2832" spans="1:22" ht="28.5" x14ac:dyDescent="0.4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>
        <v>11</v>
      </c>
      <c r="L2832" t="b">
        <v>1</v>
      </c>
      <c r="M2832" t="s">
        <v>8273</v>
      </c>
      <c r="N2832" t="s">
        <v>8274</v>
      </c>
      <c r="O2832" s="6">
        <f t="shared" si="272"/>
        <v>100</v>
      </c>
      <c r="P2832">
        <f t="shared" si="273"/>
        <v>272.73</v>
      </c>
      <c r="Q2832" s="5">
        <f t="shared" si="275"/>
        <v>42103.304349881801</v>
      </c>
      <c r="R2832" s="5">
        <f t="shared" si="274"/>
        <v>42115.892907801419</v>
      </c>
      <c r="S2832">
        <f t="shared" si="276"/>
        <v>13</v>
      </c>
      <c r="T2832">
        <f t="shared" si="277"/>
        <v>2015</v>
      </c>
      <c r="U2832" t="str">
        <f t="shared" si="270"/>
        <v>Apr</v>
      </c>
      <c r="V2832" t="str">
        <f t="shared" si="271"/>
        <v>Apr</v>
      </c>
    </row>
    <row r="2833" spans="1:22" ht="28.5" x14ac:dyDescent="0.4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>
        <v>52</v>
      </c>
      <c r="L2833" t="b">
        <v>1</v>
      </c>
      <c r="M2833" t="s">
        <v>8273</v>
      </c>
      <c r="N2833" t="s">
        <v>8274</v>
      </c>
      <c r="O2833" s="6">
        <f t="shared" si="272"/>
        <v>111</v>
      </c>
      <c r="P2833">
        <f t="shared" si="273"/>
        <v>63.85</v>
      </c>
      <c r="Q2833" s="5">
        <f t="shared" si="275"/>
        <v>42525.07647754137</v>
      </c>
      <c r="R2833" s="5">
        <f t="shared" si="274"/>
        <v>42555.714775413711</v>
      </c>
      <c r="S2833">
        <f t="shared" si="276"/>
        <v>31</v>
      </c>
      <c r="T2833">
        <f t="shared" si="277"/>
        <v>2016</v>
      </c>
      <c r="U2833" t="str">
        <f t="shared" si="270"/>
        <v>Jul</v>
      </c>
      <c r="V2833" t="str">
        <f t="shared" si="271"/>
        <v>Jun</v>
      </c>
    </row>
    <row r="2834" spans="1:22" ht="42.75" x14ac:dyDescent="0.4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>
        <v>95</v>
      </c>
      <c r="L2834" t="b">
        <v>1</v>
      </c>
      <c r="M2834" t="s">
        <v>8273</v>
      </c>
      <c r="N2834" t="s">
        <v>8274</v>
      </c>
      <c r="O2834" s="6">
        <f t="shared" si="272"/>
        <v>115</v>
      </c>
      <c r="P2834">
        <f t="shared" si="273"/>
        <v>30.19</v>
      </c>
      <c r="Q2834" s="5">
        <f t="shared" si="275"/>
        <v>42287.001111111109</v>
      </c>
      <c r="R2834" s="5">
        <f t="shared" si="274"/>
        <v>42315.808510638293</v>
      </c>
      <c r="S2834">
        <f t="shared" si="276"/>
        <v>29</v>
      </c>
      <c r="T2834">
        <f t="shared" si="277"/>
        <v>2015</v>
      </c>
      <c r="U2834" t="str">
        <f t="shared" si="270"/>
        <v>Nov</v>
      </c>
      <c r="V2834" t="str">
        <f t="shared" si="271"/>
        <v>Oct</v>
      </c>
    </row>
    <row r="2835" spans="1:22" x14ac:dyDescent="0.4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>
        <v>35</v>
      </c>
      <c r="L2835" t="b">
        <v>1</v>
      </c>
      <c r="M2835" t="s">
        <v>8273</v>
      </c>
      <c r="N2835" t="s">
        <v>8274</v>
      </c>
      <c r="O2835" s="6">
        <f t="shared" si="272"/>
        <v>108</v>
      </c>
      <c r="P2835">
        <f t="shared" si="273"/>
        <v>83.51</v>
      </c>
      <c r="Q2835" s="5">
        <f t="shared" si="275"/>
        <v>42623.428286052011</v>
      </c>
      <c r="R2835" s="5">
        <f t="shared" si="274"/>
        <v>42643.808510638293</v>
      </c>
      <c r="S2835">
        <f t="shared" si="276"/>
        <v>21</v>
      </c>
      <c r="T2835">
        <f t="shared" si="277"/>
        <v>2016</v>
      </c>
      <c r="U2835" t="str">
        <f t="shared" si="270"/>
        <v>Sep</v>
      </c>
      <c r="V2835" t="str">
        <f t="shared" si="271"/>
        <v>Sep</v>
      </c>
    </row>
    <row r="2836" spans="1:22" ht="42.75" x14ac:dyDescent="0.4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>
        <v>21</v>
      </c>
      <c r="L2836" t="b">
        <v>1</v>
      </c>
      <c r="M2836" t="s">
        <v>8273</v>
      </c>
      <c r="N2836" t="s">
        <v>8274</v>
      </c>
      <c r="O2836" s="6">
        <f t="shared" si="272"/>
        <v>170</v>
      </c>
      <c r="P2836">
        <f t="shared" si="273"/>
        <v>64.760000000000005</v>
      </c>
      <c r="Q2836" s="5">
        <f t="shared" si="275"/>
        <v>42369.980260047283</v>
      </c>
      <c r="R2836" s="5">
        <f t="shared" si="274"/>
        <v>42385.299408983454</v>
      </c>
      <c r="S2836">
        <f t="shared" si="276"/>
        <v>16</v>
      </c>
      <c r="T2836">
        <f t="shared" si="277"/>
        <v>2015</v>
      </c>
      <c r="U2836" t="str">
        <f t="shared" si="270"/>
        <v>Jan</v>
      </c>
      <c r="V2836" t="str">
        <f t="shared" si="271"/>
        <v>Dec</v>
      </c>
    </row>
    <row r="2837" spans="1:22" ht="42.75" x14ac:dyDescent="0.4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>
        <v>93</v>
      </c>
      <c r="L2837" t="b">
        <v>1</v>
      </c>
      <c r="M2837" t="s">
        <v>8273</v>
      </c>
      <c r="N2837" t="s">
        <v>8274</v>
      </c>
      <c r="O2837" s="6">
        <f t="shared" si="272"/>
        <v>187</v>
      </c>
      <c r="P2837">
        <f t="shared" si="273"/>
        <v>20.12</v>
      </c>
      <c r="Q2837" s="5">
        <f t="shared" si="275"/>
        <v>42669.974196217496</v>
      </c>
      <c r="R2837" s="5">
        <f t="shared" si="274"/>
        <v>42699.893617021276</v>
      </c>
      <c r="S2837">
        <f t="shared" si="276"/>
        <v>30</v>
      </c>
      <c r="T2837">
        <f t="shared" si="277"/>
        <v>2016</v>
      </c>
      <c r="U2837" t="str">
        <f t="shared" si="270"/>
        <v>Nov</v>
      </c>
      <c r="V2837" t="str">
        <f t="shared" si="271"/>
        <v>Oct</v>
      </c>
    </row>
    <row r="2838" spans="1:22" ht="42.75" x14ac:dyDescent="0.4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>
        <v>11</v>
      </c>
      <c r="L2838" t="b">
        <v>1</v>
      </c>
      <c r="M2838" t="s">
        <v>8273</v>
      </c>
      <c r="N2838" t="s">
        <v>8274</v>
      </c>
      <c r="O2838" s="6">
        <f t="shared" si="272"/>
        <v>108</v>
      </c>
      <c r="P2838">
        <f t="shared" si="273"/>
        <v>44.09</v>
      </c>
      <c r="Q2838" s="5">
        <f t="shared" si="275"/>
        <v>43111.735437352247</v>
      </c>
      <c r="R2838" s="5">
        <f t="shared" si="274"/>
        <v>43150.488652482265</v>
      </c>
      <c r="S2838">
        <f t="shared" si="276"/>
        <v>39</v>
      </c>
      <c r="T2838">
        <f t="shared" si="277"/>
        <v>2018</v>
      </c>
      <c r="U2838" t="str">
        <f t="shared" si="270"/>
        <v>Feb</v>
      </c>
      <c r="V2838" t="str">
        <f t="shared" si="271"/>
        <v>Jan</v>
      </c>
    </row>
    <row r="2839" spans="1:22" ht="57" x14ac:dyDescent="0.4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>
        <v>21</v>
      </c>
      <c r="L2839" t="b">
        <v>1</v>
      </c>
      <c r="M2839" t="s">
        <v>8273</v>
      </c>
      <c r="N2839" t="s">
        <v>8274</v>
      </c>
      <c r="O2839" s="6">
        <f t="shared" si="272"/>
        <v>100</v>
      </c>
      <c r="P2839">
        <f t="shared" si="273"/>
        <v>40.479999999999997</v>
      </c>
      <c r="Q2839" s="5">
        <f t="shared" si="275"/>
        <v>42664.055366430257</v>
      </c>
      <c r="R2839" s="5">
        <f t="shared" si="274"/>
        <v>42704.948983451541</v>
      </c>
      <c r="S2839">
        <f t="shared" si="276"/>
        <v>41</v>
      </c>
      <c r="T2839">
        <f t="shared" si="277"/>
        <v>2016</v>
      </c>
      <c r="U2839" t="str">
        <f t="shared" si="270"/>
        <v>Nov</v>
      </c>
      <c r="V2839" t="str">
        <f t="shared" si="271"/>
        <v>Oct</v>
      </c>
    </row>
    <row r="2840" spans="1:22" ht="42.75" x14ac:dyDescent="0.4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>
        <v>54</v>
      </c>
      <c r="L2840" t="b">
        <v>1</v>
      </c>
      <c r="M2840" t="s">
        <v>8273</v>
      </c>
      <c r="N2840" t="s">
        <v>8274</v>
      </c>
      <c r="O2840" s="6">
        <f t="shared" si="272"/>
        <v>120</v>
      </c>
      <c r="P2840">
        <f t="shared" si="273"/>
        <v>44.54</v>
      </c>
      <c r="Q2840" s="5">
        <f t="shared" si="275"/>
        <v>42188.854562647757</v>
      </c>
      <c r="R2840" s="5">
        <f t="shared" si="274"/>
        <v>42211.638297872341</v>
      </c>
      <c r="S2840">
        <f t="shared" si="276"/>
        <v>23</v>
      </c>
      <c r="T2840">
        <f t="shared" si="277"/>
        <v>2015</v>
      </c>
      <c r="U2840" t="str">
        <f t="shared" si="270"/>
        <v>Jul</v>
      </c>
      <c r="V2840" t="str">
        <f t="shared" si="271"/>
        <v>Jul</v>
      </c>
    </row>
    <row r="2841" spans="1:22" ht="42.75" x14ac:dyDescent="0.4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>
        <v>31</v>
      </c>
      <c r="L2841" t="b">
        <v>1</v>
      </c>
      <c r="M2841" t="s">
        <v>8273</v>
      </c>
      <c r="N2841" t="s">
        <v>8274</v>
      </c>
      <c r="O2841" s="6">
        <f t="shared" si="272"/>
        <v>111</v>
      </c>
      <c r="P2841">
        <f t="shared" si="273"/>
        <v>125.81</v>
      </c>
      <c r="Q2841" s="5">
        <f t="shared" si="275"/>
        <v>42199.713404255323</v>
      </c>
      <c r="R2841" s="5">
        <f t="shared" si="274"/>
        <v>42223.169503546102</v>
      </c>
      <c r="S2841">
        <f t="shared" si="276"/>
        <v>24</v>
      </c>
      <c r="T2841">
        <f t="shared" si="277"/>
        <v>2015</v>
      </c>
      <c r="U2841" t="str">
        <f t="shared" si="270"/>
        <v>Aug</v>
      </c>
      <c r="V2841" t="str">
        <f t="shared" si="271"/>
        <v>Jul</v>
      </c>
    </row>
    <row r="2842" spans="1:22" ht="57" x14ac:dyDescent="0.4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>
        <v>132</v>
      </c>
      <c r="L2842" t="b">
        <v>1</v>
      </c>
      <c r="M2842" t="s">
        <v>8273</v>
      </c>
      <c r="N2842" t="s">
        <v>8274</v>
      </c>
      <c r="O2842" s="6">
        <f t="shared" si="272"/>
        <v>104</v>
      </c>
      <c r="P2842">
        <f t="shared" si="273"/>
        <v>19.7</v>
      </c>
      <c r="Q2842" s="5">
        <f t="shared" si="275"/>
        <v>42410.908735224584</v>
      </c>
      <c r="R2842" s="5">
        <f t="shared" si="274"/>
        <v>42433.042553191488</v>
      </c>
      <c r="S2842">
        <f t="shared" si="276"/>
        <v>23</v>
      </c>
      <c r="T2842">
        <f t="shared" si="277"/>
        <v>2016</v>
      </c>
      <c r="U2842" t="str">
        <f t="shared" si="270"/>
        <v>Mar</v>
      </c>
      <c r="V2842" t="str">
        <f t="shared" si="271"/>
        <v>Feb</v>
      </c>
    </row>
    <row r="2843" spans="1:22" ht="42.75" x14ac:dyDescent="0.4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>
        <v>1</v>
      </c>
      <c r="L2843" t="b">
        <v>0</v>
      </c>
      <c r="M2843" t="s">
        <v>8273</v>
      </c>
      <c r="N2843" t="s">
        <v>8274</v>
      </c>
      <c r="O2843" s="6">
        <f t="shared" si="272"/>
        <v>1</v>
      </c>
      <c r="P2843">
        <f t="shared" si="273"/>
        <v>10</v>
      </c>
      <c r="Q2843" s="5">
        <f t="shared" si="275"/>
        <v>42647.542517730501</v>
      </c>
      <c r="R2843" s="5">
        <f t="shared" si="274"/>
        <v>42708.861666666664</v>
      </c>
      <c r="S2843">
        <f t="shared" si="276"/>
        <v>61</v>
      </c>
      <c r="T2843">
        <f t="shared" si="277"/>
        <v>2016</v>
      </c>
      <c r="U2843" t="str">
        <f t="shared" si="270"/>
        <v>Dec</v>
      </c>
      <c r="V2843" t="str">
        <f t="shared" si="271"/>
        <v>Oct</v>
      </c>
    </row>
    <row r="2844" spans="1:22" ht="42.75" x14ac:dyDescent="0.4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>
        <v>0</v>
      </c>
      <c r="L2844" t="b">
        <v>0</v>
      </c>
      <c r="M2844" t="s">
        <v>8273</v>
      </c>
      <c r="N2844" t="s">
        <v>8274</v>
      </c>
      <c r="O2844" s="6">
        <f t="shared" si="272"/>
        <v>0</v>
      </c>
      <c r="P2844">
        <f t="shared" si="273"/>
        <v>0</v>
      </c>
      <c r="Q2844" s="5">
        <f t="shared" si="275"/>
        <v>42129.972754137118</v>
      </c>
      <c r="R2844" s="5">
        <f t="shared" si="274"/>
        <v>42157.042553191488</v>
      </c>
      <c r="S2844">
        <f t="shared" si="276"/>
        <v>28</v>
      </c>
      <c r="T2844">
        <f t="shared" si="277"/>
        <v>2015</v>
      </c>
      <c r="U2844" t="str">
        <f t="shared" si="270"/>
        <v>Jun</v>
      </c>
      <c r="V2844" t="str">
        <f t="shared" si="271"/>
        <v>May</v>
      </c>
    </row>
    <row r="2845" spans="1:22" ht="42.75" x14ac:dyDescent="0.4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>
        <v>0</v>
      </c>
      <c r="L2845" t="b">
        <v>0</v>
      </c>
      <c r="M2845" t="s">
        <v>8273</v>
      </c>
      <c r="N2845" t="s">
        <v>8274</v>
      </c>
      <c r="O2845" s="6">
        <f t="shared" si="272"/>
        <v>0</v>
      </c>
      <c r="P2845">
        <f t="shared" si="273"/>
        <v>0</v>
      </c>
      <c r="Q2845" s="5">
        <f t="shared" si="275"/>
        <v>42852.817375886523</v>
      </c>
      <c r="R2845" s="5">
        <f t="shared" si="274"/>
        <v>42895.127659574471</v>
      </c>
      <c r="S2845">
        <f t="shared" si="276"/>
        <v>42</v>
      </c>
      <c r="T2845">
        <f t="shared" si="277"/>
        <v>2017</v>
      </c>
      <c r="U2845" t="str">
        <f t="shared" si="270"/>
        <v>Jun</v>
      </c>
      <c r="V2845" t="str">
        <f t="shared" si="271"/>
        <v>Apr</v>
      </c>
    </row>
    <row r="2846" spans="1:22" ht="42.75" x14ac:dyDescent="0.4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>
        <v>1</v>
      </c>
      <c r="L2846" t="b">
        <v>0</v>
      </c>
      <c r="M2846" t="s">
        <v>8273</v>
      </c>
      <c r="N2846" t="s">
        <v>8274</v>
      </c>
      <c r="O2846" s="6">
        <f t="shared" si="272"/>
        <v>5</v>
      </c>
      <c r="P2846">
        <f t="shared" si="273"/>
        <v>30</v>
      </c>
      <c r="Q2846" s="5">
        <f t="shared" si="275"/>
        <v>43074.238534278964</v>
      </c>
      <c r="R2846" s="5">
        <f t="shared" si="274"/>
        <v>43104.876832151305</v>
      </c>
      <c r="S2846">
        <f t="shared" si="276"/>
        <v>31</v>
      </c>
      <c r="T2846">
        <f t="shared" si="277"/>
        <v>2017</v>
      </c>
      <c r="U2846" t="str">
        <f t="shared" si="270"/>
        <v>Jan</v>
      </c>
      <c r="V2846" t="str">
        <f t="shared" si="271"/>
        <v>Dec</v>
      </c>
    </row>
    <row r="2847" spans="1:22" ht="42.75" x14ac:dyDescent="0.4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>
        <v>39</v>
      </c>
      <c r="L2847" t="b">
        <v>0</v>
      </c>
      <c r="M2847" t="s">
        <v>8273</v>
      </c>
      <c r="N2847" t="s">
        <v>8274</v>
      </c>
      <c r="O2847" s="6">
        <f t="shared" si="272"/>
        <v>32</v>
      </c>
      <c r="P2847">
        <f t="shared" si="273"/>
        <v>60.67</v>
      </c>
      <c r="Q2847" s="5">
        <f t="shared" si="275"/>
        <v>42454.804172576827</v>
      </c>
      <c r="R2847" s="5">
        <f t="shared" si="274"/>
        <v>42516.08076832151</v>
      </c>
      <c r="S2847">
        <f t="shared" si="276"/>
        <v>61</v>
      </c>
      <c r="T2847">
        <f t="shared" si="277"/>
        <v>2016</v>
      </c>
      <c r="U2847" t="str">
        <f t="shared" ref="U2847:U2910" si="278">TEXT(R2847,"mmm")</f>
        <v>May</v>
      </c>
      <c r="V2847" t="str">
        <f t="shared" ref="V2847:V2910" si="279">TEXT(Q2847,"mmm")</f>
        <v>Mar</v>
      </c>
    </row>
    <row r="2848" spans="1:22" ht="42.75" x14ac:dyDescent="0.4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>
        <v>0</v>
      </c>
      <c r="L2848" t="b">
        <v>0</v>
      </c>
      <c r="M2848" t="s">
        <v>8273</v>
      </c>
      <c r="N2848" t="s">
        <v>8274</v>
      </c>
      <c r="O2848" s="6">
        <f t="shared" si="272"/>
        <v>0</v>
      </c>
      <c r="P2848">
        <f t="shared" si="273"/>
        <v>0</v>
      </c>
      <c r="Q2848" s="5">
        <f t="shared" si="275"/>
        <v>42460.60040189125</v>
      </c>
      <c r="R2848" s="5">
        <f t="shared" si="274"/>
        <v>42506.557848699762</v>
      </c>
      <c r="S2848">
        <f t="shared" si="276"/>
        <v>46</v>
      </c>
      <c r="T2848">
        <f t="shared" si="277"/>
        <v>2016</v>
      </c>
      <c r="U2848" t="str">
        <f t="shared" si="278"/>
        <v>May</v>
      </c>
      <c r="V2848" t="str">
        <f t="shared" si="279"/>
        <v>Mar</v>
      </c>
    </row>
    <row r="2849" spans="1:22" ht="42.75" x14ac:dyDescent="0.4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>
        <v>0</v>
      </c>
      <c r="L2849" t="b">
        <v>0</v>
      </c>
      <c r="M2849" t="s">
        <v>8273</v>
      </c>
      <c r="N2849" t="s">
        <v>8274</v>
      </c>
      <c r="O2849" s="6">
        <f t="shared" si="272"/>
        <v>0</v>
      </c>
      <c r="P2849">
        <f t="shared" si="273"/>
        <v>0</v>
      </c>
      <c r="Q2849" s="5">
        <f t="shared" si="275"/>
        <v>42813.057505910168</v>
      </c>
      <c r="R2849" s="5">
        <f t="shared" si="274"/>
        <v>42874.334101654851</v>
      </c>
      <c r="S2849">
        <f t="shared" si="276"/>
        <v>61</v>
      </c>
      <c r="T2849">
        <f t="shared" si="277"/>
        <v>2017</v>
      </c>
      <c r="U2849" t="str">
        <f t="shared" si="278"/>
        <v>May</v>
      </c>
      <c r="V2849" t="str">
        <f t="shared" si="279"/>
        <v>Mar</v>
      </c>
    </row>
    <row r="2850" spans="1:22" ht="57" x14ac:dyDescent="0.4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>
        <v>3</v>
      </c>
      <c r="L2850" t="b">
        <v>0</v>
      </c>
      <c r="M2850" t="s">
        <v>8273</v>
      </c>
      <c r="N2850" t="s">
        <v>8274</v>
      </c>
      <c r="O2850" s="6">
        <f t="shared" si="272"/>
        <v>0</v>
      </c>
      <c r="P2850">
        <f t="shared" si="273"/>
        <v>23.33</v>
      </c>
      <c r="Q2850" s="5">
        <f t="shared" si="275"/>
        <v>42475.875401891251</v>
      </c>
      <c r="R2850" s="5">
        <f t="shared" si="274"/>
        <v>42506.513699763593</v>
      </c>
      <c r="S2850">
        <f t="shared" si="276"/>
        <v>31</v>
      </c>
      <c r="T2850">
        <f t="shared" si="277"/>
        <v>2016</v>
      </c>
      <c r="U2850" t="str">
        <f t="shared" si="278"/>
        <v>May</v>
      </c>
      <c r="V2850" t="str">
        <f t="shared" si="279"/>
        <v>Apr</v>
      </c>
    </row>
    <row r="2851" spans="1:22" ht="42.75" x14ac:dyDescent="0.4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>
        <v>1</v>
      </c>
      <c r="L2851" t="b">
        <v>0</v>
      </c>
      <c r="M2851" t="s">
        <v>8273</v>
      </c>
      <c r="N2851" t="s">
        <v>8274</v>
      </c>
      <c r="O2851" s="6">
        <f t="shared" si="272"/>
        <v>1</v>
      </c>
      <c r="P2851">
        <f t="shared" si="273"/>
        <v>5</v>
      </c>
      <c r="Q2851" s="5">
        <f t="shared" si="275"/>
        <v>42812.67139479905</v>
      </c>
      <c r="R2851" s="5">
        <f t="shared" si="274"/>
        <v>42843.309692671392</v>
      </c>
      <c r="S2851">
        <f t="shared" si="276"/>
        <v>31</v>
      </c>
      <c r="T2851">
        <f t="shared" si="277"/>
        <v>2017</v>
      </c>
      <c r="U2851" t="str">
        <f t="shared" si="278"/>
        <v>Apr</v>
      </c>
      <c r="V2851" t="str">
        <f t="shared" si="279"/>
        <v>Mar</v>
      </c>
    </row>
    <row r="2852" spans="1:22" ht="42.75" x14ac:dyDescent="0.4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>
        <v>13</v>
      </c>
      <c r="L2852" t="b">
        <v>0</v>
      </c>
      <c r="M2852" t="s">
        <v>8273</v>
      </c>
      <c r="N2852" t="s">
        <v>8274</v>
      </c>
      <c r="O2852" s="6">
        <f t="shared" si="272"/>
        <v>4</v>
      </c>
      <c r="P2852">
        <f t="shared" si="273"/>
        <v>23.92</v>
      </c>
      <c r="Q2852" s="5">
        <f t="shared" si="275"/>
        <v>42204.581690307328</v>
      </c>
      <c r="R2852" s="5">
        <f t="shared" si="274"/>
        <v>42235.21998817967</v>
      </c>
      <c r="S2852">
        <f t="shared" si="276"/>
        <v>31</v>
      </c>
      <c r="T2852">
        <f t="shared" si="277"/>
        <v>2015</v>
      </c>
      <c r="U2852" t="str">
        <f t="shared" si="278"/>
        <v>Aug</v>
      </c>
      <c r="V2852" t="str">
        <f t="shared" si="279"/>
        <v>Jul</v>
      </c>
    </row>
    <row r="2853" spans="1:22" ht="42.75" x14ac:dyDescent="0.4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>
        <v>0</v>
      </c>
      <c r="L2853" t="b">
        <v>0</v>
      </c>
      <c r="M2853" t="s">
        <v>8273</v>
      </c>
      <c r="N2853" t="s">
        <v>8274</v>
      </c>
      <c r="O2853" s="6">
        <f t="shared" si="272"/>
        <v>0</v>
      </c>
      <c r="P2853">
        <f t="shared" si="273"/>
        <v>0</v>
      </c>
      <c r="Q2853" s="5">
        <f t="shared" si="275"/>
        <v>42747.896323877067</v>
      </c>
      <c r="R2853" s="5">
        <f t="shared" si="274"/>
        <v>42757.05460992908</v>
      </c>
      <c r="S2853">
        <f t="shared" si="276"/>
        <v>10</v>
      </c>
      <c r="T2853">
        <f t="shared" si="277"/>
        <v>2017</v>
      </c>
      <c r="U2853" t="str">
        <f t="shared" si="278"/>
        <v>Jan</v>
      </c>
      <c r="V2853" t="str">
        <f t="shared" si="279"/>
        <v>Jan</v>
      </c>
    </row>
    <row r="2854" spans="1:22" ht="42.75" x14ac:dyDescent="0.4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>
        <v>6</v>
      </c>
      <c r="L2854" t="b">
        <v>0</v>
      </c>
      <c r="M2854" t="s">
        <v>8273</v>
      </c>
      <c r="N2854" t="s">
        <v>8274</v>
      </c>
      <c r="O2854" s="6">
        <f t="shared" si="272"/>
        <v>2</v>
      </c>
      <c r="P2854">
        <f t="shared" si="273"/>
        <v>15.83</v>
      </c>
      <c r="Q2854" s="5">
        <f t="shared" si="275"/>
        <v>42125.982304964535</v>
      </c>
      <c r="R2854" s="5">
        <f t="shared" si="274"/>
        <v>42156.620602836876</v>
      </c>
      <c r="S2854">
        <f t="shared" si="276"/>
        <v>31</v>
      </c>
      <c r="T2854">
        <f t="shared" si="277"/>
        <v>2015</v>
      </c>
      <c r="U2854" t="str">
        <f t="shared" si="278"/>
        <v>Jun</v>
      </c>
      <c r="V2854" t="str">
        <f t="shared" si="279"/>
        <v>May</v>
      </c>
    </row>
    <row r="2855" spans="1:22" ht="42.75" x14ac:dyDescent="0.4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>
        <v>0</v>
      </c>
      <c r="L2855" t="b">
        <v>0</v>
      </c>
      <c r="M2855" t="s">
        <v>8273</v>
      </c>
      <c r="N2855" t="s">
        <v>8274</v>
      </c>
      <c r="O2855" s="6">
        <f t="shared" si="272"/>
        <v>0</v>
      </c>
      <c r="P2855">
        <f t="shared" si="273"/>
        <v>0</v>
      </c>
      <c r="Q2855" s="5">
        <f t="shared" si="275"/>
        <v>42182.301382978723</v>
      </c>
      <c r="R2855" s="5">
        <f t="shared" si="274"/>
        <v>42243.577978723406</v>
      </c>
      <c r="S2855">
        <f t="shared" si="276"/>
        <v>61</v>
      </c>
      <c r="T2855">
        <f t="shared" si="277"/>
        <v>2015</v>
      </c>
      <c r="U2855" t="str">
        <f t="shared" si="278"/>
        <v>Aug</v>
      </c>
      <c r="V2855" t="str">
        <f t="shared" si="279"/>
        <v>Jun</v>
      </c>
    </row>
    <row r="2856" spans="1:22" ht="42.75" x14ac:dyDescent="0.4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>
        <v>14</v>
      </c>
      <c r="L2856" t="b">
        <v>0</v>
      </c>
      <c r="M2856" t="s">
        <v>8273</v>
      </c>
      <c r="N2856" t="s">
        <v>8274</v>
      </c>
      <c r="O2856" s="6">
        <f t="shared" si="272"/>
        <v>42</v>
      </c>
      <c r="P2856">
        <f t="shared" si="273"/>
        <v>29.79</v>
      </c>
      <c r="Q2856" s="5">
        <f t="shared" si="275"/>
        <v>42463.689349881795</v>
      </c>
      <c r="R2856" s="5">
        <f t="shared" si="274"/>
        <v>42484.11488179669</v>
      </c>
      <c r="S2856">
        <f t="shared" si="276"/>
        <v>21</v>
      </c>
      <c r="T2856">
        <f t="shared" si="277"/>
        <v>2016</v>
      </c>
      <c r="U2856" t="str">
        <f t="shared" si="278"/>
        <v>Apr</v>
      </c>
      <c r="V2856" t="str">
        <f t="shared" si="279"/>
        <v>Apr</v>
      </c>
    </row>
    <row r="2857" spans="1:22" ht="42.75" x14ac:dyDescent="0.4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>
        <v>5</v>
      </c>
      <c r="L2857" t="b">
        <v>0</v>
      </c>
      <c r="M2857" t="s">
        <v>8273</v>
      </c>
      <c r="N2857" t="s">
        <v>8274</v>
      </c>
      <c r="O2857" s="6">
        <f t="shared" si="272"/>
        <v>50</v>
      </c>
      <c r="P2857">
        <f t="shared" si="273"/>
        <v>60</v>
      </c>
      <c r="Q2857" s="5">
        <f t="shared" si="275"/>
        <v>42727.476016548462</v>
      </c>
      <c r="R2857" s="5">
        <f t="shared" si="274"/>
        <v>42757.066666666666</v>
      </c>
      <c r="S2857">
        <f t="shared" si="276"/>
        <v>30</v>
      </c>
      <c r="T2857">
        <f t="shared" si="277"/>
        <v>2016</v>
      </c>
      <c r="U2857" t="str">
        <f t="shared" si="278"/>
        <v>Jan</v>
      </c>
      <c r="V2857" t="str">
        <f t="shared" si="279"/>
        <v>Dec</v>
      </c>
    </row>
    <row r="2858" spans="1:22" ht="42.75" x14ac:dyDescent="0.4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>
        <v>6</v>
      </c>
      <c r="L2858" t="b">
        <v>0</v>
      </c>
      <c r="M2858" t="s">
        <v>8273</v>
      </c>
      <c r="N2858" t="s">
        <v>8274</v>
      </c>
      <c r="O2858" s="6">
        <f t="shared" si="272"/>
        <v>5</v>
      </c>
      <c r="P2858">
        <f t="shared" si="273"/>
        <v>24.33</v>
      </c>
      <c r="Q2858" s="5">
        <f t="shared" si="275"/>
        <v>42518.14476359338</v>
      </c>
      <c r="R2858" s="5">
        <f t="shared" si="274"/>
        <v>42579.279432624113</v>
      </c>
      <c r="S2858">
        <f t="shared" si="276"/>
        <v>61</v>
      </c>
      <c r="T2858">
        <f t="shared" si="277"/>
        <v>2016</v>
      </c>
      <c r="U2858" t="str">
        <f t="shared" si="278"/>
        <v>Jul</v>
      </c>
      <c r="V2858" t="str">
        <f t="shared" si="279"/>
        <v>May</v>
      </c>
    </row>
    <row r="2859" spans="1:22" ht="57" x14ac:dyDescent="0.4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>
        <v>15</v>
      </c>
      <c r="L2859" t="b">
        <v>0</v>
      </c>
      <c r="M2859" t="s">
        <v>8273</v>
      </c>
      <c r="N2859" t="s">
        <v>8274</v>
      </c>
      <c r="O2859" s="6">
        <f t="shared" si="272"/>
        <v>20</v>
      </c>
      <c r="P2859">
        <f t="shared" si="273"/>
        <v>500</v>
      </c>
      <c r="Q2859" s="5">
        <f t="shared" si="275"/>
        <v>43091.982210401889</v>
      </c>
      <c r="R2859" s="5">
        <f t="shared" si="274"/>
        <v>43153.085106382976</v>
      </c>
      <c r="S2859">
        <f t="shared" si="276"/>
        <v>61</v>
      </c>
      <c r="T2859">
        <f t="shared" si="277"/>
        <v>2017</v>
      </c>
      <c r="U2859" t="str">
        <f t="shared" si="278"/>
        <v>Feb</v>
      </c>
      <c r="V2859" t="str">
        <f t="shared" si="279"/>
        <v>Dec</v>
      </c>
    </row>
    <row r="2860" spans="1:22" ht="42.75" x14ac:dyDescent="0.4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>
        <v>0</v>
      </c>
      <c r="L2860" t="b">
        <v>0</v>
      </c>
      <c r="M2860" t="s">
        <v>8273</v>
      </c>
      <c r="N2860" t="s">
        <v>8274</v>
      </c>
      <c r="O2860" s="6">
        <f t="shared" si="272"/>
        <v>0</v>
      </c>
      <c r="P2860">
        <f t="shared" si="273"/>
        <v>0</v>
      </c>
      <c r="Q2860" s="5">
        <f t="shared" si="275"/>
        <v>42303.173699763589</v>
      </c>
      <c r="R2860" s="5">
        <f t="shared" si="274"/>
        <v>42327.615602836879</v>
      </c>
      <c r="S2860">
        <f t="shared" si="276"/>
        <v>25</v>
      </c>
      <c r="T2860">
        <f t="shared" si="277"/>
        <v>2015</v>
      </c>
      <c r="U2860" t="str">
        <f t="shared" si="278"/>
        <v>Nov</v>
      </c>
      <c r="V2860" t="str">
        <f t="shared" si="279"/>
        <v>Oct</v>
      </c>
    </row>
    <row r="2861" spans="1:22" ht="28.5" x14ac:dyDescent="0.4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>
        <v>1</v>
      </c>
      <c r="L2861" t="b">
        <v>0</v>
      </c>
      <c r="M2861" t="s">
        <v>8273</v>
      </c>
      <c r="N2861" t="s">
        <v>8274</v>
      </c>
      <c r="O2861" s="6">
        <f t="shared" si="272"/>
        <v>2</v>
      </c>
      <c r="P2861">
        <f t="shared" si="273"/>
        <v>35</v>
      </c>
      <c r="Q2861" s="5">
        <f t="shared" si="275"/>
        <v>42587.923215130024</v>
      </c>
      <c r="R2861" s="5">
        <f t="shared" si="274"/>
        <v>42649.199810874707</v>
      </c>
      <c r="S2861">
        <f t="shared" si="276"/>
        <v>61</v>
      </c>
      <c r="T2861">
        <f t="shared" si="277"/>
        <v>2016</v>
      </c>
      <c r="U2861" t="str">
        <f t="shared" si="278"/>
        <v>Oct</v>
      </c>
      <c r="V2861" t="str">
        <f t="shared" si="279"/>
        <v>Aug</v>
      </c>
    </row>
    <row r="2862" spans="1:22" ht="42.75" x14ac:dyDescent="0.4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>
        <v>9</v>
      </c>
      <c r="L2862" t="b">
        <v>0</v>
      </c>
      <c r="M2862" t="s">
        <v>8273</v>
      </c>
      <c r="N2862" t="s">
        <v>8274</v>
      </c>
      <c r="O2862" s="6">
        <f t="shared" si="272"/>
        <v>7</v>
      </c>
      <c r="P2862">
        <f t="shared" si="273"/>
        <v>29.56</v>
      </c>
      <c r="Q2862" s="5">
        <f t="shared" si="275"/>
        <v>42840.62619385343</v>
      </c>
      <c r="R2862" s="5">
        <f t="shared" si="274"/>
        <v>42901.902789598113</v>
      </c>
      <c r="S2862">
        <f t="shared" si="276"/>
        <v>61</v>
      </c>
      <c r="T2862">
        <f t="shared" si="277"/>
        <v>2017</v>
      </c>
      <c r="U2862" t="str">
        <f t="shared" si="278"/>
        <v>Jun</v>
      </c>
      <c r="V2862" t="str">
        <f t="shared" si="279"/>
        <v>Apr</v>
      </c>
    </row>
    <row r="2863" spans="1:22" ht="42.75" x14ac:dyDescent="0.4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>
        <v>3</v>
      </c>
      <c r="L2863" t="b">
        <v>0</v>
      </c>
      <c r="M2863" t="s">
        <v>8273</v>
      </c>
      <c r="N2863" t="s">
        <v>8274</v>
      </c>
      <c r="O2863" s="6">
        <f t="shared" si="272"/>
        <v>32</v>
      </c>
      <c r="P2863">
        <f t="shared" si="273"/>
        <v>26.67</v>
      </c>
      <c r="Q2863" s="5">
        <f t="shared" si="275"/>
        <v>42612.667234042558</v>
      </c>
      <c r="R2863" s="5">
        <f t="shared" si="274"/>
        <v>42626.965106382981</v>
      </c>
      <c r="S2863">
        <f t="shared" si="276"/>
        <v>15</v>
      </c>
      <c r="T2863">
        <f t="shared" si="277"/>
        <v>2016</v>
      </c>
      <c r="U2863" t="str">
        <f t="shared" si="278"/>
        <v>Sep</v>
      </c>
      <c r="V2863" t="str">
        <f t="shared" si="279"/>
        <v>Aug</v>
      </c>
    </row>
    <row r="2864" spans="1:22" ht="42.75" x14ac:dyDescent="0.4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>
        <v>3</v>
      </c>
      <c r="L2864" t="b">
        <v>0</v>
      </c>
      <c r="M2864" t="s">
        <v>8273</v>
      </c>
      <c r="N2864" t="s">
        <v>8274</v>
      </c>
      <c r="O2864" s="6">
        <f t="shared" si="272"/>
        <v>0</v>
      </c>
      <c r="P2864">
        <f t="shared" si="273"/>
        <v>18.329999999999998</v>
      </c>
      <c r="Q2864" s="5">
        <f t="shared" si="275"/>
        <v>42129.806489361697</v>
      </c>
      <c r="R2864" s="5">
        <f t="shared" si="274"/>
        <v>42160.444787234039</v>
      </c>
      <c r="S2864">
        <f t="shared" si="276"/>
        <v>31</v>
      </c>
      <c r="T2864">
        <f t="shared" si="277"/>
        <v>2015</v>
      </c>
      <c r="U2864" t="str">
        <f t="shared" si="278"/>
        <v>Jun</v>
      </c>
      <c r="V2864" t="str">
        <f t="shared" si="279"/>
        <v>May</v>
      </c>
    </row>
    <row r="2865" spans="1:22" ht="42.75" x14ac:dyDescent="0.4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>
        <v>1</v>
      </c>
      <c r="L2865" t="b">
        <v>0</v>
      </c>
      <c r="M2865" t="s">
        <v>8273</v>
      </c>
      <c r="N2865" t="s">
        <v>8274</v>
      </c>
      <c r="O2865" s="6">
        <f t="shared" si="272"/>
        <v>0</v>
      </c>
      <c r="P2865">
        <f t="shared" si="273"/>
        <v>20</v>
      </c>
      <c r="Q2865" s="5">
        <f t="shared" si="275"/>
        <v>42177.689397163122</v>
      </c>
      <c r="R2865" s="5">
        <f t="shared" si="274"/>
        <v>42238.965992907804</v>
      </c>
      <c r="S2865">
        <f t="shared" si="276"/>
        <v>61</v>
      </c>
      <c r="T2865">
        <f t="shared" si="277"/>
        <v>2015</v>
      </c>
      <c r="U2865" t="str">
        <f t="shared" si="278"/>
        <v>Aug</v>
      </c>
      <c r="V2865" t="str">
        <f t="shared" si="279"/>
        <v>Jun</v>
      </c>
    </row>
    <row r="2866" spans="1:22" x14ac:dyDescent="0.4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>
        <v>3</v>
      </c>
      <c r="L2866" t="b">
        <v>0</v>
      </c>
      <c r="M2866" t="s">
        <v>8273</v>
      </c>
      <c r="N2866" t="s">
        <v>8274</v>
      </c>
      <c r="O2866" s="6">
        <f t="shared" si="272"/>
        <v>2</v>
      </c>
      <c r="P2866">
        <f t="shared" si="273"/>
        <v>13.33</v>
      </c>
      <c r="Q2866" s="5">
        <f t="shared" si="275"/>
        <v>42525.881879432622</v>
      </c>
      <c r="R2866" s="5">
        <f t="shared" si="274"/>
        <v>42556.459574468085</v>
      </c>
      <c r="S2866">
        <f t="shared" si="276"/>
        <v>31</v>
      </c>
      <c r="T2866">
        <f t="shared" si="277"/>
        <v>2016</v>
      </c>
      <c r="U2866" t="str">
        <f t="shared" si="278"/>
        <v>Jul</v>
      </c>
      <c r="V2866" t="str">
        <f t="shared" si="279"/>
        <v>Jun</v>
      </c>
    </row>
    <row r="2867" spans="1:22" ht="42.75" x14ac:dyDescent="0.4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>
        <v>0</v>
      </c>
      <c r="L2867" t="b">
        <v>0</v>
      </c>
      <c r="M2867" t="s">
        <v>8273</v>
      </c>
      <c r="N2867" t="s">
        <v>8274</v>
      </c>
      <c r="O2867" s="6">
        <f t="shared" si="272"/>
        <v>0</v>
      </c>
      <c r="P2867">
        <f t="shared" si="273"/>
        <v>0</v>
      </c>
      <c r="Q2867" s="5">
        <f t="shared" si="275"/>
        <v>42298.648451536646</v>
      </c>
      <c r="R2867" s="5">
        <f t="shared" si="274"/>
        <v>42359.925047281329</v>
      </c>
      <c r="S2867">
        <f t="shared" si="276"/>
        <v>61</v>
      </c>
      <c r="T2867">
        <f t="shared" si="277"/>
        <v>2015</v>
      </c>
      <c r="U2867" t="str">
        <f t="shared" si="278"/>
        <v>Dec</v>
      </c>
      <c r="V2867" t="str">
        <f t="shared" si="279"/>
        <v>Oct</v>
      </c>
    </row>
    <row r="2868" spans="1:22" ht="42.75" x14ac:dyDescent="0.4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>
        <v>2</v>
      </c>
      <c r="L2868" t="b">
        <v>0</v>
      </c>
      <c r="M2868" t="s">
        <v>8273</v>
      </c>
      <c r="N2868" t="s">
        <v>8274</v>
      </c>
      <c r="O2868" s="6">
        <f t="shared" si="272"/>
        <v>1</v>
      </c>
      <c r="P2868">
        <f t="shared" si="273"/>
        <v>22.5</v>
      </c>
      <c r="Q2868" s="5">
        <f t="shared" si="275"/>
        <v>42990.911595744677</v>
      </c>
      <c r="R2868" s="5">
        <f t="shared" si="274"/>
        <v>43021.51063829787</v>
      </c>
      <c r="S2868">
        <f t="shared" si="276"/>
        <v>31</v>
      </c>
      <c r="T2868">
        <f t="shared" si="277"/>
        <v>2017</v>
      </c>
      <c r="U2868" t="str">
        <f t="shared" si="278"/>
        <v>Oct</v>
      </c>
      <c r="V2868" t="str">
        <f t="shared" si="279"/>
        <v>Sep</v>
      </c>
    </row>
    <row r="2869" spans="1:22" ht="42.75" x14ac:dyDescent="0.4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>
        <v>10</v>
      </c>
      <c r="L2869" t="b">
        <v>0</v>
      </c>
      <c r="M2869" t="s">
        <v>8273</v>
      </c>
      <c r="N2869" t="s">
        <v>8274</v>
      </c>
      <c r="O2869" s="6">
        <f t="shared" si="272"/>
        <v>20</v>
      </c>
      <c r="P2869">
        <f t="shared" si="273"/>
        <v>50.4</v>
      </c>
      <c r="Q2869" s="5">
        <f t="shared" si="275"/>
        <v>42892.093049645395</v>
      </c>
      <c r="R2869" s="5">
        <f t="shared" si="274"/>
        <v>42916.574468085106</v>
      </c>
      <c r="S2869">
        <f t="shared" si="276"/>
        <v>25</v>
      </c>
      <c r="T2869">
        <f t="shared" si="277"/>
        <v>2017</v>
      </c>
      <c r="U2869" t="str">
        <f t="shared" si="278"/>
        <v>Jun</v>
      </c>
      <c r="V2869" t="str">
        <f t="shared" si="279"/>
        <v>Jun</v>
      </c>
    </row>
    <row r="2870" spans="1:22" ht="42.75" x14ac:dyDescent="0.4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>
        <v>60</v>
      </c>
      <c r="L2870" t="b">
        <v>0</v>
      </c>
      <c r="M2870" t="s">
        <v>8273</v>
      </c>
      <c r="N2870" t="s">
        <v>8274</v>
      </c>
      <c r="O2870" s="6">
        <f t="shared" si="272"/>
        <v>42</v>
      </c>
      <c r="P2870">
        <f t="shared" si="273"/>
        <v>105.03</v>
      </c>
      <c r="Q2870" s="5">
        <f t="shared" si="275"/>
        <v>42981.589290780146</v>
      </c>
      <c r="R2870" s="5">
        <f t="shared" si="274"/>
        <v>43012.227588652488</v>
      </c>
      <c r="S2870">
        <f t="shared" si="276"/>
        <v>31</v>
      </c>
      <c r="T2870">
        <f t="shared" si="277"/>
        <v>2017</v>
      </c>
      <c r="U2870" t="str">
        <f t="shared" si="278"/>
        <v>Oct</v>
      </c>
      <c r="V2870" t="str">
        <f t="shared" si="279"/>
        <v>Sep</v>
      </c>
    </row>
    <row r="2871" spans="1:22" ht="57" x14ac:dyDescent="0.4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>
        <v>5</v>
      </c>
      <c r="L2871" t="b">
        <v>0</v>
      </c>
      <c r="M2871" t="s">
        <v>8273</v>
      </c>
      <c r="N2871" t="s">
        <v>8274</v>
      </c>
      <c r="O2871" s="6">
        <f t="shared" si="272"/>
        <v>1</v>
      </c>
      <c r="P2871">
        <f t="shared" si="273"/>
        <v>35.4</v>
      </c>
      <c r="Q2871" s="5">
        <f t="shared" si="275"/>
        <v>42901.691264775414</v>
      </c>
      <c r="R2871" s="5">
        <f t="shared" si="274"/>
        <v>42932.329562647756</v>
      </c>
      <c r="S2871">
        <f t="shared" si="276"/>
        <v>31</v>
      </c>
      <c r="T2871">
        <f t="shared" si="277"/>
        <v>2017</v>
      </c>
      <c r="U2871" t="str">
        <f t="shared" si="278"/>
        <v>Jul</v>
      </c>
      <c r="V2871" t="str">
        <f t="shared" si="279"/>
        <v>Jun</v>
      </c>
    </row>
    <row r="2872" spans="1:22" ht="42.75" x14ac:dyDescent="0.4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>
        <v>9</v>
      </c>
      <c r="L2872" t="b">
        <v>0</v>
      </c>
      <c r="M2872" t="s">
        <v>8273</v>
      </c>
      <c r="N2872" t="s">
        <v>8274</v>
      </c>
      <c r="O2872" s="6">
        <f t="shared" si="272"/>
        <v>15</v>
      </c>
      <c r="P2872">
        <f t="shared" si="273"/>
        <v>83.33</v>
      </c>
      <c r="Q2872" s="5">
        <f t="shared" si="275"/>
        <v>42090.384929078013</v>
      </c>
      <c r="R2872" s="5">
        <f t="shared" si="274"/>
        <v>42121.023226950354</v>
      </c>
      <c r="S2872">
        <f t="shared" si="276"/>
        <v>31</v>
      </c>
      <c r="T2872">
        <f t="shared" si="277"/>
        <v>2015</v>
      </c>
      <c r="U2872" t="str">
        <f t="shared" si="278"/>
        <v>Apr</v>
      </c>
      <c r="V2872" t="str">
        <f t="shared" si="279"/>
        <v>Mar</v>
      </c>
    </row>
    <row r="2873" spans="1:22" ht="42.75" x14ac:dyDescent="0.4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>
        <v>13</v>
      </c>
      <c r="L2873" t="b">
        <v>0</v>
      </c>
      <c r="M2873" t="s">
        <v>8273</v>
      </c>
      <c r="N2873" t="s">
        <v>8274</v>
      </c>
      <c r="O2873" s="6">
        <f t="shared" si="272"/>
        <v>5</v>
      </c>
      <c r="P2873">
        <f t="shared" si="273"/>
        <v>35.92</v>
      </c>
      <c r="Q2873" s="5">
        <f t="shared" si="275"/>
        <v>42323.796843971635</v>
      </c>
      <c r="R2873" s="5">
        <f t="shared" si="274"/>
        <v>42344.222375886529</v>
      </c>
      <c r="S2873">
        <f t="shared" si="276"/>
        <v>21</v>
      </c>
      <c r="T2873">
        <f t="shared" si="277"/>
        <v>2015</v>
      </c>
      <c r="U2873" t="str">
        <f t="shared" si="278"/>
        <v>Dec</v>
      </c>
      <c r="V2873" t="str">
        <f t="shared" si="279"/>
        <v>Nov</v>
      </c>
    </row>
    <row r="2874" spans="1:22" ht="28.5" x14ac:dyDescent="0.4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>
        <v>0</v>
      </c>
      <c r="L2874" t="b">
        <v>0</v>
      </c>
      <c r="M2874" t="s">
        <v>8273</v>
      </c>
      <c r="N2874" t="s">
        <v>8274</v>
      </c>
      <c r="O2874" s="6">
        <f t="shared" si="272"/>
        <v>0</v>
      </c>
      <c r="P2874">
        <f t="shared" si="273"/>
        <v>0</v>
      </c>
      <c r="Q2874" s="5">
        <f t="shared" si="275"/>
        <v>42467.161205673758</v>
      </c>
      <c r="R2874" s="5">
        <f t="shared" si="274"/>
        <v>42528.43780141844</v>
      </c>
      <c r="S2874">
        <f t="shared" si="276"/>
        <v>61</v>
      </c>
      <c r="T2874">
        <f t="shared" si="277"/>
        <v>2016</v>
      </c>
      <c r="U2874" t="str">
        <f t="shared" si="278"/>
        <v>Jun</v>
      </c>
      <c r="V2874" t="str">
        <f t="shared" si="279"/>
        <v>Apr</v>
      </c>
    </row>
    <row r="2875" spans="1:22" ht="42.75" x14ac:dyDescent="0.4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>
        <v>8</v>
      </c>
      <c r="L2875" t="b">
        <v>0</v>
      </c>
      <c r="M2875" t="s">
        <v>8273</v>
      </c>
      <c r="N2875" t="s">
        <v>8274</v>
      </c>
      <c r="O2875" s="6">
        <f t="shared" si="272"/>
        <v>38</v>
      </c>
      <c r="P2875">
        <f t="shared" si="273"/>
        <v>119.13</v>
      </c>
      <c r="Q2875" s="5">
        <f t="shared" si="275"/>
        <v>42352.473179669032</v>
      </c>
      <c r="R2875" s="5">
        <f t="shared" si="274"/>
        <v>42383.111477541373</v>
      </c>
      <c r="S2875">
        <f t="shared" si="276"/>
        <v>31</v>
      </c>
      <c r="T2875">
        <f t="shared" si="277"/>
        <v>2015</v>
      </c>
      <c r="U2875" t="str">
        <f t="shared" si="278"/>
        <v>Jan</v>
      </c>
      <c r="V2875" t="str">
        <f t="shared" si="279"/>
        <v>Dec</v>
      </c>
    </row>
    <row r="2876" spans="1:22" ht="42.75" x14ac:dyDescent="0.4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>
        <v>3</v>
      </c>
      <c r="L2876" t="b">
        <v>0</v>
      </c>
      <c r="M2876" t="s">
        <v>8273</v>
      </c>
      <c r="N2876" t="s">
        <v>8274</v>
      </c>
      <c r="O2876" s="6">
        <f t="shared" si="272"/>
        <v>5</v>
      </c>
      <c r="P2876">
        <f t="shared" si="273"/>
        <v>90.33</v>
      </c>
      <c r="Q2876" s="5">
        <f t="shared" si="275"/>
        <v>43087.820165484634</v>
      </c>
      <c r="R2876" s="5">
        <f t="shared" si="274"/>
        <v>43118.458463356976</v>
      </c>
      <c r="S2876">
        <f t="shared" si="276"/>
        <v>31</v>
      </c>
      <c r="T2876">
        <f t="shared" si="277"/>
        <v>2017</v>
      </c>
      <c r="U2876" t="str">
        <f t="shared" si="278"/>
        <v>Jan</v>
      </c>
      <c r="V2876" t="str">
        <f t="shared" si="279"/>
        <v>Dec</v>
      </c>
    </row>
    <row r="2877" spans="1:22" ht="42.75" x14ac:dyDescent="0.4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>
        <v>3</v>
      </c>
      <c r="L2877" t="b">
        <v>0</v>
      </c>
      <c r="M2877" t="s">
        <v>8273</v>
      </c>
      <c r="N2877" t="s">
        <v>8274</v>
      </c>
      <c r="O2877" s="6">
        <f t="shared" si="272"/>
        <v>0</v>
      </c>
      <c r="P2877">
        <f t="shared" si="273"/>
        <v>2.33</v>
      </c>
      <c r="Q2877" s="5">
        <f t="shared" si="275"/>
        <v>42824.620484633575</v>
      </c>
      <c r="R2877" s="5">
        <f t="shared" si="274"/>
        <v>42855.258782505909</v>
      </c>
      <c r="S2877">
        <f t="shared" si="276"/>
        <v>31</v>
      </c>
      <c r="T2877">
        <f t="shared" si="277"/>
        <v>2017</v>
      </c>
      <c r="U2877" t="str">
        <f t="shared" si="278"/>
        <v>Apr</v>
      </c>
      <c r="V2877" t="str">
        <f t="shared" si="279"/>
        <v>Mar</v>
      </c>
    </row>
    <row r="2878" spans="1:22" ht="42.75" x14ac:dyDescent="0.4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>
        <v>0</v>
      </c>
      <c r="L2878" t="b">
        <v>0</v>
      </c>
      <c r="M2878" t="s">
        <v>8273</v>
      </c>
      <c r="N2878" t="s">
        <v>8274</v>
      </c>
      <c r="O2878" s="6">
        <f t="shared" si="272"/>
        <v>0</v>
      </c>
      <c r="P2878">
        <f t="shared" si="273"/>
        <v>0</v>
      </c>
      <c r="Q2878" s="5">
        <f t="shared" si="275"/>
        <v>42524.99384160756</v>
      </c>
      <c r="R2878" s="5">
        <f t="shared" si="274"/>
        <v>42555.632139479902</v>
      </c>
      <c r="S2878">
        <f t="shared" si="276"/>
        <v>31</v>
      </c>
      <c r="T2878">
        <f t="shared" si="277"/>
        <v>2016</v>
      </c>
      <c r="U2878" t="str">
        <f t="shared" si="278"/>
        <v>Jul</v>
      </c>
      <c r="V2878" t="str">
        <f t="shared" si="279"/>
        <v>Jun</v>
      </c>
    </row>
    <row r="2879" spans="1:22" ht="42.75" x14ac:dyDescent="0.4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>
        <v>6</v>
      </c>
      <c r="L2879" t="b">
        <v>0</v>
      </c>
      <c r="M2879" t="s">
        <v>8273</v>
      </c>
      <c r="N2879" t="s">
        <v>8274</v>
      </c>
      <c r="O2879" s="6">
        <f t="shared" si="272"/>
        <v>11</v>
      </c>
      <c r="P2879">
        <f t="shared" si="273"/>
        <v>108.33</v>
      </c>
      <c r="Q2879" s="5">
        <f t="shared" si="275"/>
        <v>43036.869078014184</v>
      </c>
      <c r="R2879" s="5">
        <f t="shared" si="274"/>
        <v>43069.297872340423</v>
      </c>
      <c r="S2879">
        <f t="shared" si="276"/>
        <v>33</v>
      </c>
      <c r="T2879">
        <f t="shared" si="277"/>
        <v>2017</v>
      </c>
      <c r="U2879" t="str">
        <f t="shared" si="278"/>
        <v>Nov</v>
      </c>
      <c r="V2879" t="str">
        <f t="shared" si="279"/>
        <v>Oct</v>
      </c>
    </row>
    <row r="2880" spans="1:22" ht="42.75" x14ac:dyDescent="0.4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>
        <v>4</v>
      </c>
      <c r="L2880" t="b">
        <v>0</v>
      </c>
      <c r="M2880" t="s">
        <v>8273</v>
      </c>
      <c r="N2880" t="s">
        <v>8274</v>
      </c>
      <c r="O2880" s="6">
        <f t="shared" si="272"/>
        <v>2</v>
      </c>
      <c r="P2880">
        <f t="shared" si="273"/>
        <v>15.75</v>
      </c>
      <c r="Q2880" s="5">
        <f t="shared" si="275"/>
        <v>42480.947931442075</v>
      </c>
      <c r="R2880" s="5">
        <f t="shared" si="274"/>
        <v>42542.224527186758</v>
      </c>
      <c r="S2880">
        <f t="shared" si="276"/>
        <v>61</v>
      </c>
      <c r="T2880">
        <f t="shared" si="277"/>
        <v>2016</v>
      </c>
      <c r="U2880" t="str">
        <f t="shared" si="278"/>
        <v>Jun</v>
      </c>
      <c r="V2880" t="str">
        <f t="shared" si="279"/>
        <v>Apr</v>
      </c>
    </row>
    <row r="2881" spans="1:22" ht="42.75" x14ac:dyDescent="0.4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>
        <v>1</v>
      </c>
      <c r="L2881" t="b">
        <v>0</v>
      </c>
      <c r="M2881" t="s">
        <v>8273</v>
      </c>
      <c r="N2881" t="s">
        <v>8274</v>
      </c>
      <c r="O2881" s="6">
        <f t="shared" si="272"/>
        <v>0</v>
      </c>
      <c r="P2881">
        <f t="shared" si="273"/>
        <v>29</v>
      </c>
      <c r="Q2881" s="5">
        <f t="shared" si="275"/>
        <v>42716.974716312056</v>
      </c>
      <c r="R2881" s="5">
        <f t="shared" si="274"/>
        <v>42747.613014184397</v>
      </c>
      <c r="S2881">
        <f t="shared" si="276"/>
        <v>31</v>
      </c>
      <c r="T2881">
        <f t="shared" si="277"/>
        <v>2016</v>
      </c>
      <c r="U2881" t="str">
        <f t="shared" si="278"/>
        <v>Jan</v>
      </c>
      <c r="V2881" t="str">
        <f t="shared" si="279"/>
        <v>Dec</v>
      </c>
    </row>
    <row r="2882" spans="1:22" ht="42.75" x14ac:dyDescent="0.4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>
        <v>29</v>
      </c>
      <c r="L2882" t="b">
        <v>0</v>
      </c>
      <c r="M2882" t="s">
        <v>8273</v>
      </c>
      <c r="N2882" t="s">
        <v>8274</v>
      </c>
      <c r="O2882" s="6">
        <f t="shared" ref="O2882:O2945" si="280">ROUND(E2882/D2882*100,0)</f>
        <v>23</v>
      </c>
      <c r="P2882">
        <f t="shared" ref="P2882:P2945" si="281">IFERROR(ROUND(E2882/K2882,2),0)</f>
        <v>96.55</v>
      </c>
      <c r="Q2882" s="5">
        <f t="shared" si="275"/>
        <v>42546.605815602838</v>
      </c>
      <c r="R2882" s="5">
        <f t="shared" ref="R2882:R2945" si="282">(I2882/84600)+DATE(1970,1,1)</f>
        <v>42591.343971631206</v>
      </c>
      <c r="S2882">
        <f t="shared" si="276"/>
        <v>45</v>
      </c>
      <c r="T2882">
        <f t="shared" si="277"/>
        <v>2016</v>
      </c>
      <c r="U2882" t="str">
        <f t="shared" si="278"/>
        <v>Aug</v>
      </c>
      <c r="V2882" t="str">
        <f t="shared" si="279"/>
        <v>Jun</v>
      </c>
    </row>
    <row r="2883" spans="1:22" ht="42.75" x14ac:dyDescent="0.4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>
        <v>0</v>
      </c>
      <c r="L2883" t="b">
        <v>0</v>
      </c>
      <c r="M2883" t="s">
        <v>8273</v>
      </c>
      <c r="N2883" t="s">
        <v>8274</v>
      </c>
      <c r="O2883" s="6">
        <f t="shared" si="280"/>
        <v>0</v>
      </c>
      <c r="P2883">
        <f t="shared" si="281"/>
        <v>0</v>
      </c>
      <c r="Q2883" s="5">
        <f t="shared" ref="Q2883:Q2946" si="283">(J2883/84600)+DATE(1970,1,1)</f>
        <v>42264.418865248226</v>
      </c>
      <c r="R2883" s="5">
        <f t="shared" si="282"/>
        <v>42325.738014184397</v>
      </c>
      <c r="S2883">
        <f t="shared" ref="S2883:S2946" si="284">ROUND((I2883-J2883)/86400,0)+1</f>
        <v>61</v>
      </c>
      <c r="T2883">
        <f t="shared" ref="T2883:T2946" si="285">YEAR((Q2883))</f>
        <v>2015</v>
      </c>
      <c r="U2883" t="str">
        <f t="shared" si="278"/>
        <v>Nov</v>
      </c>
      <c r="V2883" t="str">
        <f t="shared" si="279"/>
        <v>Sep</v>
      </c>
    </row>
    <row r="2884" spans="1:22" ht="42.75" x14ac:dyDescent="0.4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>
        <v>4</v>
      </c>
      <c r="L2884" t="b">
        <v>0</v>
      </c>
      <c r="M2884" t="s">
        <v>8273</v>
      </c>
      <c r="N2884" t="s">
        <v>8274</v>
      </c>
      <c r="O2884" s="6">
        <f t="shared" si="280"/>
        <v>34</v>
      </c>
      <c r="P2884">
        <f t="shared" si="281"/>
        <v>63</v>
      </c>
      <c r="Q2884" s="5">
        <f t="shared" si="283"/>
        <v>42821.01321513002</v>
      </c>
      <c r="R2884" s="5">
        <f t="shared" si="282"/>
        <v>42851.651513002362</v>
      </c>
      <c r="S2884">
        <f t="shared" si="284"/>
        <v>31</v>
      </c>
      <c r="T2884">
        <f t="shared" si="285"/>
        <v>2017</v>
      </c>
      <c r="U2884" t="str">
        <f t="shared" si="278"/>
        <v>Apr</v>
      </c>
      <c r="V2884" t="str">
        <f t="shared" si="279"/>
        <v>Mar</v>
      </c>
    </row>
    <row r="2885" spans="1:22" ht="42.75" x14ac:dyDescent="0.4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>
        <v>5</v>
      </c>
      <c r="L2885" t="b">
        <v>0</v>
      </c>
      <c r="M2885" t="s">
        <v>8273</v>
      </c>
      <c r="N2885" t="s">
        <v>8274</v>
      </c>
      <c r="O2885" s="6">
        <f t="shared" si="280"/>
        <v>19</v>
      </c>
      <c r="P2885">
        <f t="shared" si="281"/>
        <v>381.6</v>
      </c>
      <c r="Q2885" s="5">
        <f t="shared" si="283"/>
        <v>42728.390508274228</v>
      </c>
      <c r="R2885" s="5">
        <f t="shared" si="282"/>
        <v>42764.446099290784</v>
      </c>
      <c r="S2885">
        <f t="shared" si="284"/>
        <v>36</v>
      </c>
      <c r="T2885">
        <f t="shared" si="285"/>
        <v>2016</v>
      </c>
      <c r="U2885" t="str">
        <f t="shared" si="278"/>
        <v>Jan</v>
      </c>
      <c r="V2885" t="str">
        <f t="shared" si="279"/>
        <v>Dec</v>
      </c>
    </row>
    <row r="2886" spans="1:22" ht="28.5" x14ac:dyDescent="0.4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>
        <v>4</v>
      </c>
      <c r="L2886" t="b">
        <v>0</v>
      </c>
      <c r="M2886" t="s">
        <v>8273</v>
      </c>
      <c r="N2886" t="s">
        <v>8274</v>
      </c>
      <c r="O2886" s="6">
        <f t="shared" si="280"/>
        <v>0</v>
      </c>
      <c r="P2886">
        <f t="shared" si="281"/>
        <v>46.25</v>
      </c>
      <c r="Q2886" s="5">
        <f t="shared" si="283"/>
        <v>42297.232092198581</v>
      </c>
      <c r="R2886" s="5">
        <f t="shared" si="282"/>
        <v>42327.870390070922</v>
      </c>
      <c r="S2886">
        <f t="shared" si="284"/>
        <v>31</v>
      </c>
      <c r="T2886">
        <f t="shared" si="285"/>
        <v>2015</v>
      </c>
      <c r="U2886" t="str">
        <f t="shared" si="278"/>
        <v>Nov</v>
      </c>
      <c r="V2886" t="str">
        <f t="shared" si="279"/>
        <v>Oct</v>
      </c>
    </row>
    <row r="2887" spans="1:22" ht="28.5" x14ac:dyDescent="0.4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>
        <v>5</v>
      </c>
      <c r="L2887" t="b">
        <v>0</v>
      </c>
      <c r="M2887" t="s">
        <v>8273</v>
      </c>
      <c r="N2887" t="s">
        <v>8274</v>
      </c>
      <c r="O2887" s="6">
        <f t="shared" si="280"/>
        <v>33</v>
      </c>
      <c r="P2887">
        <f t="shared" si="281"/>
        <v>26</v>
      </c>
      <c r="Q2887" s="5">
        <f t="shared" si="283"/>
        <v>42397.673770685578</v>
      </c>
      <c r="R2887" s="5">
        <f t="shared" si="282"/>
        <v>42428.269515366432</v>
      </c>
      <c r="S2887">
        <f t="shared" si="284"/>
        <v>31</v>
      </c>
      <c r="T2887">
        <f t="shared" si="285"/>
        <v>2016</v>
      </c>
      <c r="U2887" t="str">
        <f t="shared" si="278"/>
        <v>Feb</v>
      </c>
      <c r="V2887" t="str">
        <f t="shared" si="279"/>
        <v>Jan</v>
      </c>
    </row>
    <row r="2888" spans="1:22" ht="42.75" x14ac:dyDescent="0.4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>
        <v>1</v>
      </c>
      <c r="L2888" t="b">
        <v>0</v>
      </c>
      <c r="M2888" t="s">
        <v>8273</v>
      </c>
      <c r="N2888" t="s">
        <v>8274</v>
      </c>
      <c r="O2888" s="6">
        <f t="shared" si="280"/>
        <v>5</v>
      </c>
      <c r="P2888">
        <f t="shared" si="281"/>
        <v>10</v>
      </c>
      <c r="Q2888" s="5">
        <f t="shared" si="283"/>
        <v>42616.795319148936</v>
      </c>
      <c r="R2888" s="5">
        <f t="shared" si="282"/>
        <v>42621.424822695037</v>
      </c>
      <c r="S2888">
        <f t="shared" si="284"/>
        <v>6</v>
      </c>
      <c r="T2888">
        <f t="shared" si="285"/>
        <v>2016</v>
      </c>
      <c r="U2888" t="str">
        <f t="shared" si="278"/>
        <v>Sep</v>
      </c>
      <c r="V2888" t="str">
        <f t="shared" si="279"/>
        <v>Sep</v>
      </c>
    </row>
    <row r="2889" spans="1:22" ht="42.75" x14ac:dyDescent="0.4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>
        <v>1</v>
      </c>
      <c r="L2889" t="b">
        <v>0</v>
      </c>
      <c r="M2889" t="s">
        <v>8273</v>
      </c>
      <c r="N2889" t="s">
        <v>8274</v>
      </c>
      <c r="O2889" s="6">
        <f t="shared" si="280"/>
        <v>0</v>
      </c>
      <c r="P2889">
        <f t="shared" si="281"/>
        <v>5</v>
      </c>
      <c r="Q2889" s="5">
        <f t="shared" si="283"/>
        <v>42334.71304964539</v>
      </c>
      <c r="R2889" s="5">
        <f t="shared" si="282"/>
        <v>42365.351347517731</v>
      </c>
      <c r="S2889">
        <f t="shared" si="284"/>
        <v>31</v>
      </c>
      <c r="T2889">
        <f t="shared" si="285"/>
        <v>2015</v>
      </c>
      <c r="U2889" t="str">
        <f t="shared" si="278"/>
        <v>Dec</v>
      </c>
      <c r="V2889" t="str">
        <f t="shared" si="279"/>
        <v>Nov</v>
      </c>
    </row>
    <row r="2890" spans="1:22" ht="42.75" x14ac:dyDescent="0.4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>
        <v>0</v>
      </c>
      <c r="L2890" t="b">
        <v>0</v>
      </c>
      <c r="M2890" t="s">
        <v>8273</v>
      </c>
      <c r="N2890" t="s">
        <v>8274</v>
      </c>
      <c r="O2890" s="6">
        <f t="shared" si="280"/>
        <v>0</v>
      </c>
      <c r="P2890">
        <f t="shared" si="281"/>
        <v>0</v>
      </c>
      <c r="Q2890" s="5">
        <f t="shared" si="283"/>
        <v>42270.482742316788</v>
      </c>
      <c r="R2890" s="5">
        <f t="shared" si="282"/>
        <v>42278.318439716313</v>
      </c>
      <c r="S2890">
        <f t="shared" si="284"/>
        <v>9</v>
      </c>
      <c r="T2890">
        <f t="shared" si="285"/>
        <v>2015</v>
      </c>
      <c r="U2890" t="str">
        <f t="shared" si="278"/>
        <v>Oct</v>
      </c>
      <c r="V2890" t="str">
        <f t="shared" si="279"/>
        <v>Sep</v>
      </c>
    </row>
    <row r="2891" spans="1:22" ht="42.75" x14ac:dyDescent="0.4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>
        <v>14</v>
      </c>
      <c r="L2891" t="b">
        <v>0</v>
      </c>
      <c r="M2891" t="s">
        <v>8273</v>
      </c>
      <c r="N2891" t="s">
        <v>8274</v>
      </c>
      <c r="O2891" s="6">
        <f t="shared" si="280"/>
        <v>38</v>
      </c>
      <c r="P2891">
        <f t="shared" si="281"/>
        <v>81.569999999999993</v>
      </c>
      <c r="Q2891" s="5">
        <f t="shared" si="283"/>
        <v>42197.285874704496</v>
      </c>
      <c r="R2891" s="5">
        <f t="shared" si="282"/>
        <v>42227.924172576837</v>
      </c>
      <c r="S2891">
        <f t="shared" si="284"/>
        <v>31</v>
      </c>
      <c r="T2891">
        <f t="shared" si="285"/>
        <v>2015</v>
      </c>
      <c r="U2891" t="str">
        <f t="shared" si="278"/>
        <v>Aug</v>
      </c>
      <c r="V2891" t="str">
        <f t="shared" si="279"/>
        <v>Jul</v>
      </c>
    </row>
    <row r="2892" spans="1:22" ht="42.75" x14ac:dyDescent="0.4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>
        <v>3</v>
      </c>
      <c r="L2892" t="b">
        <v>0</v>
      </c>
      <c r="M2892" t="s">
        <v>8273</v>
      </c>
      <c r="N2892" t="s">
        <v>8274</v>
      </c>
      <c r="O2892" s="6">
        <f t="shared" si="280"/>
        <v>1</v>
      </c>
      <c r="P2892">
        <f t="shared" si="281"/>
        <v>7</v>
      </c>
      <c r="Q2892" s="5">
        <f t="shared" si="283"/>
        <v>42177.758770685577</v>
      </c>
      <c r="R2892" s="5">
        <f t="shared" si="282"/>
        <v>42206.744680851065</v>
      </c>
      <c r="S2892">
        <f t="shared" si="284"/>
        <v>29</v>
      </c>
      <c r="T2892">
        <f t="shared" si="285"/>
        <v>2015</v>
      </c>
      <c r="U2892" t="str">
        <f t="shared" si="278"/>
        <v>Jul</v>
      </c>
      <c r="V2892" t="str">
        <f t="shared" si="279"/>
        <v>Jun</v>
      </c>
    </row>
    <row r="2893" spans="1:22" ht="42.75" x14ac:dyDescent="0.4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>
        <v>10</v>
      </c>
      <c r="L2893" t="b">
        <v>0</v>
      </c>
      <c r="M2893" t="s">
        <v>8273</v>
      </c>
      <c r="N2893" t="s">
        <v>8274</v>
      </c>
      <c r="O2893" s="6">
        <f t="shared" si="280"/>
        <v>3</v>
      </c>
      <c r="P2893">
        <f t="shared" si="281"/>
        <v>27.3</v>
      </c>
      <c r="Q2893" s="5">
        <f t="shared" si="283"/>
        <v>42774.327754137121</v>
      </c>
      <c r="R2893" s="5">
        <f t="shared" si="282"/>
        <v>42835.561796690308</v>
      </c>
      <c r="S2893">
        <f t="shared" si="284"/>
        <v>61</v>
      </c>
      <c r="T2893">
        <f t="shared" si="285"/>
        <v>2017</v>
      </c>
      <c r="U2893" t="str">
        <f t="shared" si="278"/>
        <v>Apr</v>
      </c>
      <c r="V2893" t="str">
        <f t="shared" si="279"/>
        <v>Feb</v>
      </c>
    </row>
    <row r="2894" spans="1:22" ht="42.75" x14ac:dyDescent="0.4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>
        <v>17</v>
      </c>
      <c r="L2894" t="b">
        <v>0</v>
      </c>
      <c r="M2894" t="s">
        <v>8273</v>
      </c>
      <c r="N2894" t="s">
        <v>8274</v>
      </c>
      <c r="O2894" s="6">
        <f t="shared" si="280"/>
        <v>9</v>
      </c>
      <c r="P2894">
        <f t="shared" si="281"/>
        <v>29.41</v>
      </c>
      <c r="Q2894" s="5">
        <f t="shared" si="283"/>
        <v>42216.537872340428</v>
      </c>
      <c r="R2894" s="5">
        <f t="shared" si="282"/>
        <v>42223.851063829788</v>
      </c>
      <c r="S2894">
        <f t="shared" si="284"/>
        <v>8</v>
      </c>
      <c r="T2894">
        <f t="shared" si="285"/>
        <v>2015</v>
      </c>
      <c r="U2894" t="str">
        <f t="shared" si="278"/>
        <v>Aug</v>
      </c>
      <c r="V2894" t="str">
        <f t="shared" si="279"/>
        <v>Jul</v>
      </c>
    </row>
    <row r="2895" spans="1:22" x14ac:dyDescent="0.4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>
        <v>2</v>
      </c>
      <c r="L2895" t="b">
        <v>0</v>
      </c>
      <c r="M2895" t="s">
        <v>8273</v>
      </c>
      <c r="N2895" t="s">
        <v>8274</v>
      </c>
      <c r="O2895" s="6">
        <f t="shared" si="280"/>
        <v>1</v>
      </c>
      <c r="P2895">
        <f t="shared" si="281"/>
        <v>12.5</v>
      </c>
      <c r="Q2895" s="5">
        <f t="shared" si="283"/>
        <v>42302.385283687945</v>
      </c>
      <c r="R2895" s="5">
        <f t="shared" si="282"/>
        <v>42362.957446808512</v>
      </c>
      <c r="S2895">
        <f t="shared" si="284"/>
        <v>60</v>
      </c>
      <c r="T2895">
        <f t="shared" si="285"/>
        <v>2015</v>
      </c>
      <c r="U2895" t="str">
        <f t="shared" si="278"/>
        <v>Dec</v>
      </c>
      <c r="V2895" t="str">
        <f t="shared" si="279"/>
        <v>Oct</v>
      </c>
    </row>
    <row r="2896" spans="1:22" ht="28.5" x14ac:dyDescent="0.4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>
        <v>0</v>
      </c>
      <c r="L2896" t="b">
        <v>0</v>
      </c>
      <c r="M2896" t="s">
        <v>8273</v>
      </c>
      <c r="N2896" t="s">
        <v>8274</v>
      </c>
      <c r="O2896" s="6">
        <f t="shared" si="280"/>
        <v>0</v>
      </c>
      <c r="P2896">
        <f t="shared" si="281"/>
        <v>0</v>
      </c>
      <c r="Q2896" s="5">
        <f t="shared" si="283"/>
        <v>42388.390248226948</v>
      </c>
      <c r="R2896" s="5">
        <f t="shared" si="282"/>
        <v>42449.624290780142</v>
      </c>
      <c r="S2896">
        <f t="shared" si="284"/>
        <v>61</v>
      </c>
      <c r="T2896">
        <f t="shared" si="285"/>
        <v>2016</v>
      </c>
      <c r="U2896" t="str">
        <f t="shared" si="278"/>
        <v>Mar</v>
      </c>
      <c r="V2896" t="str">
        <f t="shared" si="279"/>
        <v>Jan</v>
      </c>
    </row>
    <row r="2897" spans="1:22" ht="42.75" x14ac:dyDescent="0.4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>
        <v>4</v>
      </c>
      <c r="L2897" t="b">
        <v>0</v>
      </c>
      <c r="M2897" t="s">
        <v>8273</v>
      </c>
      <c r="N2897" t="s">
        <v>8274</v>
      </c>
      <c r="O2897" s="6">
        <f t="shared" si="280"/>
        <v>5</v>
      </c>
      <c r="P2897">
        <f t="shared" si="281"/>
        <v>5.75</v>
      </c>
      <c r="Q2897" s="5">
        <f t="shared" si="283"/>
        <v>42157.141749408984</v>
      </c>
      <c r="R2897" s="5">
        <f t="shared" si="282"/>
        <v>42158.48936170213</v>
      </c>
      <c r="S2897">
        <f t="shared" si="284"/>
        <v>2</v>
      </c>
      <c r="T2897">
        <f t="shared" si="285"/>
        <v>2015</v>
      </c>
      <c r="U2897" t="str">
        <f t="shared" si="278"/>
        <v>Jun</v>
      </c>
      <c r="V2897" t="str">
        <f t="shared" si="279"/>
        <v>Jun</v>
      </c>
    </row>
    <row r="2898" spans="1:22" ht="42.75" x14ac:dyDescent="0.4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>
        <v>12</v>
      </c>
      <c r="L2898" t="b">
        <v>0</v>
      </c>
      <c r="M2898" t="s">
        <v>8273</v>
      </c>
      <c r="N2898" t="s">
        <v>8274</v>
      </c>
      <c r="O2898" s="6">
        <f t="shared" si="280"/>
        <v>21</v>
      </c>
      <c r="P2898">
        <f t="shared" si="281"/>
        <v>52.08</v>
      </c>
      <c r="Q2898" s="5">
        <f t="shared" si="283"/>
        <v>43066.438782505909</v>
      </c>
      <c r="R2898" s="5">
        <f t="shared" si="282"/>
        <v>43081.085106382976</v>
      </c>
      <c r="S2898">
        <f t="shared" si="284"/>
        <v>15</v>
      </c>
      <c r="T2898">
        <f t="shared" si="285"/>
        <v>2017</v>
      </c>
      <c r="U2898" t="str">
        <f t="shared" si="278"/>
        <v>Dec</v>
      </c>
      <c r="V2898" t="str">
        <f t="shared" si="279"/>
        <v>Nov</v>
      </c>
    </row>
    <row r="2899" spans="1:22" ht="42.75" x14ac:dyDescent="0.4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>
        <v>3</v>
      </c>
      <c r="L2899" t="b">
        <v>0</v>
      </c>
      <c r="M2899" t="s">
        <v>8273</v>
      </c>
      <c r="N2899" t="s">
        <v>8274</v>
      </c>
      <c r="O2899" s="6">
        <f t="shared" si="280"/>
        <v>5</v>
      </c>
      <c r="P2899">
        <f t="shared" si="281"/>
        <v>183.33</v>
      </c>
      <c r="Q2899" s="5">
        <f t="shared" si="283"/>
        <v>42613.745366430259</v>
      </c>
      <c r="R2899" s="5">
        <f t="shared" si="282"/>
        <v>42644.382328605199</v>
      </c>
      <c r="S2899">
        <f t="shared" si="284"/>
        <v>31</v>
      </c>
      <c r="T2899">
        <f t="shared" si="285"/>
        <v>2016</v>
      </c>
      <c r="U2899" t="str">
        <f t="shared" si="278"/>
        <v>Oct</v>
      </c>
      <c r="V2899" t="str">
        <f t="shared" si="279"/>
        <v>Aug</v>
      </c>
    </row>
    <row r="2900" spans="1:22" ht="42.75" x14ac:dyDescent="0.4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>
        <v>12</v>
      </c>
      <c r="L2900" t="b">
        <v>0</v>
      </c>
      <c r="M2900" t="s">
        <v>8273</v>
      </c>
      <c r="N2900" t="s">
        <v>8274</v>
      </c>
      <c r="O2900" s="6">
        <f t="shared" si="280"/>
        <v>4</v>
      </c>
      <c r="P2900">
        <f t="shared" si="281"/>
        <v>26.33</v>
      </c>
      <c r="Q2900" s="5">
        <f t="shared" si="283"/>
        <v>42634.189751773054</v>
      </c>
      <c r="R2900" s="5">
        <f t="shared" si="282"/>
        <v>42664.828049645395</v>
      </c>
      <c r="S2900">
        <f t="shared" si="284"/>
        <v>31</v>
      </c>
      <c r="T2900">
        <f t="shared" si="285"/>
        <v>2016</v>
      </c>
      <c r="U2900" t="str">
        <f t="shared" si="278"/>
        <v>Oct</v>
      </c>
      <c r="V2900" t="str">
        <f t="shared" si="279"/>
        <v>Sep</v>
      </c>
    </row>
    <row r="2901" spans="1:22" ht="42.75" x14ac:dyDescent="0.4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>
        <v>0</v>
      </c>
      <c r="L2901" t="b">
        <v>0</v>
      </c>
      <c r="M2901" t="s">
        <v>8273</v>
      </c>
      <c r="N2901" t="s">
        <v>8274</v>
      </c>
      <c r="O2901" s="6">
        <f t="shared" si="280"/>
        <v>0</v>
      </c>
      <c r="P2901">
        <f t="shared" si="281"/>
        <v>0</v>
      </c>
      <c r="Q2901" s="5">
        <f t="shared" si="283"/>
        <v>42875.633073286052</v>
      </c>
      <c r="R2901" s="5">
        <f t="shared" si="282"/>
        <v>42936.909669030734</v>
      </c>
      <c r="S2901">
        <f t="shared" si="284"/>
        <v>61</v>
      </c>
      <c r="T2901">
        <f t="shared" si="285"/>
        <v>2017</v>
      </c>
      <c r="U2901" t="str">
        <f t="shared" si="278"/>
        <v>Jul</v>
      </c>
      <c r="V2901" t="str">
        <f t="shared" si="279"/>
        <v>May</v>
      </c>
    </row>
    <row r="2902" spans="1:22" ht="57" x14ac:dyDescent="0.4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>
        <v>7</v>
      </c>
      <c r="L2902" t="b">
        <v>0</v>
      </c>
      <c r="M2902" t="s">
        <v>8273</v>
      </c>
      <c r="N2902" t="s">
        <v>8274</v>
      </c>
      <c r="O2902" s="6">
        <f t="shared" si="280"/>
        <v>62</v>
      </c>
      <c r="P2902">
        <f t="shared" si="281"/>
        <v>486.43</v>
      </c>
      <c r="Q2902" s="5">
        <f t="shared" si="283"/>
        <v>42176.217872340421</v>
      </c>
      <c r="R2902" s="5">
        <f t="shared" si="282"/>
        <v>42206.856170212763</v>
      </c>
      <c r="S2902">
        <f t="shared" si="284"/>
        <v>31</v>
      </c>
      <c r="T2902">
        <f t="shared" si="285"/>
        <v>2015</v>
      </c>
      <c r="U2902" t="str">
        <f t="shared" si="278"/>
        <v>Jul</v>
      </c>
      <c r="V2902" t="str">
        <f t="shared" si="279"/>
        <v>Jun</v>
      </c>
    </row>
    <row r="2903" spans="1:22" ht="42.75" x14ac:dyDescent="0.4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>
        <v>2</v>
      </c>
      <c r="L2903" t="b">
        <v>0</v>
      </c>
      <c r="M2903" t="s">
        <v>8273</v>
      </c>
      <c r="N2903" t="s">
        <v>8274</v>
      </c>
      <c r="O2903" s="6">
        <f t="shared" si="280"/>
        <v>1</v>
      </c>
      <c r="P2903">
        <f t="shared" si="281"/>
        <v>3</v>
      </c>
      <c r="Q2903" s="5">
        <f t="shared" si="283"/>
        <v>42332.136394799054</v>
      </c>
      <c r="R2903" s="5">
        <f t="shared" si="282"/>
        <v>42393.412990543737</v>
      </c>
      <c r="S2903">
        <f t="shared" si="284"/>
        <v>61</v>
      </c>
      <c r="T2903">
        <f t="shared" si="285"/>
        <v>2015</v>
      </c>
      <c r="U2903" t="str">
        <f t="shared" si="278"/>
        <v>Jan</v>
      </c>
      <c r="V2903" t="str">
        <f t="shared" si="279"/>
        <v>Nov</v>
      </c>
    </row>
    <row r="2904" spans="1:22" ht="42.75" x14ac:dyDescent="0.4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>
        <v>1</v>
      </c>
      <c r="L2904" t="b">
        <v>0</v>
      </c>
      <c r="M2904" t="s">
        <v>8273</v>
      </c>
      <c r="N2904" t="s">
        <v>8274</v>
      </c>
      <c r="O2904" s="6">
        <f t="shared" si="280"/>
        <v>0</v>
      </c>
      <c r="P2904">
        <f t="shared" si="281"/>
        <v>25</v>
      </c>
      <c r="Q2904" s="5">
        <f t="shared" si="283"/>
        <v>42564.512955082741</v>
      </c>
      <c r="R2904" s="5">
        <f t="shared" si="282"/>
        <v>42595.151252955082</v>
      </c>
      <c r="S2904">
        <f t="shared" si="284"/>
        <v>31</v>
      </c>
      <c r="T2904">
        <f t="shared" si="285"/>
        <v>2016</v>
      </c>
      <c r="U2904" t="str">
        <f t="shared" si="278"/>
        <v>Aug</v>
      </c>
      <c r="V2904" t="str">
        <f t="shared" si="279"/>
        <v>Jul</v>
      </c>
    </row>
    <row r="2905" spans="1:22" ht="42.75" x14ac:dyDescent="0.4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>
        <v>4</v>
      </c>
      <c r="L2905" t="b">
        <v>0</v>
      </c>
      <c r="M2905" t="s">
        <v>8273</v>
      </c>
      <c r="N2905" t="s">
        <v>8274</v>
      </c>
      <c r="O2905" s="6">
        <f t="shared" si="280"/>
        <v>1</v>
      </c>
      <c r="P2905">
        <f t="shared" si="281"/>
        <v>9.75</v>
      </c>
      <c r="Q2905" s="5">
        <f t="shared" si="283"/>
        <v>42549.936382978718</v>
      </c>
      <c r="R2905" s="5">
        <f t="shared" si="282"/>
        <v>42611.212978723401</v>
      </c>
      <c r="S2905">
        <f t="shared" si="284"/>
        <v>61</v>
      </c>
      <c r="T2905">
        <f t="shared" si="285"/>
        <v>2016</v>
      </c>
      <c r="U2905" t="str">
        <f t="shared" si="278"/>
        <v>Aug</v>
      </c>
      <c r="V2905" t="str">
        <f t="shared" si="279"/>
        <v>Jun</v>
      </c>
    </row>
    <row r="2906" spans="1:22" ht="42.75" x14ac:dyDescent="0.4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>
        <v>4</v>
      </c>
      <c r="L2906" t="b">
        <v>0</v>
      </c>
      <c r="M2906" t="s">
        <v>8273</v>
      </c>
      <c r="N2906" t="s">
        <v>8274</v>
      </c>
      <c r="O2906" s="6">
        <f t="shared" si="280"/>
        <v>5</v>
      </c>
      <c r="P2906">
        <f t="shared" si="281"/>
        <v>18.75</v>
      </c>
      <c r="Q2906" s="5">
        <f t="shared" si="283"/>
        <v>42289.307695035459</v>
      </c>
      <c r="R2906" s="5">
        <f t="shared" si="282"/>
        <v>42301.085106382976</v>
      </c>
      <c r="S2906">
        <f t="shared" si="284"/>
        <v>13</v>
      </c>
      <c r="T2906">
        <f t="shared" si="285"/>
        <v>2015</v>
      </c>
      <c r="U2906" t="str">
        <f t="shared" si="278"/>
        <v>Oct</v>
      </c>
      <c r="V2906" t="str">
        <f t="shared" si="279"/>
        <v>Oct</v>
      </c>
    </row>
    <row r="2907" spans="1:22" ht="42.75" x14ac:dyDescent="0.4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>
        <v>17</v>
      </c>
      <c r="L2907" t="b">
        <v>0</v>
      </c>
      <c r="M2907" t="s">
        <v>8273</v>
      </c>
      <c r="N2907" t="s">
        <v>8274</v>
      </c>
      <c r="O2907" s="6">
        <f t="shared" si="280"/>
        <v>18</v>
      </c>
      <c r="P2907">
        <f t="shared" si="281"/>
        <v>36.590000000000003</v>
      </c>
      <c r="Q2907" s="5">
        <f t="shared" si="283"/>
        <v>42968.547434988184</v>
      </c>
      <c r="R2907" s="5">
        <f t="shared" si="282"/>
        <v>42982.845307328607</v>
      </c>
      <c r="S2907">
        <f t="shared" si="284"/>
        <v>15</v>
      </c>
      <c r="T2907">
        <f t="shared" si="285"/>
        <v>2017</v>
      </c>
      <c r="U2907" t="str">
        <f t="shared" si="278"/>
        <v>Sep</v>
      </c>
      <c r="V2907" t="str">
        <f t="shared" si="279"/>
        <v>Aug</v>
      </c>
    </row>
    <row r="2908" spans="1:22" ht="42.75" x14ac:dyDescent="0.4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>
        <v>7</v>
      </c>
      <c r="L2908" t="b">
        <v>0</v>
      </c>
      <c r="M2908" t="s">
        <v>8273</v>
      </c>
      <c r="N2908" t="s">
        <v>8274</v>
      </c>
      <c r="O2908" s="6">
        <f t="shared" si="280"/>
        <v>9</v>
      </c>
      <c r="P2908">
        <f t="shared" si="281"/>
        <v>80.709999999999994</v>
      </c>
      <c r="Q2908" s="5">
        <f t="shared" si="283"/>
        <v>42553.492505910166</v>
      </c>
      <c r="R2908" s="5">
        <f t="shared" si="282"/>
        <v>42571.255319148935</v>
      </c>
      <c r="S2908">
        <f t="shared" si="284"/>
        <v>18</v>
      </c>
      <c r="T2908">
        <f t="shared" si="285"/>
        <v>2016</v>
      </c>
      <c r="U2908" t="str">
        <f t="shared" si="278"/>
        <v>Jul</v>
      </c>
      <c r="V2908" t="str">
        <f t="shared" si="279"/>
        <v>Jul</v>
      </c>
    </row>
    <row r="2909" spans="1:22" ht="42.75" x14ac:dyDescent="0.4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>
        <v>2</v>
      </c>
      <c r="L2909" t="b">
        <v>0</v>
      </c>
      <c r="M2909" t="s">
        <v>8273</v>
      </c>
      <c r="N2909" t="s">
        <v>8274</v>
      </c>
      <c r="O2909" s="6">
        <f t="shared" si="280"/>
        <v>0</v>
      </c>
      <c r="P2909">
        <f t="shared" si="281"/>
        <v>1</v>
      </c>
      <c r="Q2909" s="5">
        <f t="shared" si="283"/>
        <v>42803.938971631207</v>
      </c>
      <c r="R2909" s="5">
        <f t="shared" si="282"/>
        <v>42865.215567375883</v>
      </c>
      <c r="S2909">
        <f t="shared" si="284"/>
        <v>61</v>
      </c>
      <c r="T2909">
        <f t="shared" si="285"/>
        <v>2017</v>
      </c>
      <c r="U2909" t="str">
        <f t="shared" si="278"/>
        <v>May</v>
      </c>
      <c r="V2909" t="str">
        <f t="shared" si="279"/>
        <v>Mar</v>
      </c>
    </row>
    <row r="2910" spans="1:22" ht="57" x14ac:dyDescent="0.4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>
        <v>5</v>
      </c>
      <c r="L2910" t="b">
        <v>0</v>
      </c>
      <c r="M2910" t="s">
        <v>8273</v>
      </c>
      <c r="N2910" t="s">
        <v>8274</v>
      </c>
      <c r="O2910" s="6">
        <f t="shared" si="280"/>
        <v>3</v>
      </c>
      <c r="P2910">
        <f t="shared" si="281"/>
        <v>52.8</v>
      </c>
      <c r="Q2910" s="5">
        <f t="shared" si="283"/>
        <v>42859.960035460994</v>
      </c>
      <c r="R2910" s="5">
        <f t="shared" si="282"/>
        <v>42890.598333333328</v>
      </c>
      <c r="S2910">
        <f t="shared" si="284"/>
        <v>31</v>
      </c>
      <c r="T2910">
        <f t="shared" si="285"/>
        <v>2017</v>
      </c>
      <c r="U2910" t="str">
        <f t="shared" si="278"/>
        <v>Jun</v>
      </c>
      <c r="V2910" t="str">
        <f t="shared" si="279"/>
        <v>May</v>
      </c>
    </row>
    <row r="2911" spans="1:22" ht="42.75" x14ac:dyDescent="0.4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>
        <v>1</v>
      </c>
      <c r="L2911" t="b">
        <v>0</v>
      </c>
      <c r="M2911" t="s">
        <v>8273</v>
      </c>
      <c r="N2911" t="s">
        <v>8274</v>
      </c>
      <c r="O2911" s="6">
        <f t="shared" si="280"/>
        <v>0</v>
      </c>
      <c r="P2911">
        <f t="shared" si="281"/>
        <v>20</v>
      </c>
      <c r="Q2911" s="5">
        <f t="shared" si="283"/>
        <v>42277.356985815604</v>
      </c>
      <c r="R2911" s="5">
        <f t="shared" si="282"/>
        <v>42317.756028368793</v>
      </c>
      <c r="S2911">
        <f t="shared" si="284"/>
        <v>41</v>
      </c>
      <c r="T2911">
        <f t="shared" si="285"/>
        <v>2015</v>
      </c>
      <c r="U2911" t="str">
        <f t="shared" ref="U2911:U2952" si="286">TEXT(R2911,"mmm")</f>
        <v>Nov</v>
      </c>
      <c r="V2911" t="str">
        <f t="shared" ref="V2911:V2974" si="287">TEXT(Q2911,"mmm")</f>
        <v>Sep</v>
      </c>
    </row>
    <row r="2912" spans="1:22" ht="42.75" x14ac:dyDescent="0.4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>
        <v>1</v>
      </c>
      <c r="L2912" t="b">
        <v>0</v>
      </c>
      <c r="M2912" t="s">
        <v>8273</v>
      </c>
      <c r="N2912" t="s">
        <v>8274</v>
      </c>
      <c r="O2912" s="6">
        <f t="shared" si="280"/>
        <v>0</v>
      </c>
      <c r="P2912">
        <f t="shared" si="281"/>
        <v>1</v>
      </c>
      <c r="Q2912" s="5">
        <f t="shared" si="283"/>
        <v>42459.731524822695</v>
      </c>
      <c r="R2912" s="5">
        <f t="shared" si="282"/>
        <v>42521.008120567378</v>
      </c>
      <c r="S2912">
        <f t="shared" si="284"/>
        <v>61</v>
      </c>
      <c r="T2912">
        <f t="shared" si="285"/>
        <v>2016</v>
      </c>
      <c r="U2912" t="str">
        <f t="shared" si="286"/>
        <v>May</v>
      </c>
      <c r="V2912" t="str">
        <f t="shared" si="287"/>
        <v>Mar</v>
      </c>
    </row>
    <row r="2913" spans="1:22" ht="42.75" x14ac:dyDescent="0.4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>
        <v>14</v>
      </c>
      <c r="L2913" t="b">
        <v>0</v>
      </c>
      <c r="M2913" t="s">
        <v>8273</v>
      </c>
      <c r="N2913" t="s">
        <v>8274</v>
      </c>
      <c r="O2913" s="6">
        <f t="shared" si="280"/>
        <v>37</v>
      </c>
      <c r="P2913">
        <f t="shared" si="281"/>
        <v>46.93</v>
      </c>
      <c r="Q2913" s="5">
        <f t="shared" si="283"/>
        <v>42495.402198581563</v>
      </c>
      <c r="R2913" s="5">
        <f t="shared" si="282"/>
        <v>42536.253262411352</v>
      </c>
      <c r="S2913">
        <f t="shared" si="284"/>
        <v>41</v>
      </c>
      <c r="T2913">
        <f t="shared" si="285"/>
        <v>2016</v>
      </c>
      <c r="U2913" t="str">
        <f t="shared" si="286"/>
        <v>Jun</v>
      </c>
      <c r="V2913" t="str">
        <f t="shared" si="287"/>
        <v>May</v>
      </c>
    </row>
    <row r="2914" spans="1:22" ht="42.75" x14ac:dyDescent="0.4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>
        <v>26</v>
      </c>
      <c r="L2914" t="b">
        <v>0</v>
      </c>
      <c r="M2914" t="s">
        <v>8273</v>
      </c>
      <c r="N2914" t="s">
        <v>8274</v>
      </c>
      <c r="O2914" s="6">
        <f t="shared" si="280"/>
        <v>14</v>
      </c>
      <c r="P2914">
        <f t="shared" si="281"/>
        <v>78.08</v>
      </c>
      <c r="Q2914" s="5">
        <f t="shared" si="283"/>
        <v>42711.262104018911</v>
      </c>
      <c r="R2914" s="5">
        <f t="shared" si="282"/>
        <v>42741.900401891253</v>
      </c>
      <c r="S2914">
        <f t="shared" si="284"/>
        <v>31</v>
      </c>
      <c r="T2914">
        <f t="shared" si="285"/>
        <v>2016</v>
      </c>
      <c r="U2914" t="str">
        <f t="shared" si="286"/>
        <v>Jan</v>
      </c>
      <c r="V2914" t="str">
        <f t="shared" si="287"/>
        <v>Dec</v>
      </c>
    </row>
    <row r="2915" spans="1:22" ht="42.75" x14ac:dyDescent="0.4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>
        <v>2</v>
      </c>
      <c r="L2915" t="b">
        <v>0</v>
      </c>
      <c r="M2915" t="s">
        <v>8273</v>
      </c>
      <c r="N2915" t="s">
        <v>8274</v>
      </c>
      <c r="O2915" s="6">
        <f t="shared" si="280"/>
        <v>0</v>
      </c>
      <c r="P2915">
        <f t="shared" si="281"/>
        <v>1</v>
      </c>
      <c r="Q2915" s="5">
        <f t="shared" si="283"/>
        <v>42174.878711583922</v>
      </c>
      <c r="R2915" s="5">
        <f t="shared" si="282"/>
        <v>42236.155307328605</v>
      </c>
      <c r="S2915">
        <f t="shared" si="284"/>
        <v>61</v>
      </c>
      <c r="T2915">
        <f t="shared" si="285"/>
        <v>2015</v>
      </c>
      <c r="U2915" t="str">
        <f t="shared" si="286"/>
        <v>Aug</v>
      </c>
      <c r="V2915" t="str">
        <f t="shared" si="287"/>
        <v>Jun</v>
      </c>
    </row>
    <row r="2916" spans="1:22" ht="28.5" x14ac:dyDescent="0.4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>
        <v>1</v>
      </c>
      <c r="L2916" t="b">
        <v>0</v>
      </c>
      <c r="M2916" t="s">
        <v>8273</v>
      </c>
      <c r="N2916" t="s">
        <v>8274</v>
      </c>
      <c r="O2916" s="6">
        <f t="shared" si="280"/>
        <v>0</v>
      </c>
      <c r="P2916">
        <f t="shared" si="281"/>
        <v>1</v>
      </c>
      <c r="Q2916" s="5">
        <f t="shared" si="283"/>
        <v>42367.884089834515</v>
      </c>
      <c r="R2916" s="5">
        <f t="shared" si="282"/>
        <v>42429.11813238771</v>
      </c>
      <c r="S2916">
        <f t="shared" si="284"/>
        <v>61</v>
      </c>
      <c r="T2916">
        <f t="shared" si="285"/>
        <v>2015</v>
      </c>
      <c r="U2916" t="str">
        <f t="shared" si="286"/>
        <v>Feb</v>
      </c>
      <c r="V2916" t="str">
        <f t="shared" si="287"/>
        <v>Dec</v>
      </c>
    </row>
    <row r="2917" spans="1:22" ht="42.75" x14ac:dyDescent="0.4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>
        <v>3</v>
      </c>
      <c r="L2917" t="b">
        <v>0</v>
      </c>
      <c r="M2917" t="s">
        <v>8273</v>
      </c>
      <c r="N2917" t="s">
        <v>8274</v>
      </c>
      <c r="O2917" s="6">
        <f t="shared" si="280"/>
        <v>61</v>
      </c>
      <c r="P2917">
        <f t="shared" si="281"/>
        <v>203.67</v>
      </c>
      <c r="Q2917" s="5">
        <f t="shared" si="283"/>
        <v>42773.832033096929</v>
      </c>
      <c r="R2917" s="5">
        <f t="shared" si="282"/>
        <v>42804.427777777775</v>
      </c>
      <c r="S2917">
        <f t="shared" si="284"/>
        <v>31</v>
      </c>
      <c r="T2917">
        <f t="shared" si="285"/>
        <v>2017</v>
      </c>
      <c r="U2917" t="str">
        <f t="shared" si="286"/>
        <v>Mar</v>
      </c>
      <c r="V2917" t="str">
        <f t="shared" si="287"/>
        <v>Feb</v>
      </c>
    </row>
    <row r="2918" spans="1:22" ht="42.75" x14ac:dyDescent="0.4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>
        <v>7</v>
      </c>
      <c r="L2918" t="b">
        <v>0</v>
      </c>
      <c r="M2918" t="s">
        <v>8273</v>
      </c>
      <c r="N2918" t="s">
        <v>8274</v>
      </c>
      <c r="O2918" s="6">
        <f t="shared" si="280"/>
        <v>8</v>
      </c>
      <c r="P2918">
        <f t="shared" si="281"/>
        <v>20.71</v>
      </c>
      <c r="Q2918" s="5">
        <f t="shared" si="283"/>
        <v>42099.8698463357</v>
      </c>
      <c r="R2918" s="5">
        <f t="shared" si="282"/>
        <v>42123.359208037829</v>
      </c>
      <c r="S2918">
        <f t="shared" si="284"/>
        <v>24</v>
      </c>
      <c r="T2918">
        <f t="shared" si="285"/>
        <v>2015</v>
      </c>
      <c r="U2918" t="str">
        <f t="shared" si="286"/>
        <v>Apr</v>
      </c>
      <c r="V2918" t="str">
        <f t="shared" si="287"/>
        <v>Apr</v>
      </c>
    </row>
    <row r="2919" spans="1:22" ht="42.75" x14ac:dyDescent="0.4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>
        <v>9</v>
      </c>
      <c r="L2919" t="b">
        <v>0</v>
      </c>
      <c r="M2919" t="s">
        <v>8273</v>
      </c>
      <c r="N2919" t="s">
        <v>8274</v>
      </c>
      <c r="O2919" s="6">
        <f t="shared" si="280"/>
        <v>22</v>
      </c>
      <c r="P2919">
        <f t="shared" si="281"/>
        <v>48.56</v>
      </c>
      <c r="Q2919" s="5">
        <f t="shared" si="283"/>
        <v>42600.047836879428</v>
      </c>
      <c r="R2919" s="5">
        <f t="shared" si="282"/>
        <v>42618.430815602842</v>
      </c>
      <c r="S2919">
        <f t="shared" si="284"/>
        <v>19</v>
      </c>
      <c r="T2919">
        <f t="shared" si="285"/>
        <v>2016</v>
      </c>
      <c r="U2919" t="str">
        <f t="shared" si="286"/>
        <v>Sep</v>
      </c>
      <c r="V2919" t="str">
        <f t="shared" si="287"/>
        <v>Aug</v>
      </c>
    </row>
    <row r="2920" spans="1:22" ht="42.75" x14ac:dyDescent="0.4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>
        <v>20</v>
      </c>
      <c r="L2920" t="b">
        <v>0</v>
      </c>
      <c r="M2920" t="s">
        <v>8273</v>
      </c>
      <c r="N2920" t="s">
        <v>8274</v>
      </c>
      <c r="O2920" s="6">
        <f t="shared" si="280"/>
        <v>27</v>
      </c>
      <c r="P2920">
        <f t="shared" si="281"/>
        <v>68.099999999999994</v>
      </c>
      <c r="Q2920" s="5">
        <f t="shared" si="283"/>
        <v>42634.153747044918</v>
      </c>
      <c r="R2920" s="5">
        <f t="shared" si="282"/>
        <v>42662.749491725772</v>
      </c>
      <c r="S2920">
        <f t="shared" si="284"/>
        <v>29</v>
      </c>
      <c r="T2920">
        <f t="shared" si="285"/>
        <v>2016</v>
      </c>
      <c r="U2920" t="str">
        <f t="shared" si="286"/>
        <v>Oct</v>
      </c>
      <c r="V2920" t="str">
        <f t="shared" si="287"/>
        <v>Sep</v>
      </c>
    </row>
    <row r="2921" spans="1:22" ht="42.75" x14ac:dyDescent="0.4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>
        <v>6</v>
      </c>
      <c r="L2921" t="b">
        <v>0</v>
      </c>
      <c r="M2921" t="s">
        <v>8273</v>
      </c>
      <c r="N2921" t="s">
        <v>8274</v>
      </c>
      <c r="O2921" s="6">
        <f t="shared" si="280"/>
        <v>9</v>
      </c>
      <c r="P2921">
        <f t="shared" si="281"/>
        <v>8.5</v>
      </c>
      <c r="Q2921" s="5">
        <f t="shared" si="283"/>
        <v>42172.526347517734</v>
      </c>
      <c r="R2921" s="5">
        <f t="shared" si="282"/>
        <v>42203.164645390076</v>
      </c>
      <c r="S2921">
        <f t="shared" si="284"/>
        <v>31</v>
      </c>
      <c r="T2921">
        <f t="shared" si="285"/>
        <v>2015</v>
      </c>
      <c r="U2921" t="str">
        <f t="shared" si="286"/>
        <v>Jul</v>
      </c>
      <c r="V2921" t="str">
        <f t="shared" si="287"/>
        <v>Jun</v>
      </c>
    </row>
    <row r="2922" spans="1:22" ht="42.75" x14ac:dyDescent="0.4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>
        <v>13</v>
      </c>
      <c r="L2922" t="b">
        <v>0</v>
      </c>
      <c r="M2922" t="s">
        <v>8273</v>
      </c>
      <c r="N2922" t="s">
        <v>8274</v>
      </c>
      <c r="O2922" s="6">
        <f t="shared" si="280"/>
        <v>27</v>
      </c>
      <c r="P2922">
        <f t="shared" si="281"/>
        <v>51.62</v>
      </c>
      <c r="Q2922" s="5">
        <f t="shared" si="283"/>
        <v>42409.639125295507</v>
      </c>
      <c r="R2922" s="5">
        <f t="shared" si="282"/>
        <v>42440.234869976361</v>
      </c>
      <c r="S2922">
        <f t="shared" si="284"/>
        <v>31</v>
      </c>
      <c r="T2922">
        <f t="shared" si="285"/>
        <v>2016</v>
      </c>
      <c r="U2922" t="str">
        <f t="shared" si="286"/>
        <v>Mar</v>
      </c>
      <c r="V2922" t="str">
        <f t="shared" si="287"/>
        <v>Feb</v>
      </c>
    </row>
    <row r="2923" spans="1:22" ht="28.5" hidden="1" x14ac:dyDescent="0.4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>
        <v>3</v>
      </c>
      <c r="L2923" t="b">
        <v>1</v>
      </c>
      <c r="M2923" t="s">
        <v>8273</v>
      </c>
      <c r="N2923" t="s">
        <v>8315</v>
      </c>
      <c r="O2923" s="6">
        <f t="shared" si="280"/>
        <v>129</v>
      </c>
      <c r="P2923">
        <f t="shared" si="281"/>
        <v>43</v>
      </c>
      <c r="Q2923" s="5">
        <f t="shared" si="283"/>
        <v>42224.884208037824</v>
      </c>
      <c r="R2923" s="5">
        <f t="shared" si="282"/>
        <v>42255.522505910165</v>
      </c>
      <c r="S2923">
        <f t="shared" si="284"/>
        <v>31</v>
      </c>
      <c r="T2923">
        <f t="shared" si="285"/>
        <v>2015</v>
      </c>
      <c r="U2923" t="str">
        <f t="shared" si="286"/>
        <v>Sep</v>
      </c>
      <c r="V2923" t="str">
        <f t="shared" si="287"/>
        <v>Aug</v>
      </c>
    </row>
    <row r="2924" spans="1:22" ht="42.75" hidden="1" x14ac:dyDescent="0.4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>
        <v>6</v>
      </c>
      <c r="L2924" t="b">
        <v>1</v>
      </c>
      <c r="M2924" t="s">
        <v>8273</v>
      </c>
      <c r="N2924" t="s">
        <v>8315</v>
      </c>
      <c r="O2924" s="6">
        <f t="shared" si="280"/>
        <v>100</v>
      </c>
      <c r="P2924">
        <f t="shared" si="281"/>
        <v>83.33</v>
      </c>
      <c r="Q2924" s="5">
        <f t="shared" si="283"/>
        <v>42449.552328605205</v>
      </c>
      <c r="R2924" s="5">
        <f t="shared" si="282"/>
        <v>42495.50977541371</v>
      </c>
      <c r="S2924">
        <f t="shared" si="284"/>
        <v>46</v>
      </c>
      <c r="T2924">
        <f t="shared" si="285"/>
        <v>2016</v>
      </c>
      <c r="U2924" t="str">
        <f t="shared" si="286"/>
        <v>May</v>
      </c>
      <c r="V2924" t="str">
        <f t="shared" si="287"/>
        <v>Mar</v>
      </c>
    </row>
    <row r="2925" spans="1:22" ht="42.75" hidden="1" x14ac:dyDescent="0.4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>
        <v>10</v>
      </c>
      <c r="L2925" t="b">
        <v>1</v>
      </c>
      <c r="M2925" t="s">
        <v>8273</v>
      </c>
      <c r="N2925" t="s">
        <v>8315</v>
      </c>
      <c r="O2925" s="6">
        <f t="shared" si="280"/>
        <v>100</v>
      </c>
      <c r="P2925">
        <f t="shared" si="281"/>
        <v>30</v>
      </c>
      <c r="Q2925" s="5">
        <f t="shared" si="283"/>
        <v>42363.028120567375</v>
      </c>
      <c r="R2925" s="5">
        <f t="shared" si="282"/>
        <v>42378.319148936171</v>
      </c>
      <c r="S2925">
        <f t="shared" si="284"/>
        <v>16</v>
      </c>
      <c r="T2925">
        <f t="shared" si="285"/>
        <v>2015</v>
      </c>
      <c r="U2925" t="str">
        <f t="shared" si="286"/>
        <v>Jan</v>
      </c>
      <c r="V2925" t="str">
        <f t="shared" si="287"/>
        <v>Dec</v>
      </c>
    </row>
    <row r="2926" spans="1:22" ht="42.75" hidden="1" x14ac:dyDescent="0.4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>
        <v>147</v>
      </c>
      <c r="L2926" t="b">
        <v>1</v>
      </c>
      <c r="M2926" t="s">
        <v>8273</v>
      </c>
      <c r="N2926" t="s">
        <v>8315</v>
      </c>
      <c r="O2926" s="6">
        <f t="shared" si="280"/>
        <v>103</v>
      </c>
      <c r="P2926">
        <f t="shared" si="281"/>
        <v>175.51</v>
      </c>
      <c r="Q2926" s="5">
        <f t="shared" si="283"/>
        <v>42455.355910165483</v>
      </c>
      <c r="R2926" s="5">
        <f t="shared" si="282"/>
        <v>42485.595035460996</v>
      </c>
      <c r="S2926">
        <f t="shared" si="284"/>
        <v>31</v>
      </c>
      <c r="T2926">
        <f t="shared" si="285"/>
        <v>2016</v>
      </c>
      <c r="U2926" t="str">
        <f t="shared" si="286"/>
        <v>Apr</v>
      </c>
      <c r="V2926" t="str">
        <f t="shared" si="287"/>
        <v>Mar</v>
      </c>
    </row>
    <row r="2927" spans="1:22" ht="42.75" hidden="1" x14ac:dyDescent="0.4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>
        <v>199</v>
      </c>
      <c r="L2927" t="b">
        <v>1</v>
      </c>
      <c r="M2927" t="s">
        <v>8273</v>
      </c>
      <c r="N2927" t="s">
        <v>8315</v>
      </c>
      <c r="O2927" s="6">
        <f t="shared" si="280"/>
        <v>102</v>
      </c>
      <c r="P2927">
        <f t="shared" si="281"/>
        <v>231.66</v>
      </c>
      <c r="Q2927" s="5">
        <f t="shared" si="283"/>
        <v>42210.277399527185</v>
      </c>
      <c r="R2927" s="5">
        <f t="shared" si="282"/>
        <v>42240.915697399527</v>
      </c>
      <c r="S2927">
        <f t="shared" si="284"/>
        <v>31</v>
      </c>
      <c r="T2927">
        <f t="shared" si="285"/>
        <v>2015</v>
      </c>
      <c r="U2927" t="str">
        <f t="shared" si="286"/>
        <v>Aug</v>
      </c>
      <c r="V2927" t="str">
        <f t="shared" si="287"/>
        <v>Jul</v>
      </c>
    </row>
    <row r="2928" spans="1:22" ht="42.75" hidden="1" x14ac:dyDescent="0.4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>
        <v>50</v>
      </c>
      <c r="L2928" t="b">
        <v>1</v>
      </c>
      <c r="M2928" t="s">
        <v>8273</v>
      </c>
      <c r="N2928" t="s">
        <v>8315</v>
      </c>
      <c r="O2928" s="6">
        <f t="shared" si="280"/>
        <v>125</v>
      </c>
      <c r="P2928">
        <f t="shared" si="281"/>
        <v>75</v>
      </c>
      <c r="Q2928" s="5">
        <f t="shared" si="283"/>
        <v>42395.314172576836</v>
      </c>
      <c r="R2928" s="5">
        <f t="shared" si="282"/>
        <v>42409.612044917259</v>
      </c>
      <c r="S2928">
        <f t="shared" si="284"/>
        <v>15</v>
      </c>
      <c r="T2928">
        <f t="shared" si="285"/>
        <v>2016</v>
      </c>
      <c r="U2928" t="str">
        <f t="shared" si="286"/>
        <v>Feb</v>
      </c>
      <c r="V2928" t="str">
        <f t="shared" si="287"/>
        <v>Jan</v>
      </c>
    </row>
    <row r="2929" spans="1:22" ht="42.75" hidden="1" x14ac:dyDescent="0.4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>
        <v>21</v>
      </c>
      <c r="L2929" t="b">
        <v>1</v>
      </c>
      <c r="M2929" t="s">
        <v>8273</v>
      </c>
      <c r="N2929" t="s">
        <v>8315</v>
      </c>
      <c r="O2929" s="6">
        <f t="shared" si="280"/>
        <v>131</v>
      </c>
      <c r="P2929">
        <f t="shared" si="281"/>
        <v>112.14</v>
      </c>
      <c r="Q2929" s="5">
        <f t="shared" si="283"/>
        <v>42152.151643026009</v>
      </c>
      <c r="R2929" s="5">
        <f t="shared" si="282"/>
        <v>42181.297872340423</v>
      </c>
      <c r="S2929">
        <f t="shared" si="284"/>
        <v>30</v>
      </c>
      <c r="T2929">
        <f t="shared" si="285"/>
        <v>2015</v>
      </c>
      <c r="U2929" t="str">
        <f t="shared" si="286"/>
        <v>Jun</v>
      </c>
      <c r="V2929" t="str">
        <f t="shared" si="287"/>
        <v>May</v>
      </c>
    </row>
    <row r="2930" spans="1:22" ht="28.5" hidden="1" x14ac:dyDescent="0.4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>
        <v>24</v>
      </c>
      <c r="L2930" t="b">
        <v>1</v>
      </c>
      <c r="M2930" t="s">
        <v>8273</v>
      </c>
      <c r="N2930" t="s">
        <v>8315</v>
      </c>
      <c r="O2930" s="6">
        <f t="shared" si="280"/>
        <v>100</v>
      </c>
      <c r="P2930">
        <f t="shared" si="281"/>
        <v>41.67</v>
      </c>
      <c r="Q2930" s="5">
        <f t="shared" si="283"/>
        <v>42762.189669030733</v>
      </c>
      <c r="R2930" s="5">
        <f t="shared" si="282"/>
        <v>42792.827966903074</v>
      </c>
      <c r="S2930">
        <f t="shared" si="284"/>
        <v>31</v>
      </c>
      <c r="T2930">
        <f t="shared" si="285"/>
        <v>2017</v>
      </c>
      <c r="U2930" t="str">
        <f t="shared" si="286"/>
        <v>Feb</v>
      </c>
      <c r="V2930" t="str">
        <f t="shared" si="287"/>
        <v>Jan</v>
      </c>
    </row>
    <row r="2931" spans="1:22" ht="42.75" hidden="1" x14ac:dyDescent="0.4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>
        <v>32</v>
      </c>
      <c r="L2931" t="b">
        <v>1</v>
      </c>
      <c r="M2931" t="s">
        <v>8273</v>
      </c>
      <c r="N2931" t="s">
        <v>8315</v>
      </c>
      <c r="O2931" s="6">
        <f t="shared" si="280"/>
        <v>102</v>
      </c>
      <c r="P2931">
        <f t="shared" si="281"/>
        <v>255.17</v>
      </c>
      <c r="Q2931" s="5">
        <f t="shared" si="283"/>
        <v>42098.938037825064</v>
      </c>
      <c r="R2931" s="5">
        <f t="shared" si="282"/>
        <v>42129.576335697398</v>
      </c>
      <c r="S2931">
        <f t="shared" si="284"/>
        <v>31</v>
      </c>
      <c r="T2931">
        <f t="shared" si="285"/>
        <v>2015</v>
      </c>
      <c r="U2931" t="str">
        <f t="shared" si="286"/>
        <v>May</v>
      </c>
      <c r="V2931" t="str">
        <f t="shared" si="287"/>
        <v>Apr</v>
      </c>
    </row>
    <row r="2932" spans="1:22" ht="42.75" hidden="1" x14ac:dyDescent="0.4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>
        <v>62</v>
      </c>
      <c r="L2932" t="b">
        <v>1</v>
      </c>
      <c r="M2932" t="s">
        <v>8273</v>
      </c>
      <c r="N2932" t="s">
        <v>8315</v>
      </c>
      <c r="O2932" s="6">
        <f t="shared" si="280"/>
        <v>101</v>
      </c>
      <c r="P2932">
        <f t="shared" si="281"/>
        <v>162.77000000000001</v>
      </c>
      <c r="Q2932" s="5">
        <f t="shared" si="283"/>
        <v>42453.341182033095</v>
      </c>
      <c r="R2932" s="5">
        <f t="shared" si="282"/>
        <v>42483.979479905436</v>
      </c>
      <c r="S2932">
        <f t="shared" si="284"/>
        <v>31</v>
      </c>
      <c r="T2932">
        <f t="shared" si="285"/>
        <v>2016</v>
      </c>
      <c r="U2932" t="str">
        <f t="shared" si="286"/>
        <v>Apr</v>
      </c>
      <c r="V2932" t="str">
        <f t="shared" si="287"/>
        <v>Mar</v>
      </c>
    </row>
    <row r="2933" spans="1:22" ht="42.75" hidden="1" x14ac:dyDescent="0.4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>
        <v>9</v>
      </c>
      <c r="L2933" t="b">
        <v>1</v>
      </c>
      <c r="M2933" t="s">
        <v>8273</v>
      </c>
      <c r="N2933" t="s">
        <v>8315</v>
      </c>
      <c r="O2933" s="6">
        <f t="shared" si="280"/>
        <v>106</v>
      </c>
      <c r="P2933">
        <f t="shared" si="281"/>
        <v>88.33</v>
      </c>
      <c r="Q2933" s="5">
        <f t="shared" si="283"/>
        <v>42219.169775413713</v>
      </c>
      <c r="R2933" s="5">
        <f t="shared" si="282"/>
        <v>42244.665248226949</v>
      </c>
      <c r="S2933">
        <f t="shared" si="284"/>
        <v>26</v>
      </c>
      <c r="T2933">
        <f t="shared" si="285"/>
        <v>2015</v>
      </c>
      <c r="U2933" t="str">
        <f t="shared" si="286"/>
        <v>Aug</v>
      </c>
      <c r="V2933" t="str">
        <f t="shared" si="287"/>
        <v>Aug</v>
      </c>
    </row>
    <row r="2934" spans="1:22" ht="42.75" hidden="1" x14ac:dyDescent="0.4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>
        <v>38</v>
      </c>
      <c r="L2934" t="b">
        <v>1</v>
      </c>
      <c r="M2934" t="s">
        <v>8273</v>
      </c>
      <c r="N2934" t="s">
        <v>8315</v>
      </c>
      <c r="O2934" s="6">
        <f t="shared" si="280"/>
        <v>105</v>
      </c>
      <c r="P2934">
        <f t="shared" si="281"/>
        <v>85.74</v>
      </c>
      <c r="Q2934" s="5">
        <f t="shared" si="283"/>
        <v>42375.29594562648</v>
      </c>
      <c r="R2934" s="5">
        <f t="shared" si="282"/>
        <v>42407.255319148935</v>
      </c>
      <c r="S2934">
        <f t="shared" si="284"/>
        <v>32</v>
      </c>
      <c r="T2934">
        <f t="shared" si="285"/>
        <v>2016</v>
      </c>
      <c r="U2934" t="str">
        <f t="shared" si="286"/>
        <v>Feb</v>
      </c>
      <c r="V2934" t="str">
        <f t="shared" si="287"/>
        <v>Jan</v>
      </c>
    </row>
    <row r="2935" spans="1:22" ht="42.75" hidden="1" x14ac:dyDescent="0.4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>
        <v>54</v>
      </c>
      <c r="L2935" t="b">
        <v>1</v>
      </c>
      <c r="M2935" t="s">
        <v>8273</v>
      </c>
      <c r="N2935" t="s">
        <v>8315</v>
      </c>
      <c r="O2935" s="6">
        <f t="shared" si="280"/>
        <v>103</v>
      </c>
      <c r="P2935">
        <f t="shared" si="281"/>
        <v>47.57</v>
      </c>
      <c r="Q2935" s="5">
        <f t="shared" si="283"/>
        <v>42856.104645390071</v>
      </c>
      <c r="R2935" s="5">
        <f t="shared" si="282"/>
        <v>42886.742943262412</v>
      </c>
      <c r="S2935">
        <f t="shared" si="284"/>
        <v>31</v>
      </c>
      <c r="T2935">
        <f t="shared" si="285"/>
        <v>2017</v>
      </c>
      <c r="U2935" t="str">
        <f t="shared" si="286"/>
        <v>May</v>
      </c>
      <c r="V2935" t="str">
        <f t="shared" si="287"/>
        <v>May</v>
      </c>
    </row>
    <row r="2936" spans="1:22" ht="42.75" hidden="1" x14ac:dyDescent="0.4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>
        <v>37</v>
      </c>
      <c r="L2936" t="b">
        <v>1</v>
      </c>
      <c r="M2936" t="s">
        <v>8273</v>
      </c>
      <c r="N2936" t="s">
        <v>8315</v>
      </c>
      <c r="O2936" s="6">
        <f t="shared" si="280"/>
        <v>108</v>
      </c>
      <c r="P2936">
        <f t="shared" si="281"/>
        <v>72.97</v>
      </c>
      <c r="Q2936" s="5">
        <f t="shared" si="283"/>
        <v>42120.458203309696</v>
      </c>
      <c r="R2936" s="5">
        <f t="shared" si="282"/>
        <v>42151.096501182037</v>
      </c>
      <c r="S2936">
        <f t="shared" si="284"/>
        <v>31</v>
      </c>
      <c r="T2936">
        <f t="shared" si="285"/>
        <v>2015</v>
      </c>
      <c r="U2936" t="str">
        <f t="shared" si="286"/>
        <v>May</v>
      </c>
      <c r="V2936" t="str">
        <f t="shared" si="287"/>
        <v>Apr</v>
      </c>
    </row>
    <row r="2937" spans="1:22" ht="42.75" hidden="1" x14ac:dyDescent="0.4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>
        <v>39</v>
      </c>
      <c r="L2937" t="b">
        <v>1</v>
      </c>
      <c r="M2937" t="s">
        <v>8273</v>
      </c>
      <c r="N2937" t="s">
        <v>8315</v>
      </c>
      <c r="O2937" s="6">
        <f t="shared" si="280"/>
        <v>101</v>
      </c>
      <c r="P2937">
        <f t="shared" si="281"/>
        <v>90.54</v>
      </c>
      <c r="Q2937" s="5">
        <f t="shared" si="283"/>
        <v>42914.957541371157</v>
      </c>
      <c r="R2937" s="5">
        <f t="shared" si="282"/>
        <v>42974.319148936171</v>
      </c>
      <c r="S2937">
        <f t="shared" si="284"/>
        <v>59</v>
      </c>
      <c r="T2937">
        <f t="shared" si="285"/>
        <v>2017</v>
      </c>
      <c r="U2937" t="str">
        <f t="shared" si="286"/>
        <v>Aug</v>
      </c>
      <c r="V2937" t="str">
        <f t="shared" si="287"/>
        <v>Jun</v>
      </c>
    </row>
    <row r="2938" spans="1:22" ht="42.75" hidden="1" x14ac:dyDescent="0.4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>
        <v>34</v>
      </c>
      <c r="L2938" t="b">
        <v>1</v>
      </c>
      <c r="M2938" t="s">
        <v>8273</v>
      </c>
      <c r="N2938" t="s">
        <v>8315</v>
      </c>
      <c r="O2938" s="6">
        <f t="shared" si="280"/>
        <v>128</v>
      </c>
      <c r="P2938">
        <f t="shared" si="281"/>
        <v>37.65</v>
      </c>
      <c r="Q2938" s="5">
        <f t="shared" si="283"/>
        <v>42260.387978723404</v>
      </c>
      <c r="R2938" s="5">
        <f t="shared" si="282"/>
        <v>42273.21205673759</v>
      </c>
      <c r="S2938">
        <f t="shared" si="284"/>
        <v>14</v>
      </c>
      <c r="T2938">
        <f t="shared" si="285"/>
        <v>2015</v>
      </c>
      <c r="U2938" t="str">
        <f t="shared" si="286"/>
        <v>Sep</v>
      </c>
      <c r="V2938" t="str">
        <f t="shared" si="287"/>
        <v>Sep</v>
      </c>
    </row>
    <row r="2939" spans="1:22" ht="28.5" hidden="1" x14ac:dyDescent="0.4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>
        <v>55</v>
      </c>
      <c r="L2939" t="b">
        <v>1</v>
      </c>
      <c r="M2939" t="s">
        <v>8273</v>
      </c>
      <c r="N2939" t="s">
        <v>8315</v>
      </c>
      <c r="O2939" s="6">
        <f t="shared" si="280"/>
        <v>133</v>
      </c>
      <c r="P2939">
        <f t="shared" si="281"/>
        <v>36.36</v>
      </c>
      <c r="Q2939" s="5">
        <f t="shared" si="283"/>
        <v>42148.871312056741</v>
      </c>
      <c r="R2939" s="5">
        <f t="shared" si="282"/>
        <v>42179.509609929082</v>
      </c>
      <c r="S2939">
        <f t="shared" si="284"/>
        <v>31</v>
      </c>
      <c r="T2939">
        <f t="shared" si="285"/>
        <v>2015</v>
      </c>
      <c r="U2939" t="str">
        <f t="shared" si="286"/>
        <v>Jun</v>
      </c>
      <c r="V2939" t="str">
        <f t="shared" si="287"/>
        <v>May</v>
      </c>
    </row>
    <row r="2940" spans="1:22" ht="42.75" hidden="1" x14ac:dyDescent="0.4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>
        <v>32</v>
      </c>
      <c r="L2940" t="b">
        <v>1</v>
      </c>
      <c r="M2940" t="s">
        <v>8273</v>
      </c>
      <c r="N2940" t="s">
        <v>8315</v>
      </c>
      <c r="O2940" s="6">
        <f t="shared" si="280"/>
        <v>101</v>
      </c>
      <c r="P2940">
        <f t="shared" si="281"/>
        <v>126.72</v>
      </c>
      <c r="Q2940" s="5">
        <f t="shared" si="283"/>
        <v>42354.399692671395</v>
      </c>
      <c r="R2940" s="5">
        <f t="shared" si="282"/>
        <v>42385.037990543737</v>
      </c>
      <c r="S2940">
        <f t="shared" si="284"/>
        <v>31</v>
      </c>
      <c r="T2940">
        <f t="shared" si="285"/>
        <v>2015</v>
      </c>
      <c r="U2940" t="str">
        <f t="shared" si="286"/>
        <v>Jan</v>
      </c>
      <c r="V2940" t="str">
        <f t="shared" si="287"/>
        <v>Dec</v>
      </c>
    </row>
    <row r="2941" spans="1:22" ht="42.75" hidden="1" x14ac:dyDescent="0.4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>
        <v>25</v>
      </c>
      <c r="L2941" t="b">
        <v>1</v>
      </c>
      <c r="M2941" t="s">
        <v>8273</v>
      </c>
      <c r="N2941" t="s">
        <v>8315</v>
      </c>
      <c r="O2941" s="6">
        <f t="shared" si="280"/>
        <v>103</v>
      </c>
      <c r="P2941">
        <f t="shared" si="281"/>
        <v>329.2</v>
      </c>
      <c r="Q2941" s="5">
        <f t="shared" si="283"/>
        <v>42192.124255319148</v>
      </c>
      <c r="R2941" s="5">
        <f t="shared" si="282"/>
        <v>42226.063829787236</v>
      </c>
      <c r="S2941">
        <f t="shared" si="284"/>
        <v>34</v>
      </c>
      <c r="T2941">
        <f t="shared" si="285"/>
        <v>2015</v>
      </c>
      <c r="U2941" t="str">
        <f t="shared" si="286"/>
        <v>Aug</v>
      </c>
      <c r="V2941" t="str">
        <f t="shared" si="287"/>
        <v>Jul</v>
      </c>
    </row>
    <row r="2942" spans="1:22" ht="42.75" hidden="1" x14ac:dyDescent="0.4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>
        <v>33</v>
      </c>
      <c r="L2942" t="b">
        <v>1</v>
      </c>
      <c r="M2942" t="s">
        <v>8273</v>
      </c>
      <c r="N2942" t="s">
        <v>8315</v>
      </c>
      <c r="O2942" s="6">
        <f t="shared" si="280"/>
        <v>107</v>
      </c>
      <c r="P2942">
        <f t="shared" si="281"/>
        <v>81.239999999999995</v>
      </c>
      <c r="Q2942" s="5">
        <f t="shared" si="283"/>
        <v>42332.00257683215</v>
      </c>
      <c r="R2942" s="5">
        <f t="shared" si="282"/>
        <v>42372.853640661939</v>
      </c>
      <c r="S2942">
        <f t="shared" si="284"/>
        <v>41</v>
      </c>
      <c r="T2942">
        <f t="shared" si="285"/>
        <v>2015</v>
      </c>
      <c r="U2942" t="str">
        <f t="shared" si="286"/>
        <v>Jan</v>
      </c>
      <c r="V2942" t="str">
        <f t="shared" si="287"/>
        <v>Nov</v>
      </c>
    </row>
    <row r="2943" spans="1:22" ht="42.75" hidden="1" x14ac:dyDescent="0.4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>
        <v>1</v>
      </c>
      <c r="L2943" t="b">
        <v>0</v>
      </c>
      <c r="M2943" t="s">
        <v>8273</v>
      </c>
      <c r="N2943" t="s">
        <v>8313</v>
      </c>
      <c r="O2943" s="6">
        <f t="shared" si="280"/>
        <v>0</v>
      </c>
      <c r="P2943">
        <f t="shared" si="281"/>
        <v>1</v>
      </c>
      <c r="Q2943" s="5">
        <f t="shared" si="283"/>
        <v>42385.299704491728</v>
      </c>
      <c r="R2943" s="5">
        <f t="shared" si="282"/>
        <v>42415.93800236407</v>
      </c>
      <c r="S2943">
        <f t="shared" si="284"/>
        <v>31</v>
      </c>
      <c r="T2943">
        <f t="shared" si="285"/>
        <v>2016</v>
      </c>
      <c r="U2943" t="str">
        <f t="shared" si="286"/>
        <v>Feb</v>
      </c>
      <c r="V2943" t="str">
        <f t="shared" si="287"/>
        <v>Jan</v>
      </c>
    </row>
    <row r="2944" spans="1:22" ht="42.75" hidden="1" x14ac:dyDescent="0.4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>
        <v>202</v>
      </c>
      <c r="L2944" t="b">
        <v>0</v>
      </c>
      <c r="M2944" t="s">
        <v>8273</v>
      </c>
      <c r="N2944" t="s">
        <v>8313</v>
      </c>
      <c r="O2944" s="6">
        <f t="shared" si="280"/>
        <v>20</v>
      </c>
      <c r="P2944">
        <f t="shared" si="281"/>
        <v>202.23</v>
      </c>
      <c r="Q2944" s="5">
        <f t="shared" si="283"/>
        <v>42691.523156028372</v>
      </c>
      <c r="R2944" s="5">
        <f t="shared" si="282"/>
        <v>42711.991489361702</v>
      </c>
      <c r="S2944">
        <f t="shared" si="284"/>
        <v>21</v>
      </c>
      <c r="T2944">
        <f t="shared" si="285"/>
        <v>2016</v>
      </c>
      <c r="U2944" t="str">
        <f t="shared" si="286"/>
        <v>Dec</v>
      </c>
      <c r="V2944" t="str">
        <f t="shared" si="287"/>
        <v>Nov</v>
      </c>
    </row>
    <row r="2945" spans="1:22" ht="42.75" hidden="1" x14ac:dyDescent="0.4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>
        <v>0</v>
      </c>
      <c r="L2945" t="b">
        <v>0</v>
      </c>
      <c r="M2945" t="s">
        <v>8273</v>
      </c>
      <c r="N2945" t="s">
        <v>8313</v>
      </c>
      <c r="O2945" s="6">
        <f t="shared" si="280"/>
        <v>0</v>
      </c>
      <c r="P2945">
        <f t="shared" si="281"/>
        <v>0</v>
      </c>
      <c r="Q2945" s="5">
        <f t="shared" si="283"/>
        <v>42428.366193853428</v>
      </c>
      <c r="R2945" s="5">
        <f t="shared" si="282"/>
        <v>42459.004491725769</v>
      </c>
      <c r="S2945">
        <f t="shared" si="284"/>
        <v>31</v>
      </c>
      <c r="T2945">
        <f t="shared" si="285"/>
        <v>2016</v>
      </c>
      <c r="U2945" t="str">
        <f t="shared" si="286"/>
        <v>Mar</v>
      </c>
      <c r="V2945" t="str">
        <f t="shared" si="287"/>
        <v>Feb</v>
      </c>
    </row>
    <row r="2946" spans="1:22" ht="42.75" hidden="1" x14ac:dyDescent="0.4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>
        <v>1</v>
      </c>
      <c r="L2946" t="b">
        <v>0</v>
      </c>
      <c r="M2946" t="s">
        <v>8273</v>
      </c>
      <c r="N2946" t="s">
        <v>8313</v>
      </c>
      <c r="O2946" s="6">
        <f t="shared" ref="O2946:O3009" si="288">ROUND(E2946/D2946*100,0)</f>
        <v>1</v>
      </c>
      <c r="P2946">
        <f t="shared" ref="P2946:P3009" si="289">IFERROR(ROUND(E2946/K2946,2),0)</f>
        <v>100</v>
      </c>
      <c r="Q2946" s="5">
        <f t="shared" si="283"/>
        <v>42485.338037825059</v>
      </c>
      <c r="R2946" s="5">
        <f t="shared" ref="R2946:R3009" si="290">(I2946/84600)+DATE(1970,1,1)</f>
        <v>42515.9763356974</v>
      </c>
      <c r="S2946">
        <f t="shared" si="284"/>
        <v>31</v>
      </c>
      <c r="T2946">
        <f t="shared" si="285"/>
        <v>2016</v>
      </c>
      <c r="U2946" t="str">
        <f t="shared" si="286"/>
        <v>May</v>
      </c>
      <c r="V2946" t="str">
        <f t="shared" si="287"/>
        <v>Apr</v>
      </c>
    </row>
    <row r="2947" spans="1:22" ht="57" hidden="1" x14ac:dyDescent="0.4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>
        <v>0</v>
      </c>
      <c r="L2947" t="b">
        <v>0</v>
      </c>
      <c r="M2947" t="s">
        <v>8273</v>
      </c>
      <c r="N2947" t="s">
        <v>8313</v>
      </c>
      <c r="O2947" s="6">
        <f t="shared" si="288"/>
        <v>0</v>
      </c>
      <c r="P2947">
        <f t="shared" si="289"/>
        <v>0</v>
      </c>
      <c r="Q2947" s="5">
        <f t="shared" ref="Q2947:Q3010" si="291">(J2947/84600)+DATE(1970,1,1)</f>
        <v>42470.248936170217</v>
      </c>
      <c r="R2947" s="5">
        <f t="shared" si="290"/>
        <v>42500.887234042551</v>
      </c>
      <c r="S2947">
        <f t="shared" ref="S2947:S3010" si="292">ROUND((I2947-J2947)/86400,0)+1</f>
        <v>31</v>
      </c>
      <c r="T2947">
        <f t="shared" ref="T2947:T3010" si="293">YEAR((Q2947))</f>
        <v>2016</v>
      </c>
      <c r="U2947" t="str">
        <f t="shared" si="286"/>
        <v>May</v>
      </c>
      <c r="V2947" t="str">
        <f t="shared" si="287"/>
        <v>Apr</v>
      </c>
    </row>
    <row r="2948" spans="1:22" ht="42.75" hidden="1" x14ac:dyDescent="0.4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>
        <v>2</v>
      </c>
      <c r="L2948" t="b">
        <v>0</v>
      </c>
      <c r="M2948" t="s">
        <v>8273</v>
      </c>
      <c r="N2948" t="s">
        <v>8313</v>
      </c>
      <c r="O2948" s="6">
        <f t="shared" si="288"/>
        <v>0</v>
      </c>
      <c r="P2948">
        <f t="shared" si="289"/>
        <v>1</v>
      </c>
      <c r="Q2948" s="5">
        <f t="shared" si="291"/>
        <v>42929.202033096924</v>
      </c>
      <c r="R2948" s="5">
        <f t="shared" si="290"/>
        <v>42959.840330969266</v>
      </c>
      <c r="S2948">
        <f t="shared" si="292"/>
        <v>31</v>
      </c>
      <c r="T2948">
        <f t="shared" si="293"/>
        <v>2017</v>
      </c>
      <c r="U2948" t="str">
        <f t="shared" si="286"/>
        <v>Aug</v>
      </c>
      <c r="V2948" t="str">
        <f t="shared" si="287"/>
        <v>Jul</v>
      </c>
    </row>
    <row r="2949" spans="1:22" ht="57" hidden="1" x14ac:dyDescent="0.4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>
        <v>13</v>
      </c>
      <c r="L2949" t="b">
        <v>0</v>
      </c>
      <c r="M2949" t="s">
        <v>8273</v>
      </c>
      <c r="N2949" t="s">
        <v>8313</v>
      </c>
      <c r="O2949" s="6">
        <f t="shared" si="288"/>
        <v>4</v>
      </c>
      <c r="P2949">
        <f t="shared" si="289"/>
        <v>82.46</v>
      </c>
      <c r="Q2949" s="5">
        <f t="shared" si="291"/>
        <v>43012.978333333333</v>
      </c>
      <c r="R2949" s="5">
        <f t="shared" si="290"/>
        <v>43063.178014184392</v>
      </c>
      <c r="S2949">
        <f t="shared" si="292"/>
        <v>50</v>
      </c>
      <c r="T2949">
        <f t="shared" si="293"/>
        <v>2017</v>
      </c>
      <c r="U2949" t="str">
        <f t="shared" si="286"/>
        <v>Nov</v>
      </c>
      <c r="V2949" t="str">
        <f t="shared" si="287"/>
        <v>Oct</v>
      </c>
    </row>
    <row r="2950" spans="1:22" ht="42.75" hidden="1" x14ac:dyDescent="0.4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>
        <v>9</v>
      </c>
      <c r="L2950" t="b">
        <v>0</v>
      </c>
      <c r="M2950" t="s">
        <v>8273</v>
      </c>
      <c r="N2950" t="s">
        <v>8313</v>
      </c>
      <c r="O2950" s="6">
        <f t="shared" si="288"/>
        <v>0</v>
      </c>
      <c r="P2950">
        <f t="shared" si="289"/>
        <v>2.67</v>
      </c>
      <c r="Q2950" s="5">
        <f t="shared" si="291"/>
        <v>42449.322612293145</v>
      </c>
      <c r="R2950" s="5">
        <f t="shared" si="290"/>
        <v>42510.59920803782</v>
      </c>
      <c r="S2950">
        <f t="shared" si="292"/>
        <v>61</v>
      </c>
      <c r="T2950">
        <f t="shared" si="293"/>
        <v>2016</v>
      </c>
      <c r="U2950" t="str">
        <f t="shared" si="286"/>
        <v>May</v>
      </c>
      <c r="V2950" t="str">
        <f t="shared" si="287"/>
        <v>Mar</v>
      </c>
    </row>
    <row r="2951" spans="1:22" ht="42.75" hidden="1" x14ac:dyDescent="0.4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>
        <v>2</v>
      </c>
      <c r="L2951" t="b">
        <v>0</v>
      </c>
      <c r="M2951" t="s">
        <v>8273</v>
      </c>
      <c r="N2951" t="s">
        <v>8313</v>
      </c>
      <c r="O2951" s="6">
        <f t="shared" si="288"/>
        <v>3</v>
      </c>
      <c r="P2951">
        <f t="shared" si="289"/>
        <v>12.5</v>
      </c>
      <c r="Q2951" s="5">
        <f t="shared" si="291"/>
        <v>42653.755520094564</v>
      </c>
      <c r="R2951" s="5">
        <f t="shared" si="290"/>
        <v>42684.436371158394</v>
      </c>
      <c r="S2951">
        <f t="shared" si="292"/>
        <v>31</v>
      </c>
      <c r="T2951">
        <f t="shared" si="293"/>
        <v>2016</v>
      </c>
      <c r="U2951" t="str">
        <f t="shared" si="286"/>
        <v>Nov</v>
      </c>
      <c r="V2951" t="str">
        <f t="shared" si="287"/>
        <v>Oct</v>
      </c>
    </row>
    <row r="2952" spans="1:22" ht="42.75" hidden="1" x14ac:dyDescent="0.4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>
        <v>0</v>
      </c>
      <c r="L2952" t="b">
        <v>0</v>
      </c>
      <c r="M2952" t="s">
        <v>8273</v>
      </c>
      <c r="N2952" t="s">
        <v>8313</v>
      </c>
      <c r="O2952" s="6">
        <f t="shared" si="288"/>
        <v>0</v>
      </c>
      <c r="P2952">
        <f t="shared" si="289"/>
        <v>0</v>
      </c>
      <c r="Q2952" s="5">
        <f t="shared" si="291"/>
        <v>42719.670827423164</v>
      </c>
      <c r="R2952" s="5">
        <f t="shared" si="290"/>
        <v>42750.309125295506</v>
      </c>
      <c r="S2952">
        <f t="shared" si="292"/>
        <v>31</v>
      </c>
      <c r="T2952">
        <f t="shared" si="293"/>
        <v>2016</v>
      </c>
      <c r="U2952" t="str">
        <f t="shared" si="286"/>
        <v>Jan</v>
      </c>
      <c r="V2952" t="str">
        <f t="shared" si="287"/>
        <v>Dec</v>
      </c>
    </row>
    <row r="2953" spans="1:22" ht="57" hidden="1" x14ac:dyDescent="0.4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>
        <v>58</v>
      </c>
      <c r="L2953" t="b">
        <v>0</v>
      </c>
      <c r="M2953" t="s">
        <v>8273</v>
      </c>
      <c r="N2953" t="s">
        <v>8313</v>
      </c>
      <c r="O2953" s="6">
        <f t="shared" si="288"/>
        <v>2</v>
      </c>
      <c r="P2953">
        <f t="shared" si="289"/>
        <v>18.899999999999999</v>
      </c>
      <c r="Q2953" s="5">
        <f t="shared" si="291"/>
        <v>42219.692352245867</v>
      </c>
      <c r="R2953" s="5">
        <f t="shared" si="290"/>
        <v>42265.649799054372</v>
      </c>
      <c r="S2953">
        <f t="shared" si="292"/>
        <v>46</v>
      </c>
      <c r="T2953">
        <f t="shared" si="293"/>
        <v>2015</v>
      </c>
      <c r="V2953" t="str">
        <f t="shared" si="287"/>
        <v>Aug</v>
      </c>
    </row>
    <row r="2954" spans="1:22" ht="42.75" hidden="1" x14ac:dyDescent="0.4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>
        <v>8</v>
      </c>
      <c r="L2954" t="b">
        <v>0</v>
      </c>
      <c r="M2954" t="s">
        <v>8273</v>
      </c>
      <c r="N2954" t="s">
        <v>8313</v>
      </c>
      <c r="O2954" s="6">
        <f t="shared" si="288"/>
        <v>8</v>
      </c>
      <c r="P2954">
        <f t="shared" si="289"/>
        <v>200.63</v>
      </c>
      <c r="Q2954" s="5">
        <f t="shared" si="291"/>
        <v>42991.662399527188</v>
      </c>
      <c r="R2954" s="5">
        <f t="shared" si="290"/>
        <v>43023.808510638293</v>
      </c>
      <c r="S2954">
        <f t="shared" si="292"/>
        <v>32</v>
      </c>
      <c r="T2954">
        <f t="shared" si="293"/>
        <v>2017</v>
      </c>
      <c r="V2954" t="str">
        <f t="shared" si="287"/>
        <v>Sep</v>
      </c>
    </row>
    <row r="2955" spans="1:22" ht="42.75" hidden="1" x14ac:dyDescent="0.4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>
        <v>3</v>
      </c>
      <c r="L2955" t="b">
        <v>0</v>
      </c>
      <c r="M2955" t="s">
        <v>8273</v>
      </c>
      <c r="N2955" t="s">
        <v>8313</v>
      </c>
      <c r="O2955" s="6">
        <f t="shared" si="288"/>
        <v>0</v>
      </c>
      <c r="P2955">
        <f t="shared" si="289"/>
        <v>201.67</v>
      </c>
      <c r="Q2955" s="5">
        <f t="shared" si="291"/>
        <v>42610.830035460996</v>
      </c>
      <c r="R2955" s="5">
        <f t="shared" si="290"/>
        <v>42641.468333333338</v>
      </c>
      <c r="S2955">
        <f t="shared" si="292"/>
        <v>31</v>
      </c>
      <c r="T2955">
        <f t="shared" si="293"/>
        <v>2016</v>
      </c>
      <c r="V2955" t="str">
        <f t="shared" si="287"/>
        <v>Aug</v>
      </c>
    </row>
    <row r="2956" spans="1:22" ht="42.75" hidden="1" x14ac:dyDescent="0.4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>
        <v>0</v>
      </c>
      <c r="L2956" t="b">
        <v>0</v>
      </c>
      <c r="M2956" t="s">
        <v>8273</v>
      </c>
      <c r="N2956" t="s">
        <v>8313</v>
      </c>
      <c r="O2956" s="6">
        <f t="shared" si="288"/>
        <v>0</v>
      </c>
      <c r="P2956">
        <f t="shared" si="289"/>
        <v>0</v>
      </c>
      <c r="Q2956" s="5">
        <f t="shared" si="291"/>
        <v>43157.000035460995</v>
      </c>
      <c r="R2956" s="5">
        <f t="shared" si="290"/>
        <v>43177.383014184394</v>
      </c>
      <c r="S2956">
        <f t="shared" si="292"/>
        <v>21</v>
      </c>
      <c r="T2956">
        <f t="shared" si="293"/>
        <v>2018</v>
      </c>
      <c r="V2956" t="str">
        <f t="shared" si="287"/>
        <v>Feb</v>
      </c>
    </row>
    <row r="2957" spans="1:22" ht="28.5" hidden="1" x14ac:dyDescent="0.4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>
        <v>11</v>
      </c>
      <c r="L2957" t="b">
        <v>0</v>
      </c>
      <c r="M2957" t="s">
        <v>8273</v>
      </c>
      <c r="N2957" t="s">
        <v>8313</v>
      </c>
      <c r="O2957" s="6">
        <f t="shared" si="288"/>
        <v>60</v>
      </c>
      <c r="P2957">
        <f t="shared" si="289"/>
        <v>65</v>
      </c>
      <c r="Q2957" s="5">
        <f t="shared" si="291"/>
        <v>42494.352825059104</v>
      </c>
      <c r="R2957" s="5">
        <f t="shared" si="290"/>
        <v>42524.991122931446</v>
      </c>
      <c r="S2957">
        <f t="shared" si="292"/>
        <v>31</v>
      </c>
      <c r="T2957">
        <f t="shared" si="293"/>
        <v>2016</v>
      </c>
      <c r="V2957" t="str">
        <f t="shared" si="287"/>
        <v>May</v>
      </c>
    </row>
    <row r="2958" spans="1:22" ht="42.75" hidden="1" x14ac:dyDescent="0.4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>
        <v>20</v>
      </c>
      <c r="L2958" t="b">
        <v>0</v>
      </c>
      <c r="M2958" t="s">
        <v>8273</v>
      </c>
      <c r="N2958" t="s">
        <v>8313</v>
      </c>
      <c r="O2958" s="6">
        <f t="shared" si="288"/>
        <v>17</v>
      </c>
      <c r="P2958">
        <f t="shared" si="289"/>
        <v>66.099999999999994</v>
      </c>
      <c r="Q2958" s="5">
        <f t="shared" si="291"/>
        <v>42824.447399527184</v>
      </c>
      <c r="R2958" s="5">
        <f t="shared" si="290"/>
        <v>42855.085697399525</v>
      </c>
      <c r="S2958">
        <f t="shared" si="292"/>
        <v>31</v>
      </c>
      <c r="T2958">
        <f t="shared" si="293"/>
        <v>2017</v>
      </c>
      <c r="V2958" t="str">
        <f t="shared" si="287"/>
        <v>Mar</v>
      </c>
    </row>
    <row r="2959" spans="1:22" ht="42.75" hidden="1" x14ac:dyDescent="0.4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>
        <v>3</v>
      </c>
      <c r="L2959" t="b">
        <v>0</v>
      </c>
      <c r="M2959" t="s">
        <v>8273</v>
      </c>
      <c r="N2959" t="s">
        <v>8313</v>
      </c>
      <c r="O2959" s="6">
        <f t="shared" si="288"/>
        <v>2</v>
      </c>
      <c r="P2959">
        <f t="shared" si="289"/>
        <v>93.33</v>
      </c>
      <c r="Q2959" s="5">
        <f t="shared" si="291"/>
        <v>42381.266808510642</v>
      </c>
      <c r="R2959" s="5">
        <f t="shared" si="290"/>
        <v>42442.500851063829</v>
      </c>
      <c r="S2959">
        <f t="shared" si="292"/>
        <v>61</v>
      </c>
      <c r="T2959">
        <f t="shared" si="293"/>
        <v>2016</v>
      </c>
      <c r="V2959" t="str">
        <f t="shared" si="287"/>
        <v>Jan</v>
      </c>
    </row>
    <row r="2960" spans="1:22" ht="42.75" hidden="1" x14ac:dyDescent="0.4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>
        <v>0</v>
      </c>
      <c r="L2960" t="b">
        <v>0</v>
      </c>
      <c r="M2960" t="s">
        <v>8273</v>
      </c>
      <c r="N2960" t="s">
        <v>8313</v>
      </c>
      <c r="O2960" s="6">
        <f t="shared" si="288"/>
        <v>0</v>
      </c>
      <c r="P2960">
        <f t="shared" si="289"/>
        <v>0</v>
      </c>
      <c r="Q2960" s="5">
        <f t="shared" si="291"/>
        <v>42797.71060283688</v>
      </c>
      <c r="R2960" s="5">
        <f t="shared" si="290"/>
        <v>42858.944645390075</v>
      </c>
      <c r="S2960">
        <f t="shared" si="292"/>
        <v>61</v>
      </c>
      <c r="T2960">
        <f t="shared" si="293"/>
        <v>2017</v>
      </c>
      <c r="V2960" t="str">
        <f t="shared" si="287"/>
        <v>Mar</v>
      </c>
    </row>
    <row r="2961" spans="1:22" ht="42.75" hidden="1" x14ac:dyDescent="0.4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>
        <v>0</v>
      </c>
      <c r="L2961" t="b">
        <v>0</v>
      </c>
      <c r="M2961" t="s">
        <v>8273</v>
      </c>
      <c r="N2961" t="s">
        <v>8313</v>
      </c>
      <c r="O2961" s="6">
        <f t="shared" si="288"/>
        <v>0</v>
      </c>
      <c r="P2961">
        <f t="shared" si="289"/>
        <v>0</v>
      </c>
      <c r="Q2961" s="5">
        <f t="shared" si="291"/>
        <v>42858.200059101655</v>
      </c>
      <c r="R2961" s="5">
        <f t="shared" si="290"/>
        <v>42888.838356973996</v>
      </c>
      <c r="S2961">
        <f t="shared" si="292"/>
        <v>31</v>
      </c>
      <c r="T2961">
        <f t="shared" si="293"/>
        <v>2017</v>
      </c>
      <c r="V2961" t="str">
        <f t="shared" si="287"/>
        <v>May</v>
      </c>
    </row>
    <row r="2962" spans="1:22" ht="42.75" hidden="1" x14ac:dyDescent="0.4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>
        <v>0</v>
      </c>
      <c r="L2962" t="b">
        <v>0</v>
      </c>
      <c r="M2962" t="s">
        <v>8273</v>
      </c>
      <c r="N2962" t="s">
        <v>8313</v>
      </c>
      <c r="O2962" s="6">
        <f t="shared" si="288"/>
        <v>0</v>
      </c>
      <c r="P2962">
        <f t="shared" si="289"/>
        <v>0</v>
      </c>
      <c r="Q2962" s="5">
        <f t="shared" si="291"/>
        <v>42210.454172576836</v>
      </c>
      <c r="R2962" s="5">
        <f t="shared" si="290"/>
        <v>42241.092470449177</v>
      </c>
      <c r="S2962">
        <f t="shared" si="292"/>
        <v>31</v>
      </c>
      <c r="T2962">
        <f t="shared" si="293"/>
        <v>2015</v>
      </c>
      <c r="V2962" t="str">
        <f t="shared" si="287"/>
        <v>Jul</v>
      </c>
    </row>
    <row r="2963" spans="1:22" ht="42.75" x14ac:dyDescent="0.4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>
        <v>108</v>
      </c>
      <c r="L2963" t="b">
        <v>1</v>
      </c>
      <c r="M2963" t="s">
        <v>8273</v>
      </c>
      <c r="N2963" t="s">
        <v>8274</v>
      </c>
      <c r="O2963" s="6">
        <f t="shared" si="288"/>
        <v>110</v>
      </c>
      <c r="P2963">
        <f t="shared" si="289"/>
        <v>50.75</v>
      </c>
      <c r="Q2963" s="5">
        <f t="shared" si="291"/>
        <v>42412.110626477544</v>
      </c>
      <c r="R2963" s="5">
        <f t="shared" si="290"/>
        <v>42440.659574468082</v>
      </c>
      <c r="S2963">
        <f t="shared" si="292"/>
        <v>29</v>
      </c>
      <c r="T2963">
        <f t="shared" si="293"/>
        <v>2016</v>
      </c>
      <c r="U2963" t="str">
        <f t="shared" ref="U2963:U3026" si="294">TEXT(R2963,"mmm")</f>
        <v>Mar</v>
      </c>
      <c r="V2963" t="str">
        <f t="shared" si="287"/>
        <v>Feb</v>
      </c>
    </row>
    <row r="2964" spans="1:22" ht="42.75" x14ac:dyDescent="0.4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>
        <v>20</v>
      </c>
      <c r="L2964" t="b">
        <v>1</v>
      </c>
      <c r="M2964" t="s">
        <v>8273</v>
      </c>
      <c r="N2964" t="s">
        <v>8274</v>
      </c>
      <c r="O2964" s="6">
        <f t="shared" si="288"/>
        <v>122</v>
      </c>
      <c r="P2964">
        <f t="shared" si="289"/>
        <v>60.9</v>
      </c>
      <c r="Q2964" s="5">
        <f t="shared" si="291"/>
        <v>42386.611182033099</v>
      </c>
      <c r="R2964" s="5">
        <f t="shared" si="290"/>
        <v>42415.254609929078</v>
      </c>
      <c r="S2964">
        <f t="shared" si="292"/>
        <v>29</v>
      </c>
      <c r="T2964">
        <f t="shared" si="293"/>
        <v>2016</v>
      </c>
      <c r="U2964" t="str">
        <f t="shared" si="294"/>
        <v>Feb</v>
      </c>
      <c r="V2964" t="str">
        <f t="shared" si="287"/>
        <v>Jan</v>
      </c>
    </row>
    <row r="2965" spans="1:22" ht="57" x14ac:dyDescent="0.4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>
        <v>98</v>
      </c>
      <c r="L2965" t="b">
        <v>1</v>
      </c>
      <c r="M2965" t="s">
        <v>8273</v>
      </c>
      <c r="N2965" t="s">
        <v>8274</v>
      </c>
      <c r="O2965" s="6">
        <f t="shared" si="288"/>
        <v>107</v>
      </c>
      <c r="P2965">
        <f t="shared" si="289"/>
        <v>109.03</v>
      </c>
      <c r="Q2965" s="5">
        <f t="shared" si="291"/>
        <v>42510.416359338065</v>
      </c>
      <c r="R2965" s="5">
        <f t="shared" si="290"/>
        <v>42541.054657210407</v>
      </c>
      <c r="S2965">
        <f t="shared" si="292"/>
        <v>31</v>
      </c>
      <c r="T2965">
        <f t="shared" si="293"/>
        <v>2016</v>
      </c>
      <c r="U2965" t="str">
        <f t="shared" si="294"/>
        <v>Jun</v>
      </c>
      <c r="V2965" t="str">
        <f t="shared" si="287"/>
        <v>May</v>
      </c>
    </row>
    <row r="2966" spans="1:22" ht="42.75" x14ac:dyDescent="0.4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>
        <v>196</v>
      </c>
      <c r="L2966" t="b">
        <v>1</v>
      </c>
      <c r="M2966" t="s">
        <v>8273</v>
      </c>
      <c r="N2966" t="s">
        <v>8274</v>
      </c>
      <c r="O2966" s="6">
        <f t="shared" si="288"/>
        <v>101</v>
      </c>
      <c r="P2966">
        <f t="shared" si="289"/>
        <v>25.69</v>
      </c>
      <c r="Q2966" s="5">
        <f t="shared" si="291"/>
        <v>42173.844196217498</v>
      </c>
      <c r="R2966" s="5">
        <f t="shared" si="290"/>
        <v>42204.469503546105</v>
      </c>
      <c r="S2966">
        <f t="shared" si="292"/>
        <v>31</v>
      </c>
      <c r="T2966">
        <f t="shared" si="293"/>
        <v>2015</v>
      </c>
      <c r="U2966" t="str">
        <f t="shared" si="294"/>
        <v>Jul</v>
      </c>
      <c r="V2966" t="str">
        <f t="shared" si="287"/>
        <v>Jun</v>
      </c>
    </row>
    <row r="2967" spans="1:22" ht="42.75" x14ac:dyDescent="0.4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>
        <v>39</v>
      </c>
      <c r="L2967" t="b">
        <v>1</v>
      </c>
      <c r="M2967" t="s">
        <v>8273</v>
      </c>
      <c r="N2967" t="s">
        <v>8274</v>
      </c>
      <c r="O2967" s="6">
        <f t="shared" si="288"/>
        <v>109</v>
      </c>
      <c r="P2967">
        <f t="shared" si="289"/>
        <v>41.92</v>
      </c>
      <c r="Q2967" s="5">
        <f t="shared" si="291"/>
        <v>42515.78762411348</v>
      </c>
      <c r="R2967" s="5">
        <f t="shared" si="290"/>
        <v>42546.425921985814</v>
      </c>
      <c r="S2967">
        <f t="shared" si="292"/>
        <v>31</v>
      </c>
      <c r="T2967">
        <f t="shared" si="293"/>
        <v>2016</v>
      </c>
      <c r="U2967" t="str">
        <f t="shared" si="294"/>
        <v>Jun</v>
      </c>
      <c r="V2967" t="str">
        <f t="shared" si="287"/>
        <v>May</v>
      </c>
    </row>
    <row r="2968" spans="1:22" ht="42.75" x14ac:dyDescent="0.4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>
        <v>128</v>
      </c>
      <c r="L2968" t="b">
        <v>1</v>
      </c>
      <c r="M2968" t="s">
        <v>8273</v>
      </c>
      <c r="N2968" t="s">
        <v>8274</v>
      </c>
      <c r="O2968" s="6">
        <f t="shared" si="288"/>
        <v>114</v>
      </c>
      <c r="P2968">
        <f t="shared" si="289"/>
        <v>88.77</v>
      </c>
      <c r="Q2968" s="5">
        <f t="shared" si="291"/>
        <v>42588.307470449174</v>
      </c>
      <c r="R2968" s="5">
        <f t="shared" si="290"/>
        <v>42618.945768321515</v>
      </c>
      <c r="S2968">
        <f t="shared" si="292"/>
        <v>31</v>
      </c>
      <c r="T2968">
        <f t="shared" si="293"/>
        <v>2016</v>
      </c>
      <c r="U2968" t="str">
        <f t="shared" si="294"/>
        <v>Sep</v>
      </c>
      <c r="V2968" t="str">
        <f t="shared" si="287"/>
        <v>Aug</v>
      </c>
    </row>
    <row r="2969" spans="1:22" ht="42.75" x14ac:dyDescent="0.4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>
        <v>71</v>
      </c>
      <c r="L2969" t="b">
        <v>1</v>
      </c>
      <c r="M2969" t="s">
        <v>8273</v>
      </c>
      <c r="N2969" t="s">
        <v>8274</v>
      </c>
      <c r="O2969" s="6">
        <f t="shared" si="288"/>
        <v>114</v>
      </c>
      <c r="P2969">
        <f t="shared" si="289"/>
        <v>80.23</v>
      </c>
      <c r="Q2969" s="5">
        <f t="shared" si="291"/>
        <v>42392.691394799054</v>
      </c>
      <c r="R2969" s="5">
        <f t="shared" si="290"/>
        <v>42423.2871394799</v>
      </c>
      <c r="S2969">
        <f t="shared" si="292"/>
        <v>31</v>
      </c>
      <c r="T2969">
        <f t="shared" si="293"/>
        <v>2016</v>
      </c>
      <c r="U2969" t="str">
        <f t="shared" si="294"/>
        <v>Feb</v>
      </c>
      <c r="V2969" t="str">
        <f t="shared" si="287"/>
        <v>Jan</v>
      </c>
    </row>
    <row r="2970" spans="1:22" ht="28.5" x14ac:dyDescent="0.4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>
        <v>47</v>
      </c>
      <c r="L2970" t="b">
        <v>1</v>
      </c>
      <c r="M2970" t="s">
        <v>8273</v>
      </c>
      <c r="N2970" t="s">
        <v>8274</v>
      </c>
      <c r="O2970" s="6">
        <f t="shared" si="288"/>
        <v>106</v>
      </c>
      <c r="P2970">
        <f t="shared" si="289"/>
        <v>78.94</v>
      </c>
      <c r="Q2970" s="5">
        <f t="shared" si="291"/>
        <v>42947.57754137116</v>
      </c>
      <c r="R2970" s="5">
        <f t="shared" si="290"/>
        <v>42961.509929078013</v>
      </c>
      <c r="S2970">
        <f t="shared" si="292"/>
        <v>15</v>
      </c>
      <c r="T2970">
        <f t="shared" si="293"/>
        <v>2017</v>
      </c>
      <c r="U2970" t="str">
        <f t="shared" si="294"/>
        <v>Aug</v>
      </c>
      <c r="V2970" t="str">
        <f t="shared" si="287"/>
        <v>Jul</v>
      </c>
    </row>
    <row r="2971" spans="1:22" ht="42.75" x14ac:dyDescent="0.4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>
        <v>17</v>
      </c>
      <c r="L2971" t="b">
        <v>1</v>
      </c>
      <c r="M2971" t="s">
        <v>8273</v>
      </c>
      <c r="N2971" t="s">
        <v>8274</v>
      </c>
      <c r="O2971" s="6">
        <f t="shared" si="288"/>
        <v>163</v>
      </c>
      <c r="P2971">
        <f t="shared" si="289"/>
        <v>95.59</v>
      </c>
      <c r="Q2971" s="5">
        <f t="shared" si="291"/>
        <v>42449.462801418442</v>
      </c>
      <c r="R2971" s="5">
        <f t="shared" si="290"/>
        <v>42480.270212765958</v>
      </c>
      <c r="S2971">
        <f t="shared" si="292"/>
        <v>31</v>
      </c>
      <c r="T2971">
        <f t="shared" si="293"/>
        <v>2016</v>
      </c>
      <c r="U2971" t="str">
        <f t="shared" si="294"/>
        <v>Apr</v>
      </c>
      <c r="V2971" t="str">
        <f t="shared" si="287"/>
        <v>Mar</v>
      </c>
    </row>
    <row r="2972" spans="1:22" ht="42.75" x14ac:dyDescent="0.4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>
        <v>91</v>
      </c>
      <c r="L2972" t="b">
        <v>1</v>
      </c>
      <c r="M2972" t="s">
        <v>8273</v>
      </c>
      <c r="N2972" t="s">
        <v>8274</v>
      </c>
      <c r="O2972" s="6">
        <f t="shared" si="288"/>
        <v>106</v>
      </c>
      <c r="P2972">
        <f t="shared" si="289"/>
        <v>69.89</v>
      </c>
      <c r="Q2972" s="5">
        <f t="shared" si="291"/>
        <v>42154.194456264777</v>
      </c>
      <c r="R2972" s="5">
        <f t="shared" si="290"/>
        <v>42184.832754137111</v>
      </c>
      <c r="S2972">
        <f t="shared" si="292"/>
        <v>31</v>
      </c>
      <c r="T2972">
        <f t="shared" si="293"/>
        <v>2015</v>
      </c>
      <c r="U2972" t="str">
        <f t="shared" si="294"/>
        <v>Jun</v>
      </c>
      <c r="V2972" t="str">
        <f t="shared" si="287"/>
        <v>May</v>
      </c>
    </row>
    <row r="2973" spans="1:22" ht="42.75" x14ac:dyDescent="0.4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>
        <v>43</v>
      </c>
      <c r="L2973" t="b">
        <v>1</v>
      </c>
      <c r="M2973" t="s">
        <v>8273</v>
      </c>
      <c r="N2973" t="s">
        <v>8274</v>
      </c>
      <c r="O2973" s="6">
        <f t="shared" si="288"/>
        <v>100</v>
      </c>
      <c r="P2973">
        <f t="shared" si="289"/>
        <v>74.53</v>
      </c>
      <c r="Q2973" s="5">
        <f t="shared" si="291"/>
        <v>42199.119125295503</v>
      </c>
      <c r="R2973" s="5">
        <f t="shared" si="290"/>
        <v>42229.757423167845</v>
      </c>
      <c r="S2973">
        <f t="shared" si="292"/>
        <v>31</v>
      </c>
      <c r="T2973">
        <f t="shared" si="293"/>
        <v>2015</v>
      </c>
      <c r="U2973" t="str">
        <f t="shared" si="294"/>
        <v>Aug</v>
      </c>
      <c r="V2973" t="str">
        <f t="shared" si="287"/>
        <v>Jul</v>
      </c>
    </row>
    <row r="2974" spans="1:22" ht="28.5" x14ac:dyDescent="0.4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>
        <v>17</v>
      </c>
      <c r="L2974" t="b">
        <v>1</v>
      </c>
      <c r="M2974" t="s">
        <v>8273</v>
      </c>
      <c r="N2974" t="s">
        <v>8274</v>
      </c>
      <c r="O2974" s="6">
        <f t="shared" si="288"/>
        <v>105</v>
      </c>
      <c r="P2974">
        <f t="shared" si="289"/>
        <v>123.94</v>
      </c>
      <c r="Q2974" s="5">
        <f t="shared" si="291"/>
        <v>43058.474231678483</v>
      </c>
      <c r="R2974" s="5">
        <f t="shared" si="290"/>
        <v>43073.723404255317</v>
      </c>
      <c r="S2974">
        <f t="shared" si="292"/>
        <v>16</v>
      </c>
      <c r="T2974">
        <f t="shared" si="293"/>
        <v>2017</v>
      </c>
      <c r="U2974" t="str">
        <f t="shared" si="294"/>
        <v>Dec</v>
      </c>
      <c r="V2974" t="str">
        <f t="shared" si="287"/>
        <v>Nov</v>
      </c>
    </row>
    <row r="2975" spans="1:22" ht="42.75" x14ac:dyDescent="0.4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>
        <v>33</v>
      </c>
      <c r="L2975" t="b">
        <v>1</v>
      </c>
      <c r="M2975" t="s">
        <v>8273</v>
      </c>
      <c r="N2975" t="s">
        <v>8274</v>
      </c>
      <c r="O2975" s="6">
        <f t="shared" si="288"/>
        <v>175</v>
      </c>
      <c r="P2975">
        <f t="shared" si="289"/>
        <v>264.85000000000002</v>
      </c>
      <c r="Q2975" s="5">
        <f t="shared" si="291"/>
        <v>42698.686855791966</v>
      </c>
      <c r="R2975" s="5">
        <f t="shared" si="290"/>
        <v>42727.638297872341</v>
      </c>
      <c r="S2975">
        <f t="shared" si="292"/>
        <v>29</v>
      </c>
      <c r="T2975">
        <f t="shared" si="293"/>
        <v>2016</v>
      </c>
      <c r="U2975" t="str">
        <f t="shared" si="294"/>
        <v>Dec</v>
      </c>
      <c r="V2975" t="str">
        <f t="shared" ref="V2975:V3038" si="295">TEXT(Q2975,"mmm")</f>
        <v>Nov</v>
      </c>
    </row>
    <row r="2976" spans="1:22" ht="42.75" x14ac:dyDescent="0.4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>
        <v>87</v>
      </c>
      <c r="L2976" t="b">
        <v>1</v>
      </c>
      <c r="M2976" t="s">
        <v>8273</v>
      </c>
      <c r="N2976" t="s">
        <v>8274</v>
      </c>
      <c r="O2976" s="6">
        <f t="shared" si="288"/>
        <v>102</v>
      </c>
      <c r="P2976">
        <f t="shared" si="289"/>
        <v>58.62</v>
      </c>
      <c r="Q2976" s="5">
        <f t="shared" si="291"/>
        <v>42227.104858156032</v>
      </c>
      <c r="R2976" s="5">
        <f t="shared" si="290"/>
        <v>42255.705673758865</v>
      </c>
      <c r="S2976">
        <f t="shared" si="292"/>
        <v>29</v>
      </c>
      <c r="T2976">
        <f t="shared" si="293"/>
        <v>2015</v>
      </c>
      <c r="U2976" t="str">
        <f t="shared" si="294"/>
        <v>Sep</v>
      </c>
      <c r="V2976" t="str">
        <f t="shared" si="295"/>
        <v>Aug</v>
      </c>
    </row>
    <row r="2977" spans="1:22" ht="42.75" x14ac:dyDescent="0.4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>
        <v>113</v>
      </c>
      <c r="L2977" t="b">
        <v>1</v>
      </c>
      <c r="M2977" t="s">
        <v>8273</v>
      </c>
      <c r="N2977" t="s">
        <v>8274</v>
      </c>
      <c r="O2977" s="6">
        <f t="shared" si="288"/>
        <v>100</v>
      </c>
      <c r="P2977">
        <f t="shared" si="289"/>
        <v>70.88</v>
      </c>
      <c r="Q2977" s="5">
        <f t="shared" si="291"/>
        <v>42290.038841607566</v>
      </c>
      <c r="R2977" s="5">
        <f t="shared" si="290"/>
        <v>42319.085106382976</v>
      </c>
      <c r="S2977">
        <f t="shared" si="292"/>
        <v>29</v>
      </c>
      <c r="T2977">
        <f t="shared" si="293"/>
        <v>2015</v>
      </c>
      <c r="U2977" t="str">
        <f t="shared" si="294"/>
        <v>Nov</v>
      </c>
      <c r="V2977" t="str">
        <f t="shared" si="295"/>
        <v>Oct</v>
      </c>
    </row>
    <row r="2978" spans="1:22" ht="42.75" x14ac:dyDescent="0.4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>
        <v>14</v>
      </c>
      <c r="L2978" t="b">
        <v>1</v>
      </c>
      <c r="M2978" t="s">
        <v>8273</v>
      </c>
      <c r="N2978" t="s">
        <v>8274</v>
      </c>
      <c r="O2978" s="6">
        <f t="shared" si="288"/>
        <v>171</v>
      </c>
      <c r="P2978">
        <f t="shared" si="289"/>
        <v>8.57</v>
      </c>
      <c r="Q2978" s="5">
        <f t="shared" si="291"/>
        <v>42784.38451536643</v>
      </c>
      <c r="R2978" s="5">
        <f t="shared" si="290"/>
        <v>42801.51063829787</v>
      </c>
      <c r="S2978">
        <f t="shared" si="292"/>
        <v>18</v>
      </c>
      <c r="T2978">
        <f t="shared" si="293"/>
        <v>2017</v>
      </c>
      <c r="U2978" t="str">
        <f t="shared" si="294"/>
        <v>Mar</v>
      </c>
      <c r="V2978" t="str">
        <f t="shared" si="295"/>
        <v>Feb</v>
      </c>
    </row>
    <row r="2979" spans="1:22" ht="57" x14ac:dyDescent="0.4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>
        <v>30</v>
      </c>
      <c r="L2979" t="b">
        <v>1</v>
      </c>
      <c r="M2979" t="s">
        <v>8273</v>
      </c>
      <c r="N2979" t="s">
        <v>8274</v>
      </c>
      <c r="O2979" s="6">
        <f t="shared" si="288"/>
        <v>114</v>
      </c>
      <c r="P2979">
        <f t="shared" si="289"/>
        <v>113.57</v>
      </c>
      <c r="Q2979" s="5">
        <f t="shared" si="291"/>
        <v>42377.048865248231</v>
      </c>
      <c r="R2979" s="5">
        <f t="shared" si="290"/>
        <v>42437.52056737589</v>
      </c>
      <c r="S2979">
        <f t="shared" si="292"/>
        <v>60</v>
      </c>
      <c r="T2979">
        <f t="shared" si="293"/>
        <v>2016</v>
      </c>
      <c r="U2979" t="str">
        <f t="shared" si="294"/>
        <v>Mar</v>
      </c>
      <c r="V2979" t="str">
        <f t="shared" si="295"/>
        <v>Jan</v>
      </c>
    </row>
    <row r="2980" spans="1:22" ht="42.75" x14ac:dyDescent="0.4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>
        <v>16</v>
      </c>
      <c r="L2980" t="b">
        <v>1</v>
      </c>
      <c r="M2980" t="s">
        <v>8273</v>
      </c>
      <c r="N2980" t="s">
        <v>8274</v>
      </c>
      <c r="O2980" s="6">
        <f t="shared" si="288"/>
        <v>129</v>
      </c>
      <c r="P2980">
        <f t="shared" si="289"/>
        <v>60.69</v>
      </c>
      <c r="Q2980" s="5">
        <f t="shared" si="291"/>
        <v>42270.590390070924</v>
      </c>
      <c r="R2980" s="5">
        <f t="shared" si="290"/>
        <v>42280.403546099289</v>
      </c>
      <c r="S2980">
        <f t="shared" si="292"/>
        <v>11</v>
      </c>
      <c r="T2980">
        <f t="shared" si="293"/>
        <v>2015</v>
      </c>
      <c r="U2980" t="str">
        <f t="shared" si="294"/>
        <v>Oct</v>
      </c>
      <c r="V2980" t="str">
        <f t="shared" si="295"/>
        <v>Sep</v>
      </c>
    </row>
    <row r="2981" spans="1:22" ht="42.75" x14ac:dyDescent="0.4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>
        <v>46</v>
      </c>
      <c r="L2981" t="b">
        <v>1</v>
      </c>
      <c r="M2981" t="s">
        <v>8273</v>
      </c>
      <c r="N2981" t="s">
        <v>8274</v>
      </c>
      <c r="O2981" s="6">
        <f t="shared" si="288"/>
        <v>101</v>
      </c>
      <c r="P2981">
        <f t="shared" si="289"/>
        <v>110.22</v>
      </c>
      <c r="Q2981" s="5">
        <f t="shared" si="291"/>
        <v>42343.288687943263</v>
      </c>
      <c r="R2981" s="5">
        <f t="shared" si="290"/>
        <v>42360.063829787236</v>
      </c>
      <c r="S2981">
        <f t="shared" si="292"/>
        <v>17</v>
      </c>
      <c r="T2981">
        <f t="shared" si="293"/>
        <v>2015</v>
      </c>
      <c r="U2981" t="str">
        <f t="shared" si="294"/>
        <v>Dec</v>
      </c>
      <c r="V2981" t="str">
        <f t="shared" si="295"/>
        <v>Dec</v>
      </c>
    </row>
    <row r="2982" spans="1:22" ht="42.75" x14ac:dyDescent="0.4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>
        <v>24</v>
      </c>
      <c r="L2982" t="b">
        <v>1</v>
      </c>
      <c r="M2982" t="s">
        <v>8273</v>
      </c>
      <c r="N2982" t="s">
        <v>8274</v>
      </c>
      <c r="O2982" s="6">
        <f t="shared" si="288"/>
        <v>109</v>
      </c>
      <c r="P2982">
        <f t="shared" si="289"/>
        <v>136.46</v>
      </c>
      <c r="Q2982" s="5">
        <f t="shared" si="291"/>
        <v>42574.190661938534</v>
      </c>
      <c r="R2982" s="5">
        <f t="shared" si="290"/>
        <v>42594.787234042553</v>
      </c>
      <c r="S2982">
        <f t="shared" si="292"/>
        <v>21</v>
      </c>
      <c r="T2982">
        <f t="shared" si="293"/>
        <v>2016</v>
      </c>
      <c r="U2982" t="str">
        <f t="shared" si="294"/>
        <v>Aug</v>
      </c>
      <c r="V2982" t="str">
        <f t="shared" si="295"/>
        <v>Jul</v>
      </c>
    </row>
    <row r="2983" spans="1:22" ht="42.75" hidden="1" x14ac:dyDescent="0.4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>
        <v>97</v>
      </c>
      <c r="L2983" t="b">
        <v>1</v>
      </c>
      <c r="M2983" t="s">
        <v>8273</v>
      </c>
      <c r="N2983" t="s">
        <v>8313</v>
      </c>
      <c r="O2983" s="6">
        <f t="shared" si="288"/>
        <v>129</v>
      </c>
      <c r="P2983">
        <f t="shared" si="289"/>
        <v>53.16</v>
      </c>
      <c r="Q2983" s="5">
        <f t="shared" si="291"/>
        <v>42579.954562647756</v>
      </c>
      <c r="R2983" s="5">
        <f t="shared" si="290"/>
        <v>42625.912009456268</v>
      </c>
      <c r="S2983">
        <f t="shared" si="292"/>
        <v>46</v>
      </c>
      <c r="T2983">
        <f t="shared" si="293"/>
        <v>2016</v>
      </c>
      <c r="U2983" t="str">
        <f t="shared" si="294"/>
        <v>Sep</v>
      </c>
      <c r="V2983" t="str">
        <f t="shared" si="295"/>
        <v>Jul</v>
      </c>
    </row>
    <row r="2984" spans="1:22" ht="28.5" hidden="1" x14ac:dyDescent="0.4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>
        <v>59</v>
      </c>
      <c r="L2984" t="b">
        <v>1</v>
      </c>
      <c r="M2984" t="s">
        <v>8273</v>
      </c>
      <c r="N2984" t="s">
        <v>8313</v>
      </c>
      <c r="O2984" s="6">
        <f t="shared" si="288"/>
        <v>102</v>
      </c>
      <c r="P2984">
        <f t="shared" si="289"/>
        <v>86.49</v>
      </c>
      <c r="Q2984" s="5">
        <f t="shared" si="291"/>
        <v>42739.403581560284</v>
      </c>
      <c r="R2984" s="5">
        <f t="shared" si="290"/>
        <v>42770.041879432625</v>
      </c>
      <c r="S2984">
        <f t="shared" si="292"/>
        <v>31</v>
      </c>
      <c r="T2984">
        <f t="shared" si="293"/>
        <v>2017</v>
      </c>
      <c r="U2984" t="str">
        <f t="shared" si="294"/>
        <v>Feb</v>
      </c>
      <c r="V2984" t="str">
        <f t="shared" si="295"/>
        <v>Jan</v>
      </c>
    </row>
    <row r="2985" spans="1:22" ht="42.75" hidden="1" x14ac:dyDescent="0.4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>
        <v>1095</v>
      </c>
      <c r="L2985" t="b">
        <v>1</v>
      </c>
      <c r="M2985" t="s">
        <v>8273</v>
      </c>
      <c r="N2985" t="s">
        <v>8313</v>
      </c>
      <c r="O2985" s="6">
        <f t="shared" si="288"/>
        <v>147</v>
      </c>
      <c r="P2985">
        <f t="shared" si="289"/>
        <v>155.24</v>
      </c>
      <c r="Q2985" s="5">
        <f t="shared" si="291"/>
        <v>42241.986241134757</v>
      </c>
      <c r="R2985" s="5">
        <f t="shared" si="290"/>
        <v>42303.30539007092</v>
      </c>
      <c r="S2985">
        <f t="shared" si="292"/>
        <v>61</v>
      </c>
      <c r="T2985">
        <f t="shared" si="293"/>
        <v>2015</v>
      </c>
      <c r="U2985" t="str">
        <f t="shared" si="294"/>
        <v>Oct</v>
      </c>
      <c r="V2985" t="str">
        <f t="shared" si="295"/>
        <v>Aug</v>
      </c>
    </row>
    <row r="2986" spans="1:22" ht="42.75" hidden="1" x14ac:dyDescent="0.4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>
        <v>218</v>
      </c>
      <c r="L2986" t="b">
        <v>1</v>
      </c>
      <c r="M2986" t="s">
        <v>8273</v>
      </c>
      <c r="N2986" t="s">
        <v>8313</v>
      </c>
      <c r="O2986" s="6">
        <f t="shared" si="288"/>
        <v>100</v>
      </c>
      <c r="P2986">
        <f t="shared" si="289"/>
        <v>115.08</v>
      </c>
      <c r="Q2986" s="5">
        <f t="shared" si="291"/>
        <v>42938.13570921986</v>
      </c>
      <c r="R2986" s="5">
        <f t="shared" si="290"/>
        <v>42968.774007092201</v>
      </c>
      <c r="S2986">
        <f t="shared" si="292"/>
        <v>31</v>
      </c>
      <c r="T2986">
        <f t="shared" si="293"/>
        <v>2017</v>
      </c>
      <c r="U2986" t="str">
        <f t="shared" si="294"/>
        <v>Aug</v>
      </c>
      <c r="V2986" t="str">
        <f t="shared" si="295"/>
        <v>Jul</v>
      </c>
    </row>
    <row r="2987" spans="1:22" ht="42.75" hidden="1" x14ac:dyDescent="0.4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>
        <v>111</v>
      </c>
      <c r="L2987" t="b">
        <v>1</v>
      </c>
      <c r="M2987" t="s">
        <v>8273</v>
      </c>
      <c r="N2987" t="s">
        <v>8313</v>
      </c>
      <c r="O2987" s="6">
        <f t="shared" si="288"/>
        <v>122</v>
      </c>
      <c r="P2987">
        <f t="shared" si="289"/>
        <v>109.59</v>
      </c>
      <c r="Q2987" s="5">
        <f t="shared" si="291"/>
        <v>43018.505059101655</v>
      </c>
      <c r="R2987" s="5">
        <f t="shared" si="290"/>
        <v>43038.106382978724</v>
      </c>
      <c r="S2987">
        <f t="shared" si="292"/>
        <v>20</v>
      </c>
      <c r="T2987">
        <f t="shared" si="293"/>
        <v>2017</v>
      </c>
      <c r="U2987" t="str">
        <f t="shared" si="294"/>
        <v>Oct</v>
      </c>
      <c r="V2987" t="str">
        <f t="shared" si="295"/>
        <v>Oct</v>
      </c>
    </row>
    <row r="2988" spans="1:22" ht="42.75" hidden="1" x14ac:dyDescent="0.4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>
        <v>56</v>
      </c>
      <c r="L2988" t="b">
        <v>1</v>
      </c>
      <c r="M2988" t="s">
        <v>8273</v>
      </c>
      <c r="N2988" t="s">
        <v>8313</v>
      </c>
      <c r="O2988" s="6">
        <f t="shared" si="288"/>
        <v>106</v>
      </c>
      <c r="P2988">
        <f t="shared" si="289"/>
        <v>45.21</v>
      </c>
      <c r="Q2988" s="5">
        <f t="shared" si="291"/>
        <v>42790.276666666672</v>
      </c>
      <c r="R2988" s="5">
        <f t="shared" si="290"/>
        <v>42851.51070921986</v>
      </c>
      <c r="S2988">
        <f t="shared" si="292"/>
        <v>61</v>
      </c>
      <c r="T2988">
        <f t="shared" si="293"/>
        <v>2017</v>
      </c>
      <c r="U2988" t="str">
        <f t="shared" si="294"/>
        <v>Apr</v>
      </c>
      <c r="V2988" t="str">
        <f t="shared" si="295"/>
        <v>Feb</v>
      </c>
    </row>
    <row r="2989" spans="1:22" ht="42.75" hidden="1" x14ac:dyDescent="0.4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>
        <v>265</v>
      </c>
      <c r="L2989" t="b">
        <v>1</v>
      </c>
      <c r="M2989" t="s">
        <v>8273</v>
      </c>
      <c r="N2989" t="s">
        <v>8313</v>
      </c>
      <c r="O2989" s="6">
        <f t="shared" si="288"/>
        <v>110</v>
      </c>
      <c r="P2989">
        <f t="shared" si="289"/>
        <v>104.15</v>
      </c>
      <c r="Q2989" s="5">
        <f t="shared" si="291"/>
        <v>42990.250011820332</v>
      </c>
      <c r="R2989" s="5">
        <f t="shared" si="290"/>
        <v>43019.553191489365</v>
      </c>
      <c r="S2989">
        <f t="shared" si="292"/>
        <v>30</v>
      </c>
      <c r="T2989">
        <f t="shared" si="293"/>
        <v>2017</v>
      </c>
      <c r="U2989" t="str">
        <f t="shared" si="294"/>
        <v>Oct</v>
      </c>
      <c r="V2989" t="str">
        <f t="shared" si="295"/>
        <v>Sep</v>
      </c>
    </row>
    <row r="2990" spans="1:22" ht="42.75" hidden="1" x14ac:dyDescent="0.4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>
        <v>28</v>
      </c>
      <c r="L2990" t="b">
        <v>1</v>
      </c>
      <c r="M2990" t="s">
        <v>8273</v>
      </c>
      <c r="N2990" t="s">
        <v>8313</v>
      </c>
      <c r="O2990" s="6">
        <f t="shared" si="288"/>
        <v>100</v>
      </c>
      <c r="P2990">
        <f t="shared" si="289"/>
        <v>35.71</v>
      </c>
      <c r="Q2990" s="5">
        <f t="shared" si="291"/>
        <v>42871.837836879437</v>
      </c>
      <c r="R2990" s="5">
        <f t="shared" si="290"/>
        <v>42902.476134751778</v>
      </c>
      <c r="S2990">
        <f t="shared" si="292"/>
        <v>31</v>
      </c>
      <c r="T2990">
        <f t="shared" si="293"/>
        <v>2017</v>
      </c>
      <c r="U2990" t="str">
        <f t="shared" si="294"/>
        <v>Jun</v>
      </c>
      <c r="V2990" t="str">
        <f t="shared" si="295"/>
        <v>May</v>
      </c>
    </row>
    <row r="2991" spans="1:22" hidden="1" x14ac:dyDescent="0.4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>
        <v>364</v>
      </c>
      <c r="L2991" t="b">
        <v>1</v>
      </c>
      <c r="M2991" t="s">
        <v>8273</v>
      </c>
      <c r="N2991" t="s">
        <v>8313</v>
      </c>
      <c r="O2991" s="6">
        <f t="shared" si="288"/>
        <v>177</v>
      </c>
      <c r="P2991">
        <f t="shared" si="289"/>
        <v>97</v>
      </c>
      <c r="Q2991" s="5">
        <f t="shared" si="291"/>
        <v>42693.786784869975</v>
      </c>
      <c r="R2991" s="5">
        <f t="shared" si="290"/>
        <v>42716.446099290784</v>
      </c>
      <c r="S2991">
        <f t="shared" si="292"/>
        <v>23</v>
      </c>
      <c r="T2991">
        <f t="shared" si="293"/>
        <v>2016</v>
      </c>
      <c r="U2991" t="str">
        <f t="shared" si="294"/>
        <v>Dec</v>
      </c>
      <c r="V2991" t="str">
        <f t="shared" si="295"/>
        <v>Nov</v>
      </c>
    </row>
    <row r="2992" spans="1:22" ht="42.75" hidden="1" x14ac:dyDescent="0.4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>
        <v>27</v>
      </c>
      <c r="L2992" t="b">
        <v>1</v>
      </c>
      <c r="M2992" t="s">
        <v>8273</v>
      </c>
      <c r="N2992" t="s">
        <v>8313</v>
      </c>
      <c r="O2992" s="6">
        <f t="shared" si="288"/>
        <v>100</v>
      </c>
      <c r="P2992">
        <f t="shared" si="289"/>
        <v>370.37</v>
      </c>
      <c r="Q2992" s="5">
        <f t="shared" si="291"/>
        <v>42698.437588652479</v>
      </c>
      <c r="R2992" s="5">
        <f t="shared" si="290"/>
        <v>42734.182269503544</v>
      </c>
      <c r="S2992">
        <f t="shared" si="292"/>
        <v>36</v>
      </c>
      <c r="T2992">
        <f t="shared" si="293"/>
        <v>2016</v>
      </c>
      <c r="U2992" t="str">
        <f t="shared" si="294"/>
        <v>Dec</v>
      </c>
      <c r="V2992" t="str">
        <f t="shared" si="295"/>
        <v>Nov</v>
      </c>
    </row>
    <row r="2993" spans="1:22" ht="42.75" hidden="1" x14ac:dyDescent="0.4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>
        <v>93</v>
      </c>
      <c r="L2993" t="b">
        <v>1</v>
      </c>
      <c r="M2993" t="s">
        <v>8273</v>
      </c>
      <c r="N2993" t="s">
        <v>8313</v>
      </c>
      <c r="O2993" s="6">
        <f t="shared" si="288"/>
        <v>103</v>
      </c>
      <c r="P2993">
        <f t="shared" si="289"/>
        <v>94.41</v>
      </c>
      <c r="Q2993" s="5">
        <f t="shared" si="291"/>
        <v>43106.19539007092</v>
      </c>
      <c r="R2993" s="5">
        <f t="shared" si="290"/>
        <v>43128.663475177309</v>
      </c>
      <c r="S2993">
        <f t="shared" si="292"/>
        <v>23</v>
      </c>
      <c r="T2993">
        <f t="shared" si="293"/>
        <v>2018</v>
      </c>
      <c r="U2993" t="str">
        <f t="shared" si="294"/>
        <v>Jan</v>
      </c>
      <c r="V2993" t="str">
        <f t="shared" si="295"/>
        <v>Jan</v>
      </c>
    </row>
    <row r="2994" spans="1:22" ht="42.75" hidden="1" x14ac:dyDescent="0.4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>
        <v>64</v>
      </c>
      <c r="L2994" t="b">
        <v>1</v>
      </c>
      <c r="M2994" t="s">
        <v>8273</v>
      </c>
      <c r="N2994" t="s">
        <v>8313</v>
      </c>
      <c r="O2994" s="6">
        <f t="shared" si="288"/>
        <v>105</v>
      </c>
      <c r="P2994">
        <f t="shared" si="289"/>
        <v>48.98</v>
      </c>
      <c r="Q2994" s="5">
        <f t="shared" si="291"/>
        <v>42985.613593380614</v>
      </c>
      <c r="R2994" s="5">
        <f t="shared" si="290"/>
        <v>43016.251891252956</v>
      </c>
      <c r="S2994">
        <f t="shared" si="292"/>
        <v>31</v>
      </c>
      <c r="T2994">
        <f t="shared" si="293"/>
        <v>2017</v>
      </c>
      <c r="U2994" t="str">
        <f t="shared" si="294"/>
        <v>Oct</v>
      </c>
      <c r="V2994" t="str">
        <f t="shared" si="295"/>
        <v>Sep</v>
      </c>
    </row>
    <row r="2995" spans="1:22" hidden="1" x14ac:dyDescent="0.4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>
        <v>22</v>
      </c>
      <c r="L2995" t="b">
        <v>1</v>
      </c>
      <c r="M2995" t="s">
        <v>8273</v>
      </c>
      <c r="N2995" t="s">
        <v>8313</v>
      </c>
      <c r="O2995" s="6">
        <f t="shared" si="288"/>
        <v>100</v>
      </c>
      <c r="P2995">
        <f t="shared" si="289"/>
        <v>45.59</v>
      </c>
      <c r="Q2995" s="5">
        <f t="shared" si="291"/>
        <v>42748.750200945622</v>
      </c>
      <c r="R2995" s="5">
        <f t="shared" si="290"/>
        <v>42779.388498817963</v>
      </c>
      <c r="S2995">
        <f t="shared" si="292"/>
        <v>31</v>
      </c>
      <c r="T2995">
        <f t="shared" si="293"/>
        <v>2017</v>
      </c>
      <c r="U2995" t="str">
        <f t="shared" si="294"/>
        <v>Feb</v>
      </c>
      <c r="V2995" t="str">
        <f t="shared" si="295"/>
        <v>Jan</v>
      </c>
    </row>
    <row r="2996" spans="1:22" ht="42.75" hidden="1" x14ac:dyDescent="0.4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>
        <v>59</v>
      </c>
      <c r="L2996" t="b">
        <v>1</v>
      </c>
      <c r="M2996" t="s">
        <v>8273</v>
      </c>
      <c r="N2996" t="s">
        <v>8313</v>
      </c>
      <c r="O2996" s="6">
        <f t="shared" si="288"/>
        <v>458</v>
      </c>
      <c r="P2996">
        <f t="shared" si="289"/>
        <v>23.28</v>
      </c>
      <c r="Q2996" s="5">
        <f t="shared" si="291"/>
        <v>42232.637966903072</v>
      </c>
      <c r="R2996" s="5">
        <f t="shared" si="290"/>
        <v>42263.276264775413</v>
      </c>
      <c r="S2996">
        <f t="shared" si="292"/>
        <v>31</v>
      </c>
      <c r="T2996">
        <f t="shared" si="293"/>
        <v>2015</v>
      </c>
      <c r="U2996" t="str">
        <f t="shared" si="294"/>
        <v>Sep</v>
      </c>
      <c r="V2996" t="str">
        <f t="shared" si="295"/>
        <v>Aug</v>
      </c>
    </row>
    <row r="2997" spans="1:22" ht="42.75" hidden="1" x14ac:dyDescent="0.4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>
        <v>249</v>
      </c>
      <c r="L2997" t="b">
        <v>1</v>
      </c>
      <c r="M2997" t="s">
        <v>8273</v>
      </c>
      <c r="N2997" t="s">
        <v>8313</v>
      </c>
      <c r="O2997" s="6">
        <f t="shared" si="288"/>
        <v>105</v>
      </c>
      <c r="P2997">
        <f t="shared" si="289"/>
        <v>63.23</v>
      </c>
      <c r="Q2997" s="5">
        <f t="shared" si="291"/>
        <v>43089.679326241137</v>
      </c>
      <c r="R2997" s="5">
        <f t="shared" si="290"/>
        <v>43120.317624113479</v>
      </c>
      <c r="S2997">
        <f t="shared" si="292"/>
        <v>31</v>
      </c>
      <c r="T2997">
        <f t="shared" si="293"/>
        <v>2017</v>
      </c>
      <c r="U2997" t="str">
        <f t="shared" si="294"/>
        <v>Jan</v>
      </c>
      <c r="V2997" t="str">
        <f t="shared" si="295"/>
        <v>Dec</v>
      </c>
    </row>
    <row r="2998" spans="1:22" ht="28.5" hidden="1" x14ac:dyDescent="0.4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>
        <v>392</v>
      </c>
      <c r="L2998" t="b">
        <v>1</v>
      </c>
      <c r="M2998" t="s">
        <v>8273</v>
      </c>
      <c r="N2998" t="s">
        <v>8313</v>
      </c>
      <c r="O2998" s="6">
        <f t="shared" si="288"/>
        <v>172</v>
      </c>
      <c r="P2998">
        <f t="shared" si="289"/>
        <v>153.52000000000001</v>
      </c>
      <c r="Q2998" s="5">
        <f t="shared" si="291"/>
        <v>42442.442553191489</v>
      </c>
      <c r="R2998" s="5">
        <f t="shared" si="290"/>
        <v>42503.719148936172</v>
      </c>
      <c r="S2998">
        <f t="shared" si="292"/>
        <v>61</v>
      </c>
      <c r="T2998">
        <f t="shared" si="293"/>
        <v>2016</v>
      </c>
      <c r="U2998" t="str">
        <f t="shared" si="294"/>
        <v>May</v>
      </c>
      <c r="V2998" t="str">
        <f t="shared" si="295"/>
        <v>Mar</v>
      </c>
    </row>
    <row r="2999" spans="1:22" ht="42.75" hidden="1" x14ac:dyDescent="0.4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>
        <v>115</v>
      </c>
      <c r="L2999" t="b">
        <v>1</v>
      </c>
      <c r="M2999" t="s">
        <v>8273</v>
      </c>
      <c r="N2999" t="s">
        <v>8313</v>
      </c>
      <c r="O2999" s="6">
        <f t="shared" si="288"/>
        <v>104</v>
      </c>
      <c r="P2999">
        <f t="shared" si="289"/>
        <v>90.2</v>
      </c>
      <c r="Q2999" s="5">
        <f t="shared" si="291"/>
        <v>43141.834432624113</v>
      </c>
      <c r="R2999" s="5">
        <f t="shared" si="290"/>
        <v>43159.680141843972</v>
      </c>
      <c r="S2999">
        <f t="shared" si="292"/>
        <v>18</v>
      </c>
      <c r="T2999">
        <f t="shared" si="293"/>
        <v>2018</v>
      </c>
      <c r="U2999" t="str">
        <f t="shared" si="294"/>
        <v>Feb</v>
      </c>
      <c r="V2999" t="str">
        <f t="shared" si="295"/>
        <v>Feb</v>
      </c>
    </row>
    <row r="3000" spans="1:22" ht="42.75" hidden="1" x14ac:dyDescent="0.4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>
        <v>433</v>
      </c>
      <c r="L3000" t="b">
        <v>1</v>
      </c>
      <c r="M3000" t="s">
        <v>8273</v>
      </c>
      <c r="N3000" t="s">
        <v>8313</v>
      </c>
      <c r="O3000" s="6">
        <f t="shared" si="288"/>
        <v>103</v>
      </c>
      <c r="P3000">
        <f t="shared" si="289"/>
        <v>118.97</v>
      </c>
      <c r="Q3000" s="5">
        <f t="shared" si="291"/>
        <v>42123.070082742313</v>
      </c>
      <c r="R3000" s="5">
        <f t="shared" si="290"/>
        <v>42151.656028368794</v>
      </c>
      <c r="S3000">
        <f t="shared" si="292"/>
        <v>29</v>
      </c>
      <c r="T3000">
        <f t="shared" si="293"/>
        <v>2015</v>
      </c>
      <c r="U3000" t="str">
        <f t="shared" si="294"/>
        <v>May</v>
      </c>
      <c r="V3000" t="str">
        <f t="shared" si="295"/>
        <v>Apr</v>
      </c>
    </row>
    <row r="3001" spans="1:22" ht="42.75" hidden="1" x14ac:dyDescent="0.4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>
        <v>20</v>
      </c>
      <c r="L3001" t="b">
        <v>1</v>
      </c>
      <c r="M3001" t="s">
        <v>8273</v>
      </c>
      <c r="N3001" t="s">
        <v>8313</v>
      </c>
      <c r="O3001" s="6">
        <f t="shared" si="288"/>
        <v>119</v>
      </c>
      <c r="P3001">
        <f t="shared" si="289"/>
        <v>80.25</v>
      </c>
      <c r="Q3001" s="5">
        <f t="shared" si="291"/>
        <v>43146.947517730499</v>
      </c>
      <c r="R3001" s="5">
        <f t="shared" si="290"/>
        <v>43161.595744680846</v>
      </c>
      <c r="S3001">
        <f t="shared" si="292"/>
        <v>15</v>
      </c>
      <c r="T3001">
        <f t="shared" si="293"/>
        <v>2018</v>
      </c>
      <c r="U3001" t="str">
        <f t="shared" si="294"/>
        <v>Mar</v>
      </c>
      <c r="V3001" t="str">
        <f t="shared" si="295"/>
        <v>Feb</v>
      </c>
    </row>
    <row r="3002" spans="1:22" ht="42.75" hidden="1" x14ac:dyDescent="0.4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>
        <v>8</v>
      </c>
      <c r="L3002" t="b">
        <v>1</v>
      </c>
      <c r="M3002" t="s">
        <v>8273</v>
      </c>
      <c r="N3002" t="s">
        <v>8313</v>
      </c>
      <c r="O3002" s="6">
        <f t="shared" si="288"/>
        <v>100</v>
      </c>
      <c r="P3002">
        <f t="shared" si="289"/>
        <v>62.5</v>
      </c>
      <c r="Q3002" s="5">
        <f t="shared" si="291"/>
        <v>43118.440543735225</v>
      </c>
      <c r="R3002" s="5">
        <f t="shared" si="290"/>
        <v>43132.659574468082</v>
      </c>
      <c r="S3002">
        <f t="shared" si="292"/>
        <v>15</v>
      </c>
      <c r="T3002">
        <f t="shared" si="293"/>
        <v>2018</v>
      </c>
      <c r="U3002" t="str">
        <f t="shared" si="294"/>
        <v>Feb</v>
      </c>
      <c r="V3002" t="str">
        <f t="shared" si="295"/>
        <v>Jan</v>
      </c>
    </row>
    <row r="3003" spans="1:22" ht="42.75" hidden="1" x14ac:dyDescent="0.4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>
        <v>175</v>
      </c>
      <c r="L3003" t="b">
        <v>1</v>
      </c>
      <c r="M3003" t="s">
        <v>8273</v>
      </c>
      <c r="N3003" t="s">
        <v>8313</v>
      </c>
      <c r="O3003" s="6">
        <f t="shared" si="288"/>
        <v>319</v>
      </c>
      <c r="P3003">
        <f t="shared" si="289"/>
        <v>131.38</v>
      </c>
      <c r="Q3003" s="5">
        <f t="shared" si="291"/>
        <v>42895.872127659575</v>
      </c>
      <c r="R3003" s="5">
        <f t="shared" si="290"/>
        <v>42926.510425531917</v>
      </c>
      <c r="S3003">
        <f t="shared" si="292"/>
        <v>31</v>
      </c>
      <c r="T3003">
        <f t="shared" si="293"/>
        <v>2017</v>
      </c>
      <c r="U3003" t="str">
        <f t="shared" si="294"/>
        <v>Jul</v>
      </c>
      <c r="V3003" t="str">
        <f t="shared" si="295"/>
        <v>Jun</v>
      </c>
    </row>
    <row r="3004" spans="1:22" ht="28.5" hidden="1" x14ac:dyDescent="0.4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>
        <v>104</v>
      </c>
      <c r="L3004" t="b">
        <v>1</v>
      </c>
      <c r="M3004" t="s">
        <v>8273</v>
      </c>
      <c r="N3004" t="s">
        <v>8313</v>
      </c>
      <c r="O3004" s="6">
        <f t="shared" si="288"/>
        <v>109</v>
      </c>
      <c r="P3004">
        <f t="shared" si="289"/>
        <v>73.03</v>
      </c>
      <c r="Q3004" s="5">
        <f t="shared" si="291"/>
        <v>41573.258297872337</v>
      </c>
      <c r="R3004" s="5">
        <f t="shared" si="290"/>
        <v>41603.896595744678</v>
      </c>
      <c r="S3004">
        <f t="shared" si="292"/>
        <v>31</v>
      </c>
      <c r="T3004">
        <f t="shared" si="293"/>
        <v>2013</v>
      </c>
      <c r="U3004" t="str">
        <f t="shared" si="294"/>
        <v>Nov</v>
      </c>
      <c r="V3004" t="str">
        <f t="shared" si="295"/>
        <v>Oct</v>
      </c>
    </row>
    <row r="3005" spans="1:22" ht="42.75" hidden="1" x14ac:dyDescent="0.4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>
        <v>17</v>
      </c>
      <c r="L3005" t="b">
        <v>1</v>
      </c>
      <c r="M3005" t="s">
        <v>8273</v>
      </c>
      <c r="N3005" t="s">
        <v>8313</v>
      </c>
      <c r="O3005" s="6">
        <f t="shared" si="288"/>
        <v>101</v>
      </c>
      <c r="P3005">
        <f t="shared" si="289"/>
        <v>178.53</v>
      </c>
      <c r="Q3005" s="5">
        <f t="shared" si="291"/>
        <v>42756.931158392435</v>
      </c>
      <c r="R3005" s="5">
        <f t="shared" si="290"/>
        <v>42788.999290780142</v>
      </c>
      <c r="S3005">
        <f t="shared" si="292"/>
        <v>32</v>
      </c>
      <c r="T3005">
        <f t="shared" si="293"/>
        <v>2017</v>
      </c>
      <c r="U3005" t="str">
        <f t="shared" si="294"/>
        <v>Feb</v>
      </c>
      <c r="V3005" t="str">
        <f t="shared" si="295"/>
        <v>Jan</v>
      </c>
    </row>
    <row r="3006" spans="1:22" ht="42.75" hidden="1" x14ac:dyDescent="0.4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>
        <v>277</v>
      </c>
      <c r="L3006" t="b">
        <v>1</v>
      </c>
      <c r="M3006" t="s">
        <v>8273</v>
      </c>
      <c r="N3006" t="s">
        <v>8313</v>
      </c>
      <c r="O3006" s="6">
        <f t="shared" si="288"/>
        <v>113</v>
      </c>
      <c r="P3006">
        <f t="shared" si="289"/>
        <v>162.91</v>
      </c>
      <c r="Q3006" s="5">
        <f t="shared" si="291"/>
        <v>42276.963640661939</v>
      </c>
      <c r="R3006" s="5">
        <f t="shared" si="290"/>
        <v>42307.644491725769</v>
      </c>
      <c r="S3006">
        <f t="shared" si="292"/>
        <v>31</v>
      </c>
      <c r="T3006">
        <f t="shared" si="293"/>
        <v>2015</v>
      </c>
      <c r="U3006" t="str">
        <f t="shared" si="294"/>
        <v>Oct</v>
      </c>
      <c r="V3006" t="str">
        <f t="shared" si="295"/>
        <v>Sep</v>
      </c>
    </row>
    <row r="3007" spans="1:22" ht="42.75" hidden="1" x14ac:dyDescent="0.4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>
        <v>118</v>
      </c>
      <c r="L3007" t="b">
        <v>1</v>
      </c>
      <c r="M3007" t="s">
        <v>8273</v>
      </c>
      <c r="N3007" t="s">
        <v>8313</v>
      </c>
      <c r="O3007" s="6">
        <f t="shared" si="288"/>
        <v>120</v>
      </c>
      <c r="P3007">
        <f t="shared" si="289"/>
        <v>108.24</v>
      </c>
      <c r="Q3007" s="5">
        <f t="shared" si="291"/>
        <v>42235.901950354615</v>
      </c>
      <c r="R3007" s="5">
        <f t="shared" si="290"/>
        <v>42266.540248226949</v>
      </c>
      <c r="S3007">
        <f t="shared" si="292"/>
        <v>31</v>
      </c>
      <c r="T3007">
        <f t="shared" si="293"/>
        <v>2015</v>
      </c>
      <c r="U3007" t="str">
        <f t="shared" si="294"/>
        <v>Sep</v>
      </c>
      <c r="V3007" t="str">
        <f t="shared" si="295"/>
        <v>Aug</v>
      </c>
    </row>
    <row r="3008" spans="1:22" ht="28.5" hidden="1" x14ac:dyDescent="0.4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>
        <v>97</v>
      </c>
      <c r="L3008" t="b">
        <v>1</v>
      </c>
      <c r="M3008" t="s">
        <v>8273</v>
      </c>
      <c r="N3008" t="s">
        <v>8313</v>
      </c>
      <c r="O3008" s="6">
        <f t="shared" si="288"/>
        <v>108</v>
      </c>
      <c r="P3008">
        <f t="shared" si="289"/>
        <v>88.87</v>
      </c>
      <c r="Q3008" s="5">
        <f t="shared" si="291"/>
        <v>42306.45379432624</v>
      </c>
      <c r="R3008" s="5">
        <f t="shared" si="290"/>
        <v>42337.092092198582</v>
      </c>
      <c r="S3008">
        <f t="shared" si="292"/>
        <v>31</v>
      </c>
      <c r="T3008">
        <f t="shared" si="293"/>
        <v>2015</v>
      </c>
      <c r="U3008" t="str">
        <f t="shared" si="294"/>
        <v>Nov</v>
      </c>
      <c r="V3008" t="str">
        <f t="shared" si="295"/>
        <v>Oct</v>
      </c>
    </row>
    <row r="3009" spans="1:22" ht="28.5" hidden="1" x14ac:dyDescent="0.4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>
        <v>20</v>
      </c>
      <c r="L3009" t="b">
        <v>1</v>
      </c>
      <c r="M3009" t="s">
        <v>8273</v>
      </c>
      <c r="N3009" t="s">
        <v>8313</v>
      </c>
      <c r="O3009" s="6">
        <f t="shared" si="288"/>
        <v>180</v>
      </c>
      <c r="P3009">
        <f t="shared" si="289"/>
        <v>54</v>
      </c>
      <c r="Q3009" s="5">
        <f t="shared" si="291"/>
        <v>42449.901690307328</v>
      </c>
      <c r="R3009" s="5">
        <f t="shared" si="290"/>
        <v>42471.34849881797</v>
      </c>
      <c r="S3009">
        <f t="shared" si="292"/>
        <v>22</v>
      </c>
      <c r="T3009">
        <f t="shared" si="293"/>
        <v>2016</v>
      </c>
      <c r="U3009" t="str">
        <f t="shared" si="294"/>
        <v>Apr</v>
      </c>
      <c r="V3009" t="str">
        <f t="shared" si="295"/>
        <v>Mar</v>
      </c>
    </row>
    <row r="3010" spans="1:22" ht="42.75" hidden="1" x14ac:dyDescent="0.4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>
        <v>26</v>
      </c>
      <c r="L3010" t="b">
        <v>1</v>
      </c>
      <c r="M3010" t="s">
        <v>8273</v>
      </c>
      <c r="N3010" t="s">
        <v>8313</v>
      </c>
      <c r="O3010" s="6">
        <f t="shared" ref="O3010:O3073" si="296">ROUND(E3010/D3010*100,0)</f>
        <v>101</v>
      </c>
      <c r="P3010">
        <f t="shared" ref="P3010:P3073" si="297">IFERROR(ROUND(E3010/K3010,2),0)</f>
        <v>116.73</v>
      </c>
      <c r="Q3010" s="5">
        <f t="shared" si="291"/>
        <v>42717.471855791962</v>
      </c>
      <c r="R3010" s="5">
        <f t="shared" ref="R3010:R3073" si="298">(I3010/84600)+DATE(1970,1,1)</f>
        <v>42748.110153664304</v>
      </c>
      <c r="S3010">
        <f t="shared" si="292"/>
        <v>31</v>
      </c>
      <c r="T3010">
        <f t="shared" si="293"/>
        <v>2016</v>
      </c>
      <c r="U3010" t="str">
        <f t="shared" si="294"/>
        <v>Jan</v>
      </c>
      <c r="V3010" t="str">
        <f t="shared" si="295"/>
        <v>Dec</v>
      </c>
    </row>
    <row r="3011" spans="1:22" ht="42.75" hidden="1" x14ac:dyDescent="0.4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>
        <v>128</v>
      </c>
      <c r="L3011" t="b">
        <v>1</v>
      </c>
      <c r="M3011" t="s">
        <v>8273</v>
      </c>
      <c r="N3011" t="s">
        <v>8313</v>
      </c>
      <c r="O3011" s="6">
        <f t="shared" si="296"/>
        <v>120</v>
      </c>
      <c r="P3011">
        <f t="shared" si="297"/>
        <v>233.9</v>
      </c>
      <c r="Q3011" s="5">
        <f t="shared" ref="Q3011:Q3074" si="299">(J3011/84600)+DATE(1970,1,1)</f>
        <v>42287.879905437352</v>
      </c>
      <c r="R3011" s="5">
        <f t="shared" si="298"/>
        <v>42318.560756501181</v>
      </c>
      <c r="S3011">
        <f t="shared" ref="S3011:S3074" si="300">ROUND((I3011-J3011)/86400,0)+1</f>
        <v>31</v>
      </c>
      <c r="T3011">
        <f t="shared" ref="T3011:T3074" si="301">YEAR((Q3011))</f>
        <v>2015</v>
      </c>
      <c r="U3011" t="str">
        <f t="shared" si="294"/>
        <v>Nov</v>
      </c>
      <c r="V3011" t="str">
        <f t="shared" si="295"/>
        <v>Oct</v>
      </c>
    </row>
    <row r="3012" spans="1:22" ht="42.75" hidden="1" x14ac:dyDescent="0.4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>
        <v>15</v>
      </c>
      <c r="L3012" t="b">
        <v>1</v>
      </c>
      <c r="M3012" t="s">
        <v>8273</v>
      </c>
      <c r="N3012" t="s">
        <v>8313</v>
      </c>
      <c r="O3012" s="6">
        <f t="shared" si="296"/>
        <v>158</v>
      </c>
      <c r="P3012">
        <f t="shared" si="297"/>
        <v>158</v>
      </c>
      <c r="Q3012" s="5">
        <f t="shared" si="299"/>
        <v>42346.360744680853</v>
      </c>
      <c r="R3012" s="5">
        <f t="shared" si="298"/>
        <v>42407.637340425528</v>
      </c>
      <c r="S3012">
        <f t="shared" si="300"/>
        <v>61</v>
      </c>
      <c r="T3012">
        <f t="shared" si="301"/>
        <v>2015</v>
      </c>
      <c r="U3012" t="str">
        <f t="shared" si="294"/>
        <v>Feb</v>
      </c>
      <c r="V3012" t="str">
        <f t="shared" si="295"/>
        <v>Dec</v>
      </c>
    </row>
    <row r="3013" spans="1:22" ht="42.75" hidden="1" x14ac:dyDescent="0.4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>
        <v>25</v>
      </c>
      <c r="L3013" t="b">
        <v>1</v>
      </c>
      <c r="M3013" t="s">
        <v>8273</v>
      </c>
      <c r="N3013" t="s">
        <v>8313</v>
      </c>
      <c r="O3013" s="6">
        <f t="shared" si="296"/>
        <v>124</v>
      </c>
      <c r="P3013">
        <f t="shared" si="297"/>
        <v>14.84</v>
      </c>
      <c r="Q3013" s="5">
        <f t="shared" si="299"/>
        <v>42691.181040189127</v>
      </c>
      <c r="R3013" s="5">
        <f t="shared" si="298"/>
        <v>42719.254609929078</v>
      </c>
      <c r="S3013">
        <f t="shared" si="300"/>
        <v>28</v>
      </c>
      <c r="T3013">
        <f t="shared" si="301"/>
        <v>2016</v>
      </c>
      <c r="U3013" t="str">
        <f t="shared" si="294"/>
        <v>Dec</v>
      </c>
      <c r="V3013" t="str">
        <f t="shared" si="295"/>
        <v>Nov</v>
      </c>
    </row>
    <row r="3014" spans="1:22" ht="42.75" hidden="1" x14ac:dyDescent="0.4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>
        <v>55</v>
      </c>
      <c r="L3014" t="b">
        <v>1</v>
      </c>
      <c r="M3014" t="s">
        <v>8273</v>
      </c>
      <c r="N3014" t="s">
        <v>8313</v>
      </c>
      <c r="O3014" s="6">
        <f t="shared" si="296"/>
        <v>117</v>
      </c>
      <c r="P3014">
        <f t="shared" si="297"/>
        <v>85.18</v>
      </c>
      <c r="Q3014" s="5">
        <f t="shared" si="299"/>
        <v>42374.824231678489</v>
      </c>
      <c r="R3014" s="5">
        <f t="shared" si="298"/>
        <v>42396.271040189124</v>
      </c>
      <c r="S3014">
        <f t="shared" si="300"/>
        <v>22</v>
      </c>
      <c r="T3014">
        <f t="shared" si="301"/>
        <v>2016</v>
      </c>
      <c r="U3014" t="str">
        <f t="shared" si="294"/>
        <v>Jan</v>
      </c>
      <c r="V3014" t="str">
        <f t="shared" si="295"/>
        <v>Jan</v>
      </c>
    </row>
    <row r="3015" spans="1:22" ht="42.75" hidden="1" x14ac:dyDescent="0.4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>
        <v>107</v>
      </c>
      <c r="L3015" t="b">
        <v>1</v>
      </c>
      <c r="M3015" t="s">
        <v>8273</v>
      </c>
      <c r="N3015" t="s">
        <v>8313</v>
      </c>
      <c r="O3015" s="6">
        <f t="shared" si="296"/>
        <v>157</v>
      </c>
      <c r="P3015">
        <f t="shared" si="297"/>
        <v>146.69</v>
      </c>
      <c r="Q3015" s="5">
        <f t="shared" si="299"/>
        <v>42499.556134751772</v>
      </c>
      <c r="R3015" s="5">
        <f t="shared" si="298"/>
        <v>42530.194432624114</v>
      </c>
      <c r="S3015">
        <f t="shared" si="300"/>
        <v>31</v>
      </c>
      <c r="T3015">
        <f t="shared" si="301"/>
        <v>2016</v>
      </c>
      <c r="U3015" t="str">
        <f t="shared" si="294"/>
        <v>Jun</v>
      </c>
      <c r="V3015" t="str">
        <f t="shared" si="295"/>
        <v>May</v>
      </c>
    </row>
    <row r="3016" spans="1:22" ht="42.75" hidden="1" x14ac:dyDescent="0.4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>
        <v>557</v>
      </c>
      <c r="L3016" t="b">
        <v>1</v>
      </c>
      <c r="M3016" t="s">
        <v>8273</v>
      </c>
      <c r="N3016" t="s">
        <v>8313</v>
      </c>
      <c r="O3016" s="6">
        <f t="shared" si="296"/>
        <v>113</v>
      </c>
      <c r="P3016">
        <f t="shared" si="297"/>
        <v>50.76</v>
      </c>
      <c r="Q3016" s="5">
        <f t="shared" si="299"/>
        <v>42268.019858156025</v>
      </c>
      <c r="R3016" s="5">
        <f t="shared" si="298"/>
        <v>42296.702127659577</v>
      </c>
      <c r="S3016">
        <f t="shared" si="300"/>
        <v>29</v>
      </c>
      <c r="T3016">
        <f t="shared" si="301"/>
        <v>2015</v>
      </c>
      <c r="U3016" t="str">
        <f t="shared" si="294"/>
        <v>Oct</v>
      </c>
      <c r="V3016" t="str">
        <f t="shared" si="295"/>
        <v>Sep</v>
      </c>
    </row>
    <row r="3017" spans="1:22" ht="42.75" hidden="1" x14ac:dyDescent="0.4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>
        <v>40</v>
      </c>
      <c r="L3017" t="b">
        <v>1</v>
      </c>
      <c r="M3017" t="s">
        <v>8273</v>
      </c>
      <c r="N3017" t="s">
        <v>8313</v>
      </c>
      <c r="O3017" s="6">
        <f t="shared" si="296"/>
        <v>103</v>
      </c>
      <c r="P3017">
        <f t="shared" si="297"/>
        <v>87.7</v>
      </c>
      <c r="Q3017" s="5">
        <f t="shared" si="299"/>
        <v>42130.764042553186</v>
      </c>
      <c r="R3017" s="5">
        <f t="shared" si="298"/>
        <v>42146.531914893618</v>
      </c>
      <c r="S3017">
        <f t="shared" si="300"/>
        <v>16</v>
      </c>
      <c r="T3017">
        <f t="shared" si="301"/>
        <v>2015</v>
      </c>
      <c r="U3017" t="str">
        <f t="shared" si="294"/>
        <v>May</v>
      </c>
      <c r="V3017" t="str">
        <f t="shared" si="295"/>
        <v>May</v>
      </c>
    </row>
    <row r="3018" spans="1:22" ht="42.75" hidden="1" x14ac:dyDescent="0.4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>
        <v>36</v>
      </c>
      <c r="L3018" t="b">
        <v>1</v>
      </c>
      <c r="M3018" t="s">
        <v>8273</v>
      </c>
      <c r="N3018" t="s">
        <v>8313</v>
      </c>
      <c r="O3018" s="6">
        <f t="shared" si="296"/>
        <v>103</v>
      </c>
      <c r="P3018">
        <f t="shared" si="297"/>
        <v>242.28</v>
      </c>
      <c r="Q3018" s="5">
        <f t="shared" si="299"/>
        <v>42123.432056737583</v>
      </c>
      <c r="R3018" s="5">
        <f t="shared" si="298"/>
        <v>42184.708652482266</v>
      </c>
      <c r="S3018">
        <f t="shared" si="300"/>
        <v>61</v>
      </c>
      <c r="T3018">
        <f t="shared" si="301"/>
        <v>2015</v>
      </c>
      <c r="U3018" t="str">
        <f t="shared" si="294"/>
        <v>Jun</v>
      </c>
      <c r="V3018" t="str">
        <f t="shared" si="295"/>
        <v>Apr</v>
      </c>
    </row>
    <row r="3019" spans="1:22" ht="42.75" hidden="1" x14ac:dyDescent="0.4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>
        <v>159</v>
      </c>
      <c r="L3019" t="b">
        <v>1</v>
      </c>
      <c r="M3019" t="s">
        <v>8273</v>
      </c>
      <c r="N3019" t="s">
        <v>8313</v>
      </c>
      <c r="O3019" s="6">
        <f t="shared" si="296"/>
        <v>106</v>
      </c>
      <c r="P3019">
        <f t="shared" si="297"/>
        <v>146.44999999999999</v>
      </c>
      <c r="Q3019" s="5">
        <f t="shared" si="299"/>
        <v>42188.080886524825</v>
      </c>
      <c r="R3019" s="5">
        <f t="shared" si="298"/>
        <v>42218.719184397167</v>
      </c>
      <c r="S3019">
        <f t="shared" si="300"/>
        <v>31</v>
      </c>
      <c r="T3019">
        <f t="shared" si="301"/>
        <v>2015</v>
      </c>
      <c r="U3019" t="str">
        <f t="shared" si="294"/>
        <v>Aug</v>
      </c>
      <c r="V3019" t="str">
        <f t="shared" si="295"/>
        <v>Jul</v>
      </c>
    </row>
    <row r="3020" spans="1:22" ht="42.75" hidden="1" x14ac:dyDescent="0.4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>
        <v>41</v>
      </c>
      <c r="L3020" t="b">
        <v>1</v>
      </c>
      <c r="M3020" t="s">
        <v>8273</v>
      </c>
      <c r="N3020" t="s">
        <v>8313</v>
      </c>
      <c r="O3020" s="6">
        <f t="shared" si="296"/>
        <v>101</v>
      </c>
      <c r="P3020">
        <f t="shared" si="297"/>
        <v>103.17</v>
      </c>
      <c r="Q3020" s="5">
        <f t="shared" si="299"/>
        <v>42516.368510638298</v>
      </c>
      <c r="R3020" s="5">
        <f t="shared" si="298"/>
        <v>42559.893617021276</v>
      </c>
      <c r="S3020">
        <f t="shared" si="300"/>
        <v>44</v>
      </c>
      <c r="T3020">
        <f t="shared" si="301"/>
        <v>2016</v>
      </c>
      <c r="U3020" t="str">
        <f t="shared" si="294"/>
        <v>Jul</v>
      </c>
      <c r="V3020" t="str">
        <f t="shared" si="295"/>
        <v>May</v>
      </c>
    </row>
    <row r="3021" spans="1:22" ht="42.75" hidden="1" x14ac:dyDescent="0.4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>
        <v>226</v>
      </c>
      <c r="L3021" t="b">
        <v>1</v>
      </c>
      <c r="M3021" t="s">
        <v>8273</v>
      </c>
      <c r="N3021" t="s">
        <v>8313</v>
      </c>
      <c r="O3021" s="6">
        <f t="shared" si="296"/>
        <v>121</v>
      </c>
      <c r="P3021">
        <f t="shared" si="297"/>
        <v>80.459999999999994</v>
      </c>
      <c r="Q3021" s="5">
        <f t="shared" si="299"/>
        <v>42103.29810874704</v>
      </c>
      <c r="R3021" s="5">
        <f t="shared" si="298"/>
        <v>42131.170212765959</v>
      </c>
      <c r="S3021">
        <f t="shared" si="300"/>
        <v>28</v>
      </c>
      <c r="T3021">
        <f t="shared" si="301"/>
        <v>2015</v>
      </c>
      <c r="U3021" t="str">
        <f t="shared" si="294"/>
        <v>May</v>
      </c>
      <c r="V3021" t="str">
        <f t="shared" si="295"/>
        <v>Apr</v>
      </c>
    </row>
    <row r="3022" spans="1:22" ht="42.75" hidden="1" x14ac:dyDescent="0.4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>
        <v>30</v>
      </c>
      <c r="L3022" t="b">
        <v>1</v>
      </c>
      <c r="M3022" t="s">
        <v>8273</v>
      </c>
      <c r="N3022" t="s">
        <v>8313</v>
      </c>
      <c r="O3022" s="6">
        <f t="shared" si="296"/>
        <v>101</v>
      </c>
      <c r="P3022">
        <f t="shared" si="297"/>
        <v>234.67</v>
      </c>
      <c r="Q3022" s="5">
        <f t="shared" si="299"/>
        <v>42524.077222222222</v>
      </c>
      <c r="R3022" s="5">
        <f t="shared" si="298"/>
        <v>42585.353817966898</v>
      </c>
      <c r="S3022">
        <f t="shared" si="300"/>
        <v>61</v>
      </c>
      <c r="T3022">
        <f t="shared" si="301"/>
        <v>2016</v>
      </c>
      <c r="U3022" t="str">
        <f t="shared" si="294"/>
        <v>Aug</v>
      </c>
      <c r="V3022" t="str">
        <f t="shared" si="295"/>
        <v>Jun</v>
      </c>
    </row>
    <row r="3023" spans="1:22" ht="42.75" hidden="1" x14ac:dyDescent="0.4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>
        <v>103</v>
      </c>
      <c r="L3023" t="b">
        <v>1</v>
      </c>
      <c r="M3023" t="s">
        <v>8273</v>
      </c>
      <c r="N3023" t="s">
        <v>8313</v>
      </c>
      <c r="O3023" s="6">
        <f t="shared" si="296"/>
        <v>116</v>
      </c>
      <c r="P3023">
        <f t="shared" si="297"/>
        <v>50.69</v>
      </c>
      <c r="Q3023" s="5">
        <f t="shared" si="299"/>
        <v>43024.270319148935</v>
      </c>
      <c r="R3023" s="5">
        <f t="shared" si="298"/>
        <v>43060.658865248231</v>
      </c>
      <c r="S3023">
        <f t="shared" si="300"/>
        <v>37</v>
      </c>
      <c r="T3023">
        <f t="shared" si="301"/>
        <v>2017</v>
      </c>
      <c r="U3023" t="str">
        <f t="shared" si="294"/>
        <v>Nov</v>
      </c>
      <c r="V3023" t="str">
        <f t="shared" si="295"/>
        <v>Oct</v>
      </c>
    </row>
    <row r="3024" spans="1:22" ht="42.75" hidden="1" x14ac:dyDescent="0.4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>
        <v>62</v>
      </c>
      <c r="L3024" t="b">
        <v>1</v>
      </c>
      <c r="M3024" t="s">
        <v>8273</v>
      </c>
      <c r="N3024" t="s">
        <v>8313</v>
      </c>
      <c r="O3024" s="6">
        <f t="shared" si="296"/>
        <v>101</v>
      </c>
      <c r="P3024">
        <f t="shared" si="297"/>
        <v>162.71</v>
      </c>
      <c r="Q3024" s="5">
        <f t="shared" si="299"/>
        <v>42926.569846335697</v>
      </c>
      <c r="R3024" s="5">
        <f t="shared" si="298"/>
        <v>42972.527293144209</v>
      </c>
      <c r="S3024">
        <f t="shared" si="300"/>
        <v>46</v>
      </c>
      <c r="T3024">
        <f t="shared" si="301"/>
        <v>2017</v>
      </c>
      <c r="U3024" t="str">
        <f t="shared" si="294"/>
        <v>Aug</v>
      </c>
      <c r="V3024" t="str">
        <f t="shared" si="295"/>
        <v>Jul</v>
      </c>
    </row>
    <row r="3025" spans="1:22" ht="42.75" hidden="1" x14ac:dyDescent="0.4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>
        <v>6</v>
      </c>
      <c r="L3025" t="b">
        <v>1</v>
      </c>
      <c r="M3025" t="s">
        <v>8273</v>
      </c>
      <c r="N3025" t="s">
        <v>8313</v>
      </c>
      <c r="O3025" s="6">
        <f t="shared" si="296"/>
        <v>103</v>
      </c>
      <c r="P3025">
        <f t="shared" si="297"/>
        <v>120.17</v>
      </c>
      <c r="Q3025" s="5">
        <f t="shared" si="299"/>
        <v>42473.860354609933</v>
      </c>
      <c r="R3025" s="5">
        <f t="shared" si="298"/>
        <v>42519.817801418438</v>
      </c>
      <c r="S3025">
        <f t="shared" si="300"/>
        <v>46</v>
      </c>
      <c r="T3025">
        <f t="shared" si="301"/>
        <v>2016</v>
      </c>
      <c r="U3025" t="str">
        <f t="shared" si="294"/>
        <v>May</v>
      </c>
      <c r="V3025" t="str">
        <f t="shared" si="295"/>
        <v>Apr</v>
      </c>
    </row>
    <row r="3026" spans="1:22" ht="42.75" hidden="1" x14ac:dyDescent="0.4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>
        <v>182</v>
      </c>
      <c r="L3026" t="b">
        <v>1</v>
      </c>
      <c r="M3026" t="s">
        <v>8273</v>
      </c>
      <c r="N3026" t="s">
        <v>8313</v>
      </c>
      <c r="O3026" s="6">
        <f t="shared" si="296"/>
        <v>246</v>
      </c>
      <c r="P3026">
        <f t="shared" si="297"/>
        <v>67.7</v>
      </c>
      <c r="Q3026" s="5">
        <f t="shared" si="299"/>
        <v>41490.695921985818</v>
      </c>
      <c r="R3026" s="5">
        <f t="shared" si="298"/>
        <v>41521.334219858152</v>
      </c>
      <c r="S3026">
        <f t="shared" si="300"/>
        <v>31</v>
      </c>
      <c r="T3026">
        <f t="shared" si="301"/>
        <v>2013</v>
      </c>
      <c r="U3026" t="str">
        <f t="shared" si="294"/>
        <v>Sep</v>
      </c>
      <c r="V3026" t="str">
        <f t="shared" si="295"/>
        <v>Aug</v>
      </c>
    </row>
    <row r="3027" spans="1:22" ht="42.75" hidden="1" x14ac:dyDescent="0.4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>
        <v>145</v>
      </c>
      <c r="L3027" t="b">
        <v>1</v>
      </c>
      <c r="M3027" t="s">
        <v>8273</v>
      </c>
      <c r="N3027" t="s">
        <v>8313</v>
      </c>
      <c r="O3027" s="6">
        <f t="shared" si="296"/>
        <v>302</v>
      </c>
      <c r="P3027">
        <f t="shared" si="297"/>
        <v>52.1</v>
      </c>
      <c r="Q3027" s="5">
        <f t="shared" si="299"/>
        <v>42106.030886524823</v>
      </c>
      <c r="R3027" s="5">
        <f t="shared" si="298"/>
        <v>42134.787234042553</v>
      </c>
      <c r="S3027">
        <f t="shared" si="300"/>
        <v>29</v>
      </c>
      <c r="T3027">
        <f t="shared" si="301"/>
        <v>2015</v>
      </c>
      <c r="U3027" t="str">
        <f t="shared" ref="U3027:U3090" si="302">TEXT(R3027,"mmm")</f>
        <v>May</v>
      </c>
      <c r="V3027" t="str">
        <f t="shared" si="295"/>
        <v>Apr</v>
      </c>
    </row>
    <row r="3028" spans="1:22" ht="42.75" hidden="1" x14ac:dyDescent="0.4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>
        <v>25</v>
      </c>
      <c r="L3028" t="b">
        <v>1</v>
      </c>
      <c r="M3028" t="s">
        <v>8273</v>
      </c>
      <c r="N3028" t="s">
        <v>8313</v>
      </c>
      <c r="O3028" s="6">
        <f t="shared" si="296"/>
        <v>143</v>
      </c>
      <c r="P3028">
        <f t="shared" si="297"/>
        <v>51.6</v>
      </c>
      <c r="Q3028" s="5">
        <f t="shared" si="299"/>
        <v>43149.724491725763</v>
      </c>
      <c r="R3028" s="5">
        <f t="shared" si="298"/>
        <v>43164.022364066193</v>
      </c>
      <c r="S3028">
        <f t="shared" si="300"/>
        <v>15</v>
      </c>
      <c r="T3028">
        <f t="shared" si="301"/>
        <v>2018</v>
      </c>
      <c r="U3028" t="str">
        <f t="shared" si="302"/>
        <v>Mar</v>
      </c>
      <c r="V3028" t="str">
        <f t="shared" si="295"/>
        <v>Feb</v>
      </c>
    </row>
    <row r="3029" spans="1:22" ht="42.75" hidden="1" x14ac:dyDescent="0.4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>
        <v>320</v>
      </c>
      <c r="L3029" t="b">
        <v>1</v>
      </c>
      <c r="M3029" t="s">
        <v>8273</v>
      </c>
      <c r="N3029" t="s">
        <v>8313</v>
      </c>
      <c r="O3029" s="6">
        <f t="shared" si="296"/>
        <v>131</v>
      </c>
      <c r="P3029">
        <f t="shared" si="297"/>
        <v>164.3</v>
      </c>
      <c r="Q3029" s="5">
        <f t="shared" si="299"/>
        <v>42404.442683215129</v>
      </c>
      <c r="R3029" s="5">
        <f t="shared" si="298"/>
        <v>42435.038427895983</v>
      </c>
      <c r="S3029">
        <f t="shared" si="300"/>
        <v>31</v>
      </c>
      <c r="T3029">
        <f t="shared" si="301"/>
        <v>2016</v>
      </c>
      <c r="U3029" t="str">
        <f t="shared" si="302"/>
        <v>Mar</v>
      </c>
      <c r="V3029" t="str">
        <f t="shared" si="295"/>
        <v>Feb</v>
      </c>
    </row>
    <row r="3030" spans="1:22" ht="28.5" hidden="1" x14ac:dyDescent="0.4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>
        <v>99</v>
      </c>
      <c r="L3030" t="b">
        <v>1</v>
      </c>
      <c r="M3030" t="s">
        <v>8273</v>
      </c>
      <c r="N3030" t="s">
        <v>8313</v>
      </c>
      <c r="O3030" s="6">
        <f t="shared" si="296"/>
        <v>168</v>
      </c>
      <c r="P3030">
        <f t="shared" si="297"/>
        <v>84.86</v>
      </c>
      <c r="Q3030" s="5">
        <f t="shared" si="299"/>
        <v>42928.929373522464</v>
      </c>
      <c r="R3030" s="5">
        <f t="shared" si="298"/>
        <v>42959.567671394798</v>
      </c>
      <c r="S3030">
        <f t="shared" si="300"/>
        <v>31</v>
      </c>
      <c r="T3030">
        <f t="shared" si="301"/>
        <v>2017</v>
      </c>
      <c r="U3030" t="str">
        <f t="shared" si="302"/>
        <v>Aug</v>
      </c>
      <c r="V3030" t="str">
        <f t="shared" si="295"/>
        <v>Jul</v>
      </c>
    </row>
    <row r="3031" spans="1:22" ht="42.75" hidden="1" x14ac:dyDescent="0.4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>
        <v>348</v>
      </c>
      <c r="L3031" t="b">
        <v>1</v>
      </c>
      <c r="M3031" t="s">
        <v>8273</v>
      </c>
      <c r="N3031" t="s">
        <v>8313</v>
      </c>
      <c r="O3031" s="6">
        <f t="shared" si="296"/>
        <v>110</v>
      </c>
      <c r="P3031">
        <f t="shared" si="297"/>
        <v>94.55</v>
      </c>
      <c r="Q3031" s="5">
        <f t="shared" si="299"/>
        <v>42280.872895981083</v>
      </c>
      <c r="R3031" s="5">
        <f t="shared" si="298"/>
        <v>42309.9609929078</v>
      </c>
      <c r="S3031">
        <f t="shared" si="300"/>
        <v>29</v>
      </c>
      <c r="T3031">
        <f t="shared" si="301"/>
        <v>2015</v>
      </c>
      <c r="U3031" t="str">
        <f t="shared" si="302"/>
        <v>Nov</v>
      </c>
      <c r="V3031" t="str">
        <f t="shared" si="295"/>
        <v>Oct</v>
      </c>
    </row>
    <row r="3032" spans="1:22" ht="42.75" hidden="1" x14ac:dyDescent="0.4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>
        <v>41</v>
      </c>
      <c r="L3032" t="b">
        <v>1</v>
      </c>
      <c r="M3032" t="s">
        <v>8273</v>
      </c>
      <c r="N3032" t="s">
        <v>8313</v>
      </c>
      <c r="O3032" s="6">
        <f t="shared" si="296"/>
        <v>107</v>
      </c>
      <c r="P3032">
        <f t="shared" si="297"/>
        <v>45.54</v>
      </c>
      <c r="Q3032" s="5">
        <f t="shared" si="299"/>
        <v>42588.316442080381</v>
      </c>
      <c r="R3032" s="5">
        <f t="shared" si="298"/>
        <v>42618.954739952722</v>
      </c>
      <c r="S3032">
        <f t="shared" si="300"/>
        <v>31</v>
      </c>
      <c r="T3032">
        <f t="shared" si="301"/>
        <v>2016</v>
      </c>
      <c r="U3032" t="str">
        <f t="shared" si="302"/>
        <v>Sep</v>
      </c>
      <c r="V3032" t="str">
        <f t="shared" si="295"/>
        <v>Aug</v>
      </c>
    </row>
    <row r="3033" spans="1:22" ht="71.25" hidden="1" x14ac:dyDescent="0.4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>
        <v>29</v>
      </c>
      <c r="L3033" t="b">
        <v>1</v>
      </c>
      <c r="M3033" t="s">
        <v>8273</v>
      </c>
      <c r="N3033" t="s">
        <v>8313</v>
      </c>
      <c r="O3033" s="6">
        <f t="shared" si="296"/>
        <v>100</v>
      </c>
      <c r="P3033">
        <f t="shared" si="297"/>
        <v>51.72</v>
      </c>
      <c r="Q3033" s="5">
        <f t="shared" si="299"/>
        <v>42960.199137115836</v>
      </c>
      <c r="R3033" s="5">
        <f t="shared" si="298"/>
        <v>43021.475732860519</v>
      </c>
      <c r="S3033">
        <f t="shared" si="300"/>
        <v>61</v>
      </c>
      <c r="T3033">
        <f t="shared" si="301"/>
        <v>2017</v>
      </c>
      <c r="U3033" t="str">
        <f t="shared" si="302"/>
        <v>Oct</v>
      </c>
      <c r="V3033" t="str">
        <f t="shared" si="295"/>
        <v>Aug</v>
      </c>
    </row>
    <row r="3034" spans="1:22" ht="42.75" hidden="1" x14ac:dyDescent="0.4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>
        <v>25</v>
      </c>
      <c r="L3034" t="b">
        <v>1</v>
      </c>
      <c r="M3034" t="s">
        <v>8273</v>
      </c>
      <c r="N3034" t="s">
        <v>8313</v>
      </c>
      <c r="O3034" s="6">
        <f t="shared" si="296"/>
        <v>127</v>
      </c>
      <c r="P3034">
        <f t="shared" si="297"/>
        <v>50.88</v>
      </c>
      <c r="Q3034" s="5">
        <f t="shared" si="299"/>
        <v>42582.492423167845</v>
      </c>
      <c r="R3034" s="5">
        <f t="shared" si="298"/>
        <v>42613.130721040186</v>
      </c>
      <c r="S3034">
        <f t="shared" si="300"/>
        <v>31</v>
      </c>
      <c r="T3034">
        <f t="shared" si="301"/>
        <v>2016</v>
      </c>
      <c r="U3034" t="str">
        <f t="shared" si="302"/>
        <v>Aug</v>
      </c>
      <c r="V3034" t="str">
        <f t="shared" si="295"/>
        <v>Jul</v>
      </c>
    </row>
    <row r="3035" spans="1:22" ht="42.75" hidden="1" x14ac:dyDescent="0.4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>
        <v>23</v>
      </c>
      <c r="L3035" t="b">
        <v>1</v>
      </c>
      <c r="M3035" t="s">
        <v>8273</v>
      </c>
      <c r="N3035" t="s">
        <v>8313</v>
      </c>
      <c r="O3035" s="6">
        <f t="shared" si="296"/>
        <v>147</v>
      </c>
      <c r="P3035">
        <f t="shared" si="297"/>
        <v>191.13</v>
      </c>
      <c r="Q3035" s="5">
        <f t="shared" si="299"/>
        <v>42931.8359929078</v>
      </c>
      <c r="R3035" s="5">
        <f t="shared" si="298"/>
        <v>42962.474290780141</v>
      </c>
      <c r="S3035">
        <f t="shared" si="300"/>
        <v>31</v>
      </c>
      <c r="T3035">
        <f t="shared" si="301"/>
        <v>2017</v>
      </c>
      <c r="U3035" t="str">
        <f t="shared" si="302"/>
        <v>Aug</v>
      </c>
      <c r="V3035" t="str">
        <f t="shared" si="295"/>
        <v>Jul</v>
      </c>
    </row>
    <row r="3036" spans="1:22" ht="57" hidden="1" x14ac:dyDescent="0.4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>
        <v>1260</v>
      </c>
      <c r="L3036" t="b">
        <v>1</v>
      </c>
      <c r="M3036" t="s">
        <v>8273</v>
      </c>
      <c r="N3036" t="s">
        <v>8313</v>
      </c>
      <c r="O3036" s="6">
        <f t="shared" si="296"/>
        <v>113</v>
      </c>
      <c r="P3036">
        <f t="shared" si="297"/>
        <v>89.31</v>
      </c>
      <c r="Q3036" s="5">
        <f t="shared" si="299"/>
        <v>43007.844621749406</v>
      </c>
      <c r="R3036" s="5">
        <f t="shared" si="298"/>
        <v>43039.126950354606</v>
      </c>
      <c r="S3036">
        <f t="shared" si="300"/>
        <v>32</v>
      </c>
      <c r="T3036">
        <f t="shared" si="301"/>
        <v>2017</v>
      </c>
      <c r="U3036" t="str">
        <f t="shared" si="302"/>
        <v>Oct</v>
      </c>
      <c r="V3036" t="str">
        <f t="shared" si="295"/>
        <v>Sep</v>
      </c>
    </row>
    <row r="3037" spans="1:22" ht="28.5" hidden="1" x14ac:dyDescent="0.4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>
        <v>307</v>
      </c>
      <c r="L3037" t="b">
        <v>1</v>
      </c>
      <c r="M3037" t="s">
        <v>8273</v>
      </c>
      <c r="N3037" t="s">
        <v>8313</v>
      </c>
      <c r="O3037" s="6">
        <f t="shared" si="296"/>
        <v>109</v>
      </c>
      <c r="P3037">
        <f t="shared" si="297"/>
        <v>88.59</v>
      </c>
      <c r="Q3037" s="5">
        <f t="shared" si="299"/>
        <v>41704.721146572105</v>
      </c>
      <c r="R3037" s="5">
        <f t="shared" si="298"/>
        <v>41735.359444444446</v>
      </c>
      <c r="S3037">
        <f t="shared" si="300"/>
        <v>31</v>
      </c>
      <c r="T3037">
        <f t="shared" si="301"/>
        <v>2014</v>
      </c>
      <c r="U3037" t="str">
        <f t="shared" si="302"/>
        <v>Apr</v>
      </c>
      <c r="V3037" t="str">
        <f t="shared" si="295"/>
        <v>Mar</v>
      </c>
    </row>
    <row r="3038" spans="1:22" ht="42.75" hidden="1" x14ac:dyDescent="0.4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>
        <v>329</v>
      </c>
      <c r="L3038" t="b">
        <v>1</v>
      </c>
      <c r="M3038" t="s">
        <v>8273</v>
      </c>
      <c r="N3038" t="s">
        <v>8313</v>
      </c>
      <c r="O3038" s="6">
        <f t="shared" si="296"/>
        <v>127</v>
      </c>
      <c r="P3038">
        <f t="shared" si="297"/>
        <v>96.3</v>
      </c>
      <c r="Q3038" s="5">
        <f t="shared" si="299"/>
        <v>41805.035981087472</v>
      </c>
      <c r="R3038" s="5">
        <f t="shared" si="298"/>
        <v>41841.509929078013</v>
      </c>
      <c r="S3038">
        <f t="shared" si="300"/>
        <v>37</v>
      </c>
      <c r="T3038">
        <f t="shared" si="301"/>
        <v>2014</v>
      </c>
      <c r="U3038" t="str">
        <f t="shared" si="302"/>
        <v>Jul</v>
      </c>
      <c r="V3038" t="str">
        <f t="shared" si="295"/>
        <v>Jun</v>
      </c>
    </row>
    <row r="3039" spans="1:22" ht="57" hidden="1" x14ac:dyDescent="0.4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>
        <v>32</v>
      </c>
      <c r="L3039" t="b">
        <v>1</v>
      </c>
      <c r="M3039" t="s">
        <v>8273</v>
      </c>
      <c r="N3039" t="s">
        <v>8313</v>
      </c>
      <c r="O3039" s="6">
        <f t="shared" si="296"/>
        <v>213</v>
      </c>
      <c r="P3039">
        <f t="shared" si="297"/>
        <v>33.31</v>
      </c>
      <c r="Q3039" s="5">
        <f t="shared" si="299"/>
        <v>40693.997316784866</v>
      </c>
      <c r="R3039" s="5">
        <f t="shared" si="298"/>
        <v>40769.892907801419</v>
      </c>
      <c r="S3039">
        <f t="shared" si="300"/>
        <v>75</v>
      </c>
      <c r="T3039">
        <f t="shared" si="301"/>
        <v>2011</v>
      </c>
      <c r="U3039" t="str">
        <f t="shared" si="302"/>
        <v>Aug</v>
      </c>
      <c r="V3039" t="str">
        <f t="shared" ref="V3039:V3102" si="303">TEXT(Q3039,"mmm")</f>
        <v>May</v>
      </c>
    </row>
    <row r="3040" spans="1:22" ht="42.75" hidden="1" x14ac:dyDescent="0.4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>
        <v>27</v>
      </c>
      <c r="L3040" t="b">
        <v>1</v>
      </c>
      <c r="M3040" t="s">
        <v>8273</v>
      </c>
      <c r="N3040" t="s">
        <v>8313</v>
      </c>
      <c r="O3040" s="6">
        <f t="shared" si="296"/>
        <v>101</v>
      </c>
      <c r="P3040">
        <f t="shared" si="297"/>
        <v>37.22</v>
      </c>
      <c r="Q3040" s="5">
        <f t="shared" si="299"/>
        <v>42730.789562647755</v>
      </c>
      <c r="R3040" s="5">
        <f t="shared" si="298"/>
        <v>42792.066158392438</v>
      </c>
      <c r="S3040">
        <f t="shared" si="300"/>
        <v>61</v>
      </c>
      <c r="T3040">
        <f t="shared" si="301"/>
        <v>2016</v>
      </c>
      <c r="U3040" t="str">
        <f t="shared" si="302"/>
        <v>Feb</v>
      </c>
      <c r="V3040" t="str">
        <f t="shared" si="303"/>
        <v>Dec</v>
      </c>
    </row>
    <row r="3041" spans="1:22" ht="42.75" hidden="1" x14ac:dyDescent="0.4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>
        <v>236</v>
      </c>
      <c r="L3041" t="b">
        <v>1</v>
      </c>
      <c r="M3041" t="s">
        <v>8273</v>
      </c>
      <c r="N3041" t="s">
        <v>8313</v>
      </c>
      <c r="O3041" s="6">
        <f t="shared" si="296"/>
        <v>109</v>
      </c>
      <c r="P3041">
        <f t="shared" si="297"/>
        <v>92.13</v>
      </c>
      <c r="Q3041" s="5">
        <f t="shared" si="299"/>
        <v>41952.109196217498</v>
      </c>
      <c r="R3041" s="5">
        <f t="shared" si="298"/>
        <v>41979.21205673759</v>
      </c>
      <c r="S3041">
        <f t="shared" si="300"/>
        <v>28</v>
      </c>
      <c r="T3041">
        <f t="shared" si="301"/>
        <v>2014</v>
      </c>
      <c r="U3041" t="str">
        <f t="shared" si="302"/>
        <v>Dec</v>
      </c>
      <c r="V3041" t="str">
        <f t="shared" si="303"/>
        <v>Nov</v>
      </c>
    </row>
    <row r="3042" spans="1:22" ht="42.75" hidden="1" x14ac:dyDescent="0.4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>
        <v>42</v>
      </c>
      <c r="L3042" t="b">
        <v>1</v>
      </c>
      <c r="M3042" t="s">
        <v>8273</v>
      </c>
      <c r="N3042" t="s">
        <v>8313</v>
      </c>
      <c r="O3042" s="6">
        <f t="shared" si="296"/>
        <v>108</v>
      </c>
      <c r="P3042">
        <f t="shared" si="297"/>
        <v>76.790000000000006</v>
      </c>
      <c r="Q3042" s="5">
        <f t="shared" si="299"/>
        <v>42531.170460992907</v>
      </c>
      <c r="R3042" s="5">
        <f t="shared" si="298"/>
        <v>42535.425531914894</v>
      </c>
      <c r="S3042">
        <f t="shared" si="300"/>
        <v>5</v>
      </c>
      <c r="T3042">
        <f t="shared" si="301"/>
        <v>2016</v>
      </c>
      <c r="U3042" t="str">
        <f t="shared" si="302"/>
        <v>Jun</v>
      </c>
      <c r="V3042" t="str">
        <f t="shared" si="303"/>
        <v>Jun</v>
      </c>
    </row>
    <row r="3043" spans="1:22" ht="28.5" hidden="1" x14ac:dyDescent="0.4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>
        <v>95</v>
      </c>
      <c r="L3043" t="b">
        <v>1</v>
      </c>
      <c r="M3043" t="s">
        <v>8273</v>
      </c>
      <c r="N3043" t="s">
        <v>8313</v>
      </c>
      <c r="O3043" s="6">
        <f t="shared" si="296"/>
        <v>110</v>
      </c>
      <c r="P3043">
        <f t="shared" si="297"/>
        <v>96.53</v>
      </c>
      <c r="Q3043" s="5">
        <f t="shared" si="299"/>
        <v>42717.121134751775</v>
      </c>
      <c r="R3043" s="5">
        <f t="shared" si="298"/>
        <v>42747.759432624109</v>
      </c>
      <c r="S3043">
        <f t="shared" si="300"/>
        <v>31</v>
      </c>
      <c r="T3043">
        <f t="shared" si="301"/>
        <v>2016</v>
      </c>
      <c r="U3043" t="str">
        <f t="shared" si="302"/>
        <v>Jan</v>
      </c>
      <c r="V3043" t="str">
        <f t="shared" si="303"/>
        <v>Dec</v>
      </c>
    </row>
    <row r="3044" spans="1:22" ht="42.75" hidden="1" x14ac:dyDescent="0.4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>
        <v>37</v>
      </c>
      <c r="L3044" t="b">
        <v>1</v>
      </c>
      <c r="M3044" t="s">
        <v>8273</v>
      </c>
      <c r="N3044" t="s">
        <v>8313</v>
      </c>
      <c r="O3044" s="6">
        <f t="shared" si="296"/>
        <v>128</v>
      </c>
      <c r="P3044">
        <f t="shared" si="297"/>
        <v>51.89</v>
      </c>
      <c r="Q3044" s="5">
        <f t="shared" si="299"/>
        <v>42608.681406619384</v>
      </c>
      <c r="R3044" s="5">
        <f t="shared" si="298"/>
        <v>42639.319704491725</v>
      </c>
      <c r="S3044">
        <f t="shared" si="300"/>
        <v>31</v>
      </c>
      <c r="T3044">
        <f t="shared" si="301"/>
        <v>2016</v>
      </c>
      <c r="U3044" t="str">
        <f t="shared" si="302"/>
        <v>Sep</v>
      </c>
      <c r="V3044" t="str">
        <f t="shared" si="303"/>
        <v>Aug</v>
      </c>
    </row>
    <row r="3045" spans="1:22" ht="42.75" hidden="1" x14ac:dyDescent="0.4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>
        <v>128</v>
      </c>
      <c r="L3045" t="b">
        <v>1</v>
      </c>
      <c r="M3045" t="s">
        <v>8273</v>
      </c>
      <c r="N3045" t="s">
        <v>8313</v>
      </c>
      <c r="O3045" s="6">
        <f t="shared" si="296"/>
        <v>110</v>
      </c>
      <c r="P3045">
        <f t="shared" si="297"/>
        <v>128.91</v>
      </c>
      <c r="Q3045" s="5">
        <f t="shared" si="299"/>
        <v>42434.433794326236</v>
      </c>
      <c r="R3045" s="5">
        <f t="shared" si="298"/>
        <v>42462.056737588653</v>
      </c>
      <c r="S3045">
        <f t="shared" si="300"/>
        <v>28</v>
      </c>
      <c r="T3045">
        <f t="shared" si="301"/>
        <v>2016</v>
      </c>
      <c r="U3045" t="str">
        <f t="shared" si="302"/>
        <v>Apr</v>
      </c>
      <c r="V3045" t="str">
        <f t="shared" si="303"/>
        <v>Mar</v>
      </c>
    </row>
    <row r="3046" spans="1:22" ht="42.75" hidden="1" x14ac:dyDescent="0.4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>
        <v>156</v>
      </c>
      <c r="L3046" t="b">
        <v>1</v>
      </c>
      <c r="M3046" t="s">
        <v>8273</v>
      </c>
      <c r="N3046" t="s">
        <v>8313</v>
      </c>
      <c r="O3046" s="6">
        <f t="shared" si="296"/>
        <v>109</v>
      </c>
      <c r="P3046">
        <f t="shared" si="297"/>
        <v>84.11</v>
      </c>
      <c r="Q3046" s="5">
        <f t="shared" si="299"/>
        <v>42745.572080378246</v>
      </c>
      <c r="R3046" s="5">
        <f t="shared" si="298"/>
        <v>42760.891229314424</v>
      </c>
      <c r="S3046">
        <f t="shared" si="300"/>
        <v>16</v>
      </c>
      <c r="T3046">
        <f t="shared" si="301"/>
        <v>2017</v>
      </c>
      <c r="U3046" t="str">
        <f t="shared" si="302"/>
        <v>Jan</v>
      </c>
      <c r="V3046" t="str">
        <f t="shared" si="303"/>
        <v>Jan</v>
      </c>
    </row>
    <row r="3047" spans="1:22" ht="42.75" hidden="1" x14ac:dyDescent="0.4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>
        <v>64</v>
      </c>
      <c r="L3047" t="b">
        <v>1</v>
      </c>
      <c r="M3047" t="s">
        <v>8273</v>
      </c>
      <c r="N3047" t="s">
        <v>8313</v>
      </c>
      <c r="O3047" s="6">
        <f t="shared" si="296"/>
        <v>133</v>
      </c>
      <c r="P3047">
        <f t="shared" si="297"/>
        <v>82.94</v>
      </c>
      <c r="Q3047" s="5">
        <f t="shared" si="299"/>
        <v>42189.414361702133</v>
      </c>
      <c r="R3047" s="5">
        <f t="shared" si="298"/>
        <v>42220.052659574467</v>
      </c>
      <c r="S3047">
        <f t="shared" si="300"/>
        <v>31</v>
      </c>
      <c r="T3047">
        <f t="shared" si="301"/>
        <v>2015</v>
      </c>
      <c r="U3047" t="str">
        <f t="shared" si="302"/>
        <v>Aug</v>
      </c>
      <c r="V3047" t="str">
        <f t="shared" si="303"/>
        <v>Jul</v>
      </c>
    </row>
    <row r="3048" spans="1:22" ht="42.75" hidden="1" x14ac:dyDescent="0.4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>
        <v>58</v>
      </c>
      <c r="L3048" t="b">
        <v>1</v>
      </c>
      <c r="M3048" t="s">
        <v>8273</v>
      </c>
      <c r="N3048" t="s">
        <v>8313</v>
      </c>
      <c r="O3048" s="6">
        <f t="shared" si="296"/>
        <v>191</v>
      </c>
      <c r="P3048">
        <f t="shared" si="297"/>
        <v>259.95</v>
      </c>
      <c r="Q3048" s="5">
        <f t="shared" si="299"/>
        <v>42209.479739952716</v>
      </c>
      <c r="R3048" s="5">
        <f t="shared" si="298"/>
        <v>42239.50496453901</v>
      </c>
      <c r="S3048">
        <f t="shared" si="300"/>
        <v>30</v>
      </c>
      <c r="T3048">
        <f t="shared" si="301"/>
        <v>2015</v>
      </c>
      <c r="U3048" t="str">
        <f t="shared" si="302"/>
        <v>Aug</v>
      </c>
      <c r="V3048" t="str">
        <f t="shared" si="303"/>
        <v>Jul</v>
      </c>
    </row>
    <row r="3049" spans="1:22" ht="42.75" hidden="1" x14ac:dyDescent="0.4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>
        <v>20</v>
      </c>
      <c r="L3049" t="b">
        <v>1</v>
      </c>
      <c r="M3049" t="s">
        <v>8273</v>
      </c>
      <c r="N3049" t="s">
        <v>8313</v>
      </c>
      <c r="O3049" s="6">
        <f t="shared" si="296"/>
        <v>149</v>
      </c>
      <c r="P3049">
        <f t="shared" si="297"/>
        <v>37.25</v>
      </c>
      <c r="Q3049" s="5">
        <f t="shared" si="299"/>
        <v>42803.031371158388</v>
      </c>
      <c r="R3049" s="5">
        <f t="shared" si="298"/>
        <v>42847.521985815605</v>
      </c>
      <c r="S3049">
        <f t="shared" si="300"/>
        <v>45</v>
      </c>
      <c r="T3049">
        <f t="shared" si="301"/>
        <v>2017</v>
      </c>
      <c r="U3049" t="str">
        <f t="shared" si="302"/>
        <v>Apr</v>
      </c>
      <c r="V3049" t="str">
        <f t="shared" si="303"/>
        <v>Mar</v>
      </c>
    </row>
    <row r="3050" spans="1:22" ht="42.75" hidden="1" x14ac:dyDescent="0.4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>
        <v>47</v>
      </c>
      <c r="L3050" t="b">
        <v>1</v>
      </c>
      <c r="M3050" t="s">
        <v>8273</v>
      </c>
      <c r="N3050" t="s">
        <v>8313</v>
      </c>
      <c r="O3050" s="6">
        <f t="shared" si="296"/>
        <v>166</v>
      </c>
      <c r="P3050">
        <f t="shared" si="297"/>
        <v>177.02</v>
      </c>
      <c r="Q3050" s="5">
        <f t="shared" si="299"/>
        <v>42324.984184397166</v>
      </c>
      <c r="R3050" s="5">
        <f t="shared" si="298"/>
        <v>42354.590070921986</v>
      </c>
      <c r="S3050">
        <f t="shared" si="300"/>
        <v>30</v>
      </c>
      <c r="T3050">
        <f t="shared" si="301"/>
        <v>2015</v>
      </c>
      <c r="U3050" t="str">
        <f t="shared" si="302"/>
        <v>Dec</v>
      </c>
      <c r="V3050" t="str">
        <f t="shared" si="303"/>
        <v>Nov</v>
      </c>
    </row>
    <row r="3051" spans="1:22" ht="42.75" hidden="1" x14ac:dyDescent="0.4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>
        <v>54</v>
      </c>
      <c r="L3051" t="b">
        <v>1</v>
      </c>
      <c r="M3051" t="s">
        <v>8273</v>
      </c>
      <c r="N3051" t="s">
        <v>8313</v>
      </c>
      <c r="O3051" s="6">
        <f t="shared" si="296"/>
        <v>107</v>
      </c>
      <c r="P3051">
        <f t="shared" si="297"/>
        <v>74.069999999999993</v>
      </c>
      <c r="Q3051" s="5">
        <f t="shared" si="299"/>
        <v>42491.568026004723</v>
      </c>
      <c r="R3051" s="5">
        <f t="shared" si="298"/>
        <v>42522.206323877064</v>
      </c>
      <c r="S3051">
        <f t="shared" si="300"/>
        <v>31</v>
      </c>
      <c r="T3051">
        <f t="shared" si="301"/>
        <v>2016</v>
      </c>
      <c r="U3051" t="str">
        <f t="shared" si="302"/>
        <v>Jun</v>
      </c>
      <c r="V3051" t="str">
        <f t="shared" si="303"/>
        <v>May</v>
      </c>
    </row>
    <row r="3052" spans="1:22" ht="28.5" hidden="1" x14ac:dyDescent="0.4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>
        <v>9</v>
      </c>
      <c r="L3052" t="b">
        <v>1</v>
      </c>
      <c r="M3052" t="s">
        <v>8273</v>
      </c>
      <c r="N3052" t="s">
        <v>8313</v>
      </c>
      <c r="O3052" s="6">
        <f t="shared" si="296"/>
        <v>106</v>
      </c>
      <c r="P3052">
        <f t="shared" si="297"/>
        <v>70.67</v>
      </c>
      <c r="Q3052" s="5">
        <f t="shared" si="299"/>
        <v>42824.661465721045</v>
      </c>
      <c r="R3052" s="5">
        <f t="shared" si="298"/>
        <v>42855.299763593379</v>
      </c>
      <c r="S3052">
        <f t="shared" si="300"/>
        <v>31</v>
      </c>
      <c r="T3052">
        <f t="shared" si="301"/>
        <v>2017</v>
      </c>
      <c r="U3052" t="str">
        <f t="shared" si="302"/>
        <v>Apr</v>
      </c>
      <c r="V3052" t="str">
        <f t="shared" si="303"/>
        <v>Mar</v>
      </c>
    </row>
    <row r="3053" spans="1:22" ht="42.75" hidden="1" x14ac:dyDescent="0.4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>
        <v>35</v>
      </c>
      <c r="L3053" t="b">
        <v>0</v>
      </c>
      <c r="M3053" t="s">
        <v>8273</v>
      </c>
      <c r="N3053" t="s">
        <v>8313</v>
      </c>
      <c r="O3053" s="6">
        <f t="shared" si="296"/>
        <v>24</v>
      </c>
      <c r="P3053">
        <f t="shared" si="297"/>
        <v>23.63</v>
      </c>
      <c r="Q3053" s="5">
        <f t="shared" si="299"/>
        <v>43109.850413711581</v>
      </c>
      <c r="R3053" s="5">
        <f t="shared" si="298"/>
        <v>43140.488711583923</v>
      </c>
      <c r="S3053">
        <f t="shared" si="300"/>
        <v>31</v>
      </c>
      <c r="T3053">
        <f t="shared" si="301"/>
        <v>2018</v>
      </c>
      <c r="U3053" t="str">
        <f t="shared" si="302"/>
        <v>Feb</v>
      </c>
      <c r="V3053" t="str">
        <f t="shared" si="303"/>
        <v>Jan</v>
      </c>
    </row>
    <row r="3054" spans="1:22" ht="28.5" hidden="1" x14ac:dyDescent="0.4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>
        <v>2</v>
      </c>
      <c r="L3054" t="b">
        <v>0</v>
      </c>
      <c r="M3054" t="s">
        <v>8273</v>
      </c>
      <c r="N3054" t="s">
        <v>8313</v>
      </c>
      <c r="O3054" s="6">
        <f t="shared" si="296"/>
        <v>0</v>
      </c>
      <c r="P3054">
        <f t="shared" si="297"/>
        <v>37.5</v>
      </c>
      <c r="Q3054" s="5">
        <f t="shared" si="299"/>
        <v>42474.875815602834</v>
      </c>
      <c r="R3054" s="5">
        <f t="shared" si="298"/>
        <v>42505.509929078013</v>
      </c>
      <c r="S3054">
        <f t="shared" si="300"/>
        <v>31</v>
      </c>
      <c r="T3054">
        <f t="shared" si="301"/>
        <v>2016</v>
      </c>
      <c r="U3054" t="str">
        <f t="shared" si="302"/>
        <v>May</v>
      </c>
      <c r="V3054" t="str">
        <f t="shared" si="303"/>
        <v>Apr</v>
      </c>
    </row>
    <row r="3055" spans="1:22" ht="42.75" hidden="1" x14ac:dyDescent="0.4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>
        <v>3</v>
      </c>
      <c r="L3055" t="b">
        <v>0</v>
      </c>
      <c r="M3055" t="s">
        <v>8273</v>
      </c>
      <c r="N3055" t="s">
        <v>8313</v>
      </c>
      <c r="O3055" s="6">
        <f t="shared" si="296"/>
        <v>0</v>
      </c>
      <c r="P3055">
        <f t="shared" si="297"/>
        <v>13.33</v>
      </c>
      <c r="Q3055" s="5">
        <f t="shared" si="299"/>
        <v>42209.437505910166</v>
      </c>
      <c r="R3055" s="5">
        <f t="shared" si="298"/>
        <v>42261.935460992907</v>
      </c>
      <c r="S3055">
        <f t="shared" si="300"/>
        <v>52</v>
      </c>
      <c r="T3055">
        <f t="shared" si="301"/>
        <v>2015</v>
      </c>
      <c r="U3055" t="str">
        <f t="shared" si="302"/>
        <v>Sep</v>
      </c>
      <c r="V3055" t="str">
        <f t="shared" si="303"/>
        <v>Jul</v>
      </c>
    </row>
    <row r="3056" spans="1:22" ht="42.75" hidden="1" x14ac:dyDescent="0.4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>
        <v>0</v>
      </c>
      <c r="L3056" t="b">
        <v>0</v>
      </c>
      <c r="M3056" t="s">
        <v>8273</v>
      </c>
      <c r="N3056" t="s">
        <v>8313</v>
      </c>
      <c r="O3056" s="6">
        <f t="shared" si="296"/>
        <v>0</v>
      </c>
      <c r="P3056">
        <f t="shared" si="297"/>
        <v>0</v>
      </c>
      <c r="Q3056" s="5">
        <f t="shared" si="299"/>
        <v>42378.020732860517</v>
      </c>
      <c r="R3056" s="5">
        <f t="shared" si="298"/>
        <v>42416.024113475178</v>
      </c>
      <c r="S3056">
        <f t="shared" si="300"/>
        <v>38</v>
      </c>
      <c r="T3056">
        <f t="shared" si="301"/>
        <v>2016</v>
      </c>
      <c r="U3056" t="str">
        <f t="shared" si="302"/>
        <v>Feb</v>
      </c>
      <c r="V3056" t="str">
        <f t="shared" si="303"/>
        <v>Jan</v>
      </c>
    </row>
    <row r="3057" spans="1:22" ht="42.75" hidden="1" x14ac:dyDescent="0.4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>
        <v>1</v>
      </c>
      <c r="L3057" t="b">
        <v>0</v>
      </c>
      <c r="M3057" t="s">
        <v>8273</v>
      </c>
      <c r="N3057" t="s">
        <v>8313</v>
      </c>
      <c r="O3057" s="6">
        <f t="shared" si="296"/>
        <v>0</v>
      </c>
      <c r="P3057">
        <f t="shared" si="297"/>
        <v>1</v>
      </c>
      <c r="Q3057" s="5">
        <f t="shared" si="299"/>
        <v>42302.574349881797</v>
      </c>
      <c r="R3057" s="5">
        <f t="shared" si="298"/>
        <v>42363.850945626473</v>
      </c>
      <c r="S3057">
        <f t="shared" si="300"/>
        <v>61</v>
      </c>
      <c r="T3057">
        <f t="shared" si="301"/>
        <v>2015</v>
      </c>
      <c r="U3057" t="str">
        <f t="shared" si="302"/>
        <v>Dec</v>
      </c>
      <c r="V3057" t="str">
        <f t="shared" si="303"/>
        <v>Oct</v>
      </c>
    </row>
    <row r="3058" spans="1:22" ht="42.75" hidden="1" x14ac:dyDescent="0.4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>
        <v>0</v>
      </c>
      <c r="L3058" t="b">
        <v>0</v>
      </c>
      <c r="M3058" t="s">
        <v>8273</v>
      </c>
      <c r="N3058" t="s">
        <v>8313</v>
      </c>
      <c r="O3058" s="6">
        <f t="shared" si="296"/>
        <v>0</v>
      </c>
      <c r="P3058">
        <f t="shared" si="297"/>
        <v>0</v>
      </c>
      <c r="Q3058" s="5">
        <f t="shared" si="299"/>
        <v>42198.075460992906</v>
      </c>
      <c r="R3058" s="5">
        <f t="shared" si="298"/>
        <v>42259.352056737589</v>
      </c>
      <c r="S3058">
        <f t="shared" si="300"/>
        <v>61</v>
      </c>
      <c r="T3058">
        <f t="shared" si="301"/>
        <v>2015</v>
      </c>
      <c r="U3058" t="str">
        <f t="shared" si="302"/>
        <v>Sep</v>
      </c>
      <c r="V3058" t="str">
        <f t="shared" si="303"/>
        <v>Jul</v>
      </c>
    </row>
    <row r="3059" spans="1:22" ht="42.75" hidden="1" x14ac:dyDescent="0.4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>
        <v>0</v>
      </c>
      <c r="L3059" t="b">
        <v>0</v>
      </c>
      <c r="M3059" t="s">
        <v>8273</v>
      </c>
      <c r="N3059" t="s">
        <v>8313</v>
      </c>
      <c r="O3059" s="6">
        <f t="shared" si="296"/>
        <v>0</v>
      </c>
      <c r="P3059">
        <f t="shared" si="297"/>
        <v>0</v>
      </c>
      <c r="Q3059" s="5">
        <f t="shared" si="299"/>
        <v>42792.472943262415</v>
      </c>
      <c r="R3059" s="5">
        <f t="shared" si="298"/>
        <v>42823.068687943261</v>
      </c>
      <c r="S3059">
        <f t="shared" si="300"/>
        <v>31</v>
      </c>
      <c r="T3059">
        <f t="shared" si="301"/>
        <v>2017</v>
      </c>
      <c r="U3059" t="str">
        <f t="shared" si="302"/>
        <v>Mar</v>
      </c>
      <c r="V3059" t="str">
        <f t="shared" si="303"/>
        <v>Feb</v>
      </c>
    </row>
    <row r="3060" spans="1:22" ht="42.75" hidden="1" x14ac:dyDescent="0.4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>
        <v>3</v>
      </c>
      <c r="L3060" t="b">
        <v>0</v>
      </c>
      <c r="M3060" t="s">
        <v>8273</v>
      </c>
      <c r="N3060" t="s">
        <v>8313</v>
      </c>
      <c r="O3060" s="6">
        <f t="shared" si="296"/>
        <v>0</v>
      </c>
      <c r="P3060">
        <f t="shared" si="297"/>
        <v>1</v>
      </c>
      <c r="Q3060" s="5">
        <f t="shared" si="299"/>
        <v>42819.765248226948</v>
      </c>
      <c r="R3060" s="5">
        <f t="shared" si="298"/>
        <v>42870.829078014183</v>
      </c>
      <c r="S3060">
        <f t="shared" si="300"/>
        <v>51</v>
      </c>
      <c r="T3060">
        <f t="shared" si="301"/>
        <v>2017</v>
      </c>
      <c r="U3060" t="str">
        <f t="shared" si="302"/>
        <v>May</v>
      </c>
      <c r="V3060" t="str">
        <f t="shared" si="303"/>
        <v>Mar</v>
      </c>
    </row>
    <row r="3061" spans="1:22" ht="42.75" hidden="1" x14ac:dyDescent="0.4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>
        <v>11</v>
      </c>
      <c r="L3061" t="b">
        <v>0</v>
      </c>
      <c r="M3061" t="s">
        <v>8273</v>
      </c>
      <c r="N3061" t="s">
        <v>8313</v>
      </c>
      <c r="O3061" s="6">
        <f t="shared" si="296"/>
        <v>3</v>
      </c>
      <c r="P3061">
        <f t="shared" si="297"/>
        <v>41</v>
      </c>
      <c r="Q3061" s="5">
        <f t="shared" si="299"/>
        <v>42175.91307328605</v>
      </c>
      <c r="R3061" s="5">
        <f t="shared" si="298"/>
        <v>42206.551371158392</v>
      </c>
      <c r="S3061">
        <f t="shared" si="300"/>
        <v>31</v>
      </c>
      <c r="T3061">
        <f t="shared" si="301"/>
        <v>2015</v>
      </c>
      <c r="U3061" t="str">
        <f t="shared" si="302"/>
        <v>Jul</v>
      </c>
      <c r="V3061" t="str">
        <f t="shared" si="303"/>
        <v>Jun</v>
      </c>
    </row>
    <row r="3062" spans="1:22" ht="28.5" hidden="1" x14ac:dyDescent="0.4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>
        <v>6</v>
      </c>
      <c r="L3062" t="b">
        <v>0</v>
      </c>
      <c r="M3062" t="s">
        <v>8273</v>
      </c>
      <c r="N3062" t="s">
        <v>8313</v>
      </c>
      <c r="O3062" s="6">
        <f t="shared" si="296"/>
        <v>0</v>
      </c>
      <c r="P3062">
        <f t="shared" si="297"/>
        <v>55.83</v>
      </c>
      <c r="Q3062" s="5">
        <f t="shared" si="299"/>
        <v>42600.089054373522</v>
      </c>
      <c r="R3062" s="5">
        <f t="shared" si="298"/>
        <v>42630.727352245864</v>
      </c>
      <c r="S3062">
        <f t="shared" si="300"/>
        <v>31</v>
      </c>
      <c r="T3062">
        <f t="shared" si="301"/>
        <v>2016</v>
      </c>
      <c r="U3062" t="str">
        <f t="shared" si="302"/>
        <v>Sep</v>
      </c>
      <c r="V3062" t="str">
        <f t="shared" si="303"/>
        <v>Aug</v>
      </c>
    </row>
    <row r="3063" spans="1:22" hidden="1" x14ac:dyDescent="0.4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>
        <v>0</v>
      </c>
      <c r="L3063" t="b">
        <v>0</v>
      </c>
      <c r="M3063" t="s">
        <v>8273</v>
      </c>
      <c r="N3063" t="s">
        <v>8313</v>
      </c>
      <c r="O3063" s="6">
        <f t="shared" si="296"/>
        <v>0</v>
      </c>
      <c r="P3063">
        <f t="shared" si="297"/>
        <v>0</v>
      </c>
      <c r="Q3063" s="5">
        <f t="shared" si="299"/>
        <v>42180.864633569741</v>
      </c>
      <c r="R3063" s="5">
        <f t="shared" si="298"/>
        <v>42211.502931442083</v>
      </c>
      <c r="S3063">
        <f t="shared" si="300"/>
        <v>31</v>
      </c>
      <c r="T3063">
        <f t="shared" si="301"/>
        <v>2015</v>
      </c>
      <c r="U3063" t="str">
        <f t="shared" si="302"/>
        <v>Jul</v>
      </c>
      <c r="V3063" t="str">
        <f t="shared" si="303"/>
        <v>Jun</v>
      </c>
    </row>
    <row r="3064" spans="1:22" ht="42.75" hidden="1" x14ac:dyDescent="0.4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>
        <v>67</v>
      </c>
      <c r="L3064" t="b">
        <v>0</v>
      </c>
      <c r="M3064" t="s">
        <v>8273</v>
      </c>
      <c r="N3064" t="s">
        <v>8313</v>
      </c>
      <c r="O3064" s="6">
        <f t="shared" si="296"/>
        <v>67</v>
      </c>
      <c r="P3064">
        <f t="shared" si="297"/>
        <v>99.76</v>
      </c>
      <c r="Q3064" s="5">
        <f t="shared" si="299"/>
        <v>42603.419527186765</v>
      </c>
      <c r="R3064" s="5">
        <f t="shared" si="298"/>
        <v>42633.255319148935</v>
      </c>
      <c r="S3064">
        <f t="shared" si="300"/>
        <v>30</v>
      </c>
      <c r="T3064">
        <f t="shared" si="301"/>
        <v>2016</v>
      </c>
      <c r="U3064" t="str">
        <f t="shared" si="302"/>
        <v>Sep</v>
      </c>
      <c r="V3064" t="str">
        <f t="shared" si="303"/>
        <v>Aug</v>
      </c>
    </row>
    <row r="3065" spans="1:22" ht="42.75" hidden="1" x14ac:dyDescent="0.4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>
        <v>23</v>
      </c>
      <c r="L3065" t="b">
        <v>0</v>
      </c>
      <c r="M3065" t="s">
        <v>8273</v>
      </c>
      <c r="N3065" t="s">
        <v>8313</v>
      </c>
      <c r="O3065" s="6">
        <f t="shared" si="296"/>
        <v>20</v>
      </c>
      <c r="P3065">
        <f t="shared" si="297"/>
        <v>25.52</v>
      </c>
      <c r="Q3065" s="5">
        <f t="shared" si="299"/>
        <v>42993.942529550826</v>
      </c>
      <c r="R3065" s="5">
        <f t="shared" si="298"/>
        <v>43029.687210401891</v>
      </c>
      <c r="S3065">
        <f t="shared" si="300"/>
        <v>36</v>
      </c>
      <c r="T3065">
        <f t="shared" si="301"/>
        <v>2017</v>
      </c>
      <c r="U3065" t="str">
        <f t="shared" si="302"/>
        <v>Oct</v>
      </c>
      <c r="V3065" t="str">
        <f t="shared" si="303"/>
        <v>Sep</v>
      </c>
    </row>
    <row r="3066" spans="1:22" ht="28.5" hidden="1" x14ac:dyDescent="0.4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>
        <v>72</v>
      </c>
      <c r="L3066" t="b">
        <v>0</v>
      </c>
      <c r="M3066" t="s">
        <v>8273</v>
      </c>
      <c r="N3066" t="s">
        <v>8313</v>
      </c>
      <c r="O3066" s="6">
        <f t="shared" si="296"/>
        <v>11</v>
      </c>
      <c r="P3066">
        <f t="shared" si="297"/>
        <v>117.65</v>
      </c>
      <c r="Q3066" s="5">
        <f t="shared" si="299"/>
        <v>42655.090378250592</v>
      </c>
      <c r="R3066" s="5">
        <f t="shared" si="298"/>
        <v>42686.914184397159</v>
      </c>
      <c r="S3066">
        <f t="shared" si="300"/>
        <v>32</v>
      </c>
      <c r="T3066">
        <f t="shared" si="301"/>
        <v>2016</v>
      </c>
      <c r="U3066" t="str">
        <f t="shared" si="302"/>
        <v>Nov</v>
      </c>
      <c r="V3066" t="str">
        <f t="shared" si="303"/>
        <v>Oct</v>
      </c>
    </row>
    <row r="3067" spans="1:22" ht="42.75" hidden="1" x14ac:dyDescent="0.4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>
        <v>2</v>
      </c>
      <c r="L3067" t="b">
        <v>0</v>
      </c>
      <c r="M3067" t="s">
        <v>8273</v>
      </c>
      <c r="N3067" t="s">
        <v>8313</v>
      </c>
      <c r="O3067" s="6">
        <f t="shared" si="296"/>
        <v>0</v>
      </c>
      <c r="P3067">
        <f t="shared" si="297"/>
        <v>5</v>
      </c>
      <c r="Q3067" s="5">
        <f t="shared" si="299"/>
        <v>42170.92874704492</v>
      </c>
      <c r="R3067" s="5">
        <f t="shared" si="298"/>
        <v>42196.46066193853</v>
      </c>
      <c r="S3067">
        <f t="shared" si="300"/>
        <v>26</v>
      </c>
      <c r="T3067">
        <f t="shared" si="301"/>
        <v>2015</v>
      </c>
      <c r="U3067" t="str">
        <f t="shared" si="302"/>
        <v>Jul</v>
      </c>
      <c r="V3067" t="str">
        <f t="shared" si="303"/>
        <v>Jun</v>
      </c>
    </row>
    <row r="3068" spans="1:22" ht="42.75" hidden="1" x14ac:dyDescent="0.4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>
        <v>15</v>
      </c>
      <c r="L3068" t="b">
        <v>0</v>
      </c>
      <c r="M3068" t="s">
        <v>8273</v>
      </c>
      <c r="N3068" t="s">
        <v>8313</v>
      </c>
      <c r="O3068" s="6">
        <f t="shared" si="296"/>
        <v>12</v>
      </c>
      <c r="P3068">
        <f t="shared" si="297"/>
        <v>2796.67</v>
      </c>
      <c r="Q3068" s="5">
        <f t="shared" si="299"/>
        <v>42892.126914893612</v>
      </c>
      <c r="R3068" s="5">
        <f t="shared" si="298"/>
        <v>42922.765212765953</v>
      </c>
      <c r="S3068">
        <f t="shared" si="300"/>
        <v>31</v>
      </c>
      <c r="T3068">
        <f t="shared" si="301"/>
        <v>2017</v>
      </c>
      <c r="U3068" t="str">
        <f t="shared" si="302"/>
        <v>Jul</v>
      </c>
      <c r="V3068" t="str">
        <f t="shared" si="303"/>
        <v>Jun</v>
      </c>
    </row>
    <row r="3069" spans="1:22" ht="42.75" hidden="1" x14ac:dyDescent="0.4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>
        <v>1</v>
      </c>
      <c r="L3069" t="b">
        <v>0</v>
      </c>
      <c r="M3069" t="s">
        <v>8273</v>
      </c>
      <c r="N3069" t="s">
        <v>8313</v>
      </c>
      <c r="O3069" s="6">
        <f t="shared" si="296"/>
        <v>3</v>
      </c>
      <c r="P3069">
        <f t="shared" si="297"/>
        <v>200</v>
      </c>
      <c r="Q3069" s="5">
        <f t="shared" si="299"/>
        <v>42581.362635933809</v>
      </c>
      <c r="R3069" s="5">
        <f t="shared" si="298"/>
        <v>42612.00093380615</v>
      </c>
      <c r="S3069">
        <f t="shared" si="300"/>
        <v>31</v>
      </c>
      <c r="T3069">
        <f t="shared" si="301"/>
        <v>2016</v>
      </c>
      <c r="U3069" t="str">
        <f t="shared" si="302"/>
        <v>Aug</v>
      </c>
      <c r="V3069" t="str">
        <f t="shared" si="303"/>
        <v>Jul</v>
      </c>
    </row>
    <row r="3070" spans="1:22" ht="42.75" hidden="1" x14ac:dyDescent="0.4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>
        <v>2</v>
      </c>
      <c r="L3070" t="b">
        <v>0</v>
      </c>
      <c r="M3070" t="s">
        <v>8273</v>
      </c>
      <c r="N3070" t="s">
        <v>8313</v>
      </c>
      <c r="O3070" s="6">
        <f t="shared" si="296"/>
        <v>0</v>
      </c>
      <c r="P3070">
        <f t="shared" si="297"/>
        <v>87.5</v>
      </c>
      <c r="Q3070" s="5">
        <f t="shared" si="299"/>
        <v>42618.897777777776</v>
      </c>
      <c r="R3070" s="5">
        <f t="shared" si="298"/>
        <v>42649.536075650118</v>
      </c>
      <c r="S3070">
        <f t="shared" si="300"/>
        <v>31</v>
      </c>
      <c r="T3070">
        <f t="shared" si="301"/>
        <v>2016</v>
      </c>
      <c r="U3070" t="str">
        <f t="shared" si="302"/>
        <v>Oct</v>
      </c>
      <c r="V3070" t="str">
        <f t="shared" si="303"/>
        <v>Sep</v>
      </c>
    </row>
    <row r="3071" spans="1:22" ht="42.75" hidden="1" x14ac:dyDescent="0.4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>
        <v>7</v>
      </c>
      <c r="L3071" t="b">
        <v>0</v>
      </c>
      <c r="M3071" t="s">
        <v>8273</v>
      </c>
      <c r="N3071" t="s">
        <v>8313</v>
      </c>
      <c r="O3071" s="6">
        <f t="shared" si="296"/>
        <v>14</v>
      </c>
      <c r="P3071">
        <f t="shared" si="297"/>
        <v>20.14</v>
      </c>
      <c r="Q3071" s="5">
        <f t="shared" si="299"/>
        <v>42306.532316784869</v>
      </c>
      <c r="R3071" s="5">
        <f t="shared" si="298"/>
        <v>42337.170614657211</v>
      </c>
      <c r="S3071">
        <f t="shared" si="300"/>
        <v>31</v>
      </c>
      <c r="T3071">
        <f t="shared" si="301"/>
        <v>2015</v>
      </c>
      <c r="U3071" t="str">
        <f t="shared" si="302"/>
        <v>Nov</v>
      </c>
      <c r="V3071" t="str">
        <f t="shared" si="303"/>
        <v>Oct</v>
      </c>
    </row>
    <row r="3072" spans="1:22" ht="42.75" hidden="1" x14ac:dyDescent="0.4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>
        <v>16</v>
      </c>
      <c r="L3072" t="b">
        <v>0</v>
      </c>
      <c r="M3072" t="s">
        <v>8273</v>
      </c>
      <c r="N3072" t="s">
        <v>8313</v>
      </c>
      <c r="O3072" s="6">
        <f t="shared" si="296"/>
        <v>3</v>
      </c>
      <c r="P3072">
        <f t="shared" si="297"/>
        <v>20.88</v>
      </c>
      <c r="Q3072" s="5">
        <f t="shared" si="299"/>
        <v>43055.02563829787</v>
      </c>
      <c r="R3072" s="5">
        <f t="shared" si="298"/>
        <v>43076.472446808511</v>
      </c>
      <c r="S3072">
        <f t="shared" si="300"/>
        <v>22</v>
      </c>
      <c r="T3072">
        <f t="shared" si="301"/>
        <v>2017</v>
      </c>
      <c r="U3072" t="str">
        <f t="shared" si="302"/>
        <v>Dec</v>
      </c>
      <c r="V3072" t="str">
        <f t="shared" si="303"/>
        <v>Nov</v>
      </c>
    </row>
    <row r="3073" spans="1:22" ht="42.75" hidden="1" x14ac:dyDescent="0.4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>
        <v>117</v>
      </c>
      <c r="L3073" t="b">
        <v>0</v>
      </c>
      <c r="M3073" t="s">
        <v>8273</v>
      </c>
      <c r="N3073" t="s">
        <v>8313</v>
      </c>
      <c r="O3073" s="6">
        <f t="shared" si="296"/>
        <v>60</v>
      </c>
      <c r="P3073">
        <f t="shared" si="297"/>
        <v>61.31</v>
      </c>
      <c r="Q3073" s="5">
        <f t="shared" si="299"/>
        <v>42449.407576832149</v>
      </c>
      <c r="R3073" s="5">
        <f t="shared" si="298"/>
        <v>42467.297163120573</v>
      </c>
      <c r="S3073">
        <f t="shared" si="300"/>
        <v>19</v>
      </c>
      <c r="T3073">
        <f t="shared" si="301"/>
        <v>2016</v>
      </c>
      <c r="U3073" t="str">
        <f t="shared" si="302"/>
        <v>Apr</v>
      </c>
      <c r="V3073" t="str">
        <f t="shared" si="303"/>
        <v>Mar</v>
      </c>
    </row>
    <row r="3074" spans="1:22" ht="42.75" hidden="1" x14ac:dyDescent="0.4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>
        <v>2</v>
      </c>
      <c r="L3074" t="b">
        <v>0</v>
      </c>
      <c r="M3074" t="s">
        <v>8273</v>
      </c>
      <c r="N3074" t="s">
        <v>8313</v>
      </c>
      <c r="O3074" s="6">
        <f t="shared" ref="O3074:O3137" si="304">ROUND(E3074/D3074*100,0)</f>
        <v>0</v>
      </c>
      <c r="P3074">
        <f t="shared" ref="P3074:P3137" si="305">IFERROR(ROUND(E3074/K3074,2),0)</f>
        <v>1</v>
      </c>
      <c r="Q3074" s="5">
        <f t="shared" si="299"/>
        <v>43022.30096926714</v>
      </c>
      <c r="R3074" s="5">
        <f t="shared" ref="R3074:R3137" si="306">(I3074/84600)+DATE(1970,1,1)</f>
        <v>43036.990070921987</v>
      </c>
      <c r="S3074">
        <f t="shared" si="300"/>
        <v>15</v>
      </c>
      <c r="T3074">
        <f t="shared" si="301"/>
        <v>2017</v>
      </c>
      <c r="U3074" t="str">
        <f t="shared" si="302"/>
        <v>Oct</v>
      </c>
      <c r="V3074" t="str">
        <f t="shared" si="303"/>
        <v>Oct</v>
      </c>
    </row>
    <row r="3075" spans="1:22" ht="42.75" hidden="1" x14ac:dyDescent="0.4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>
        <v>7</v>
      </c>
      <c r="L3075" t="b">
        <v>0</v>
      </c>
      <c r="M3075" t="s">
        <v>8273</v>
      </c>
      <c r="N3075" t="s">
        <v>8313</v>
      </c>
      <c r="O3075" s="6">
        <f t="shared" si="304"/>
        <v>0</v>
      </c>
      <c r="P3075">
        <f t="shared" si="305"/>
        <v>92.14</v>
      </c>
      <c r="Q3075" s="5">
        <f t="shared" ref="Q3075:Q3138" si="307">(J3075/84600)+DATE(1970,1,1)</f>
        <v>42463.656028368794</v>
      </c>
      <c r="R3075" s="5">
        <f t="shared" si="306"/>
        <v>42523.0134751773</v>
      </c>
      <c r="S3075">
        <f t="shared" ref="S3075:S3138" si="308">ROUND((I3075-J3075)/86400,0)+1</f>
        <v>59</v>
      </c>
      <c r="T3075">
        <f t="shared" ref="T3075:T3138" si="309">YEAR((Q3075))</f>
        <v>2016</v>
      </c>
      <c r="U3075" t="str">
        <f t="shared" si="302"/>
        <v>Jun</v>
      </c>
      <c r="V3075" t="str">
        <f t="shared" si="303"/>
        <v>Apr</v>
      </c>
    </row>
    <row r="3076" spans="1:22" ht="57" hidden="1" x14ac:dyDescent="0.4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>
        <v>3</v>
      </c>
      <c r="L3076" t="b">
        <v>0</v>
      </c>
      <c r="M3076" t="s">
        <v>8273</v>
      </c>
      <c r="N3076" t="s">
        <v>8313</v>
      </c>
      <c r="O3076" s="6">
        <f t="shared" si="304"/>
        <v>0</v>
      </c>
      <c r="P3076">
        <f t="shared" si="305"/>
        <v>7.33</v>
      </c>
      <c r="Q3076" s="5">
        <f t="shared" si="307"/>
        <v>42767.881312056736</v>
      </c>
      <c r="R3076" s="5">
        <f t="shared" si="306"/>
        <v>42798.519609929077</v>
      </c>
      <c r="S3076">
        <f t="shared" si="308"/>
        <v>31</v>
      </c>
      <c r="T3076">
        <f t="shared" si="309"/>
        <v>2017</v>
      </c>
      <c r="U3076" t="str">
        <f t="shared" si="302"/>
        <v>Mar</v>
      </c>
      <c r="V3076" t="str">
        <f t="shared" si="303"/>
        <v>Feb</v>
      </c>
    </row>
    <row r="3077" spans="1:22" ht="42.75" hidden="1" x14ac:dyDescent="0.4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>
        <v>20</v>
      </c>
      <c r="L3077" t="b">
        <v>0</v>
      </c>
      <c r="M3077" t="s">
        <v>8273</v>
      </c>
      <c r="N3077" t="s">
        <v>8313</v>
      </c>
      <c r="O3077" s="6">
        <f t="shared" si="304"/>
        <v>9</v>
      </c>
      <c r="P3077">
        <f t="shared" si="305"/>
        <v>64.8</v>
      </c>
      <c r="Q3077" s="5">
        <f t="shared" si="307"/>
        <v>42912.423640661938</v>
      </c>
      <c r="R3077" s="5">
        <f t="shared" si="306"/>
        <v>42963.487470449174</v>
      </c>
      <c r="S3077">
        <f t="shared" si="308"/>
        <v>51</v>
      </c>
      <c r="T3077">
        <f t="shared" si="309"/>
        <v>2017</v>
      </c>
      <c r="U3077" t="str">
        <f t="shared" si="302"/>
        <v>Aug</v>
      </c>
      <c r="V3077" t="str">
        <f t="shared" si="303"/>
        <v>Jun</v>
      </c>
    </row>
    <row r="3078" spans="1:22" ht="28.5" hidden="1" x14ac:dyDescent="0.4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>
        <v>50</v>
      </c>
      <c r="L3078" t="b">
        <v>0</v>
      </c>
      <c r="M3078" t="s">
        <v>8273</v>
      </c>
      <c r="N3078" t="s">
        <v>8313</v>
      </c>
      <c r="O3078" s="6">
        <f t="shared" si="304"/>
        <v>15</v>
      </c>
      <c r="P3078">
        <f t="shared" si="305"/>
        <v>30.12</v>
      </c>
      <c r="Q3078" s="5">
        <f t="shared" si="307"/>
        <v>42581.070011820331</v>
      </c>
      <c r="R3078" s="5">
        <f t="shared" si="306"/>
        <v>42642.346607565007</v>
      </c>
      <c r="S3078">
        <f t="shared" si="308"/>
        <v>61</v>
      </c>
      <c r="T3078">
        <f t="shared" si="309"/>
        <v>2016</v>
      </c>
      <c r="U3078" t="str">
        <f t="shared" si="302"/>
        <v>Sep</v>
      </c>
      <c r="V3078" t="str">
        <f t="shared" si="303"/>
        <v>Jul</v>
      </c>
    </row>
    <row r="3079" spans="1:22" ht="42.75" hidden="1" x14ac:dyDescent="0.4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>
        <v>2</v>
      </c>
      <c r="L3079" t="b">
        <v>0</v>
      </c>
      <c r="M3079" t="s">
        <v>8273</v>
      </c>
      <c r="N3079" t="s">
        <v>8313</v>
      </c>
      <c r="O3079" s="6">
        <f t="shared" si="304"/>
        <v>0</v>
      </c>
      <c r="P3079">
        <f t="shared" si="305"/>
        <v>52.5</v>
      </c>
      <c r="Q3079" s="5">
        <f t="shared" si="307"/>
        <v>43132.870898345151</v>
      </c>
      <c r="R3079" s="5">
        <f t="shared" si="306"/>
        <v>43163.509196217492</v>
      </c>
      <c r="S3079">
        <f t="shared" si="308"/>
        <v>31</v>
      </c>
      <c r="T3079">
        <f t="shared" si="309"/>
        <v>2018</v>
      </c>
      <c r="U3079" t="str">
        <f t="shared" si="302"/>
        <v>Mar</v>
      </c>
      <c r="V3079" t="str">
        <f t="shared" si="303"/>
        <v>Feb</v>
      </c>
    </row>
    <row r="3080" spans="1:22" ht="42.75" hidden="1" x14ac:dyDescent="0.4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>
        <v>3</v>
      </c>
      <c r="L3080" t="b">
        <v>0</v>
      </c>
      <c r="M3080" t="s">
        <v>8273</v>
      </c>
      <c r="N3080" t="s">
        <v>8313</v>
      </c>
      <c r="O3080" s="6">
        <f t="shared" si="304"/>
        <v>0</v>
      </c>
      <c r="P3080">
        <f t="shared" si="305"/>
        <v>23.67</v>
      </c>
      <c r="Q3080" s="5">
        <f t="shared" si="307"/>
        <v>42381.397104018914</v>
      </c>
      <c r="R3080" s="5">
        <f t="shared" si="306"/>
        <v>42412.035401891248</v>
      </c>
      <c r="S3080">
        <f t="shared" si="308"/>
        <v>31</v>
      </c>
      <c r="T3080">
        <f t="shared" si="309"/>
        <v>2016</v>
      </c>
      <c r="U3080" t="str">
        <f t="shared" si="302"/>
        <v>Feb</v>
      </c>
      <c r="V3080" t="str">
        <f t="shared" si="303"/>
        <v>Jan</v>
      </c>
    </row>
    <row r="3081" spans="1:22" ht="42.75" hidden="1" x14ac:dyDescent="0.4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>
        <v>27</v>
      </c>
      <c r="L3081" t="b">
        <v>0</v>
      </c>
      <c r="M3081" t="s">
        <v>8273</v>
      </c>
      <c r="N3081" t="s">
        <v>8313</v>
      </c>
      <c r="O3081" s="6">
        <f t="shared" si="304"/>
        <v>1</v>
      </c>
      <c r="P3081">
        <f t="shared" si="305"/>
        <v>415.78</v>
      </c>
      <c r="Q3081" s="5">
        <f t="shared" si="307"/>
        <v>42406.494503546099</v>
      </c>
      <c r="R3081" s="5">
        <f t="shared" si="306"/>
        <v>42437.090248226952</v>
      </c>
      <c r="S3081">
        <f t="shared" si="308"/>
        <v>31</v>
      </c>
      <c r="T3081">
        <f t="shared" si="309"/>
        <v>2016</v>
      </c>
      <c r="U3081" t="str">
        <f t="shared" si="302"/>
        <v>Mar</v>
      </c>
      <c r="V3081" t="str">
        <f t="shared" si="303"/>
        <v>Feb</v>
      </c>
    </row>
    <row r="3082" spans="1:22" ht="42.75" hidden="1" x14ac:dyDescent="0.4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>
        <v>7</v>
      </c>
      <c r="L3082" t="b">
        <v>0</v>
      </c>
      <c r="M3082" t="s">
        <v>8273</v>
      </c>
      <c r="N3082" t="s">
        <v>8313</v>
      </c>
      <c r="O3082" s="6">
        <f t="shared" si="304"/>
        <v>0</v>
      </c>
      <c r="P3082">
        <f t="shared" si="305"/>
        <v>53.71</v>
      </c>
      <c r="Q3082" s="5">
        <f t="shared" si="307"/>
        <v>42288.348037825061</v>
      </c>
      <c r="R3082" s="5">
        <f t="shared" si="306"/>
        <v>42349.667186761231</v>
      </c>
      <c r="S3082">
        <f t="shared" si="308"/>
        <v>61</v>
      </c>
      <c r="T3082">
        <f t="shared" si="309"/>
        <v>2015</v>
      </c>
      <c r="U3082" t="str">
        <f t="shared" si="302"/>
        <v>Dec</v>
      </c>
      <c r="V3082" t="str">
        <f t="shared" si="303"/>
        <v>Oct</v>
      </c>
    </row>
    <row r="3083" spans="1:22" ht="42.75" hidden="1" x14ac:dyDescent="0.4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>
        <v>5</v>
      </c>
      <c r="L3083" t="b">
        <v>0</v>
      </c>
      <c r="M3083" t="s">
        <v>8273</v>
      </c>
      <c r="N3083" t="s">
        <v>8313</v>
      </c>
      <c r="O3083" s="6">
        <f t="shared" si="304"/>
        <v>0</v>
      </c>
      <c r="P3083">
        <f t="shared" si="305"/>
        <v>420.6</v>
      </c>
      <c r="Q3083" s="5">
        <f t="shared" si="307"/>
        <v>42591.82377068558</v>
      </c>
      <c r="R3083" s="5">
        <f t="shared" si="306"/>
        <v>42622.462068557921</v>
      </c>
      <c r="S3083">
        <f t="shared" si="308"/>
        <v>31</v>
      </c>
      <c r="T3083">
        <f t="shared" si="309"/>
        <v>2016</v>
      </c>
      <c r="U3083" t="str">
        <f t="shared" si="302"/>
        <v>Sep</v>
      </c>
      <c r="V3083" t="str">
        <f t="shared" si="303"/>
        <v>Aug</v>
      </c>
    </row>
    <row r="3084" spans="1:22" ht="42.75" hidden="1" x14ac:dyDescent="0.4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>
        <v>0</v>
      </c>
      <c r="L3084" t="b">
        <v>0</v>
      </c>
      <c r="M3084" t="s">
        <v>8273</v>
      </c>
      <c r="N3084" t="s">
        <v>8313</v>
      </c>
      <c r="O3084" s="6">
        <f t="shared" si="304"/>
        <v>0</v>
      </c>
      <c r="P3084">
        <f t="shared" si="305"/>
        <v>0</v>
      </c>
      <c r="Q3084" s="5">
        <f t="shared" si="307"/>
        <v>42649.772411347512</v>
      </c>
      <c r="R3084" s="5">
        <f t="shared" si="306"/>
        <v>42680.453262411349</v>
      </c>
      <c r="S3084">
        <f t="shared" si="308"/>
        <v>31</v>
      </c>
      <c r="T3084">
        <f t="shared" si="309"/>
        <v>2016</v>
      </c>
      <c r="U3084" t="str">
        <f t="shared" si="302"/>
        <v>Nov</v>
      </c>
      <c r="V3084" t="str">
        <f t="shared" si="303"/>
        <v>Oct</v>
      </c>
    </row>
    <row r="3085" spans="1:22" ht="57" hidden="1" x14ac:dyDescent="0.4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>
        <v>3</v>
      </c>
      <c r="L3085" t="b">
        <v>0</v>
      </c>
      <c r="M3085" t="s">
        <v>8273</v>
      </c>
      <c r="N3085" t="s">
        <v>8313</v>
      </c>
      <c r="O3085" s="6">
        <f t="shared" si="304"/>
        <v>0</v>
      </c>
      <c r="P3085">
        <f t="shared" si="305"/>
        <v>18.670000000000002</v>
      </c>
      <c r="Q3085" s="5">
        <f t="shared" si="307"/>
        <v>42200.043475177306</v>
      </c>
      <c r="R3085" s="5">
        <f t="shared" si="306"/>
        <v>42230.319148936171</v>
      </c>
      <c r="S3085">
        <f t="shared" si="308"/>
        <v>31</v>
      </c>
      <c r="T3085">
        <f t="shared" si="309"/>
        <v>2015</v>
      </c>
      <c r="U3085" t="str">
        <f t="shared" si="302"/>
        <v>Aug</v>
      </c>
      <c r="V3085" t="str">
        <f t="shared" si="303"/>
        <v>Jul</v>
      </c>
    </row>
    <row r="3086" spans="1:22" ht="42.75" hidden="1" x14ac:dyDescent="0.4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>
        <v>6</v>
      </c>
      <c r="L3086" t="b">
        <v>0</v>
      </c>
      <c r="M3086" t="s">
        <v>8273</v>
      </c>
      <c r="N3086" t="s">
        <v>8313</v>
      </c>
      <c r="O3086" s="6">
        <f t="shared" si="304"/>
        <v>12</v>
      </c>
      <c r="P3086">
        <f t="shared" si="305"/>
        <v>78.33</v>
      </c>
      <c r="Q3086" s="5">
        <f t="shared" si="307"/>
        <v>42452.462541371162</v>
      </c>
      <c r="R3086" s="5">
        <f t="shared" si="306"/>
        <v>42482.140425531914</v>
      </c>
      <c r="S3086">
        <f t="shared" si="308"/>
        <v>30</v>
      </c>
      <c r="T3086">
        <f t="shared" si="309"/>
        <v>2016</v>
      </c>
      <c r="U3086" t="str">
        <f t="shared" si="302"/>
        <v>Apr</v>
      </c>
      <c r="V3086" t="str">
        <f t="shared" si="303"/>
        <v>Mar</v>
      </c>
    </row>
    <row r="3087" spans="1:22" ht="42.75" hidden="1" x14ac:dyDescent="0.4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>
        <v>9</v>
      </c>
      <c r="L3087" t="b">
        <v>0</v>
      </c>
      <c r="M3087" t="s">
        <v>8273</v>
      </c>
      <c r="N3087" t="s">
        <v>8313</v>
      </c>
      <c r="O3087" s="6">
        <f t="shared" si="304"/>
        <v>2</v>
      </c>
      <c r="P3087">
        <f t="shared" si="305"/>
        <v>67.78</v>
      </c>
      <c r="Q3087" s="5">
        <f t="shared" si="307"/>
        <v>42601.732375886524</v>
      </c>
      <c r="R3087" s="5">
        <f t="shared" si="306"/>
        <v>42632.370673758865</v>
      </c>
      <c r="S3087">
        <f t="shared" si="308"/>
        <v>31</v>
      </c>
      <c r="T3087">
        <f t="shared" si="309"/>
        <v>2016</v>
      </c>
      <c r="U3087" t="str">
        <f t="shared" si="302"/>
        <v>Sep</v>
      </c>
      <c r="V3087" t="str">
        <f t="shared" si="303"/>
        <v>Aug</v>
      </c>
    </row>
    <row r="3088" spans="1:22" ht="42.75" hidden="1" x14ac:dyDescent="0.4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>
        <v>3</v>
      </c>
      <c r="L3088" t="b">
        <v>0</v>
      </c>
      <c r="M3088" t="s">
        <v>8273</v>
      </c>
      <c r="N3088" t="s">
        <v>8313</v>
      </c>
      <c r="O3088" s="6">
        <f t="shared" si="304"/>
        <v>0</v>
      </c>
      <c r="P3088">
        <f t="shared" si="305"/>
        <v>16.670000000000002</v>
      </c>
      <c r="Q3088" s="5">
        <f t="shared" si="307"/>
        <v>42526.961690307333</v>
      </c>
      <c r="R3088" s="5">
        <f t="shared" si="306"/>
        <v>42588.238286052008</v>
      </c>
      <c r="S3088">
        <f t="shared" si="308"/>
        <v>61</v>
      </c>
      <c r="T3088">
        <f t="shared" si="309"/>
        <v>2016</v>
      </c>
      <c r="U3088" t="str">
        <f t="shared" si="302"/>
        <v>Aug</v>
      </c>
      <c r="V3088" t="str">
        <f t="shared" si="303"/>
        <v>Jun</v>
      </c>
    </row>
    <row r="3089" spans="1:22" ht="42.75" hidden="1" x14ac:dyDescent="0.4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>
        <v>2</v>
      </c>
      <c r="L3089" t="b">
        <v>0</v>
      </c>
      <c r="M3089" t="s">
        <v>8273</v>
      </c>
      <c r="N3089" t="s">
        <v>8313</v>
      </c>
      <c r="O3089" s="6">
        <f t="shared" si="304"/>
        <v>1</v>
      </c>
      <c r="P3089">
        <f t="shared" si="305"/>
        <v>62.5</v>
      </c>
      <c r="Q3089" s="5">
        <f t="shared" si="307"/>
        <v>43028.898226950354</v>
      </c>
      <c r="R3089" s="5">
        <f t="shared" si="306"/>
        <v>43090.217375886525</v>
      </c>
      <c r="S3089">
        <f t="shared" si="308"/>
        <v>61</v>
      </c>
      <c r="T3089">
        <f t="shared" si="309"/>
        <v>2017</v>
      </c>
      <c r="U3089" t="str">
        <f t="shared" si="302"/>
        <v>Dec</v>
      </c>
      <c r="V3089" t="str">
        <f t="shared" si="303"/>
        <v>Oct</v>
      </c>
    </row>
    <row r="3090" spans="1:22" ht="28.5" hidden="1" x14ac:dyDescent="0.4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>
        <v>3</v>
      </c>
      <c r="L3090" t="b">
        <v>0</v>
      </c>
      <c r="M3090" t="s">
        <v>8273</v>
      </c>
      <c r="N3090" t="s">
        <v>8313</v>
      </c>
      <c r="O3090" s="6">
        <f t="shared" si="304"/>
        <v>0</v>
      </c>
      <c r="P3090">
        <f t="shared" si="305"/>
        <v>42</v>
      </c>
      <c r="Q3090" s="5">
        <f t="shared" si="307"/>
        <v>42330.775969267139</v>
      </c>
      <c r="R3090" s="5">
        <f t="shared" si="306"/>
        <v>42362.433333333334</v>
      </c>
      <c r="S3090">
        <f t="shared" si="308"/>
        <v>32</v>
      </c>
      <c r="T3090">
        <f t="shared" si="309"/>
        <v>2015</v>
      </c>
      <c r="U3090" t="str">
        <f t="shared" si="302"/>
        <v>Dec</v>
      </c>
      <c r="V3090" t="str">
        <f t="shared" si="303"/>
        <v>Nov</v>
      </c>
    </row>
    <row r="3091" spans="1:22" ht="42.75" hidden="1" x14ac:dyDescent="0.4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>
        <v>45</v>
      </c>
      <c r="L3091" t="b">
        <v>0</v>
      </c>
      <c r="M3091" t="s">
        <v>8273</v>
      </c>
      <c r="N3091" t="s">
        <v>8313</v>
      </c>
      <c r="O3091" s="6">
        <f t="shared" si="304"/>
        <v>23</v>
      </c>
      <c r="P3091">
        <f t="shared" si="305"/>
        <v>130.09</v>
      </c>
      <c r="Q3091" s="5">
        <f t="shared" si="307"/>
        <v>42889.383959810875</v>
      </c>
      <c r="R3091" s="5">
        <f t="shared" si="306"/>
        <v>42921.595035460996</v>
      </c>
      <c r="S3091">
        <f t="shared" si="308"/>
        <v>33</v>
      </c>
      <c r="T3091">
        <f t="shared" si="309"/>
        <v>2017</v>
      </c>
      <c r="U3091" t="str">
        <f t="shared" ref="U3091:U3122" si="310">TEXT(R3091,"mmm")</f>
        <v>Jul</v>
      </c>
      <c r="V3091" t="str">
        <f t="shared" si="303"/>
        <v>Jun</v>
      </c>
    </row>
    <row r="3092" spans="1:22" ht="42.75" hidden="1" x14ac:dyDescent="0.4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>
        <v>9</v>
      </c>
      <c r="L3092" t="b">
        <v>0</v>
      </c>
      <c r="M3092" t="s">
        <v>8273</v>
      </c>
      <c r="N3092" t="s">
        <v>8313</v>
      </c>
      <c r="O3092" s="6">
        <f t="shared" si="304"/>
        <v>5</v>
      </c>
      <c r="P3092">
        <f t="shared" si="305"/>
        <v>1270.22</v>
      </c>
      <c r="Q3092" s="5">
        <f t="shared" si="307"/>
        <v>42416.814952718676</v>
      </c>
      <c r="R3092" s="5">
        <f t="shared" si="306"/>
        <v>42478.048995271864</v>
      </c>
      <c r="S3092">
        <f t="shared" si="308"/>
        <v>61</v>
      </c>
      <c r="T3092">
        <f t="shared" si="309"/>
        <v>2016</v>
      </c>
      <c r="U3092" t="str">
        <f t="shared" si="310"/>
        <v>Apr</v>
      </c>
      <c r="V3092" t="str">
        <f t="shared" si="303"/>
        <v>Feb</v>
      </c>
    </row>
    <row r="3093" spans="1:22" ht="42.75" hidden="1" x14ac:dyDescent="0.4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>
        <v>9</v>
      </c>
      <c r="L3093" t="b">
        <v>0</v>
      </c>
      <c r="M3093" t="s">
        <v>8273</v>
      </c>
      <c r="N3093" t="s">
        <v>8313</v>
      </c>
      <c r="O3093" s="6">
        <f t="shared" si="304"/>
        <v>16</v>
      </c>
      <c r="P3093">
        <f t="shared" si="305"/>
        <v>88.44</v>
      </c>
      <c r="Q3093" s="5">
        <f t="shared" si="307"/>
        <v>42928.606891252959</v>
      </c>
      <c r="R3093" s="5">
        <f t="shared" si="306"/>
        <v>42959.2451891253</v>
      </c>
      <c r="S3093">
        <f t="shared" si="308"/>
        <v>31</v>
      </c>
      <c r="T3093">
        <f t="shared" si="309"/>
        <v>2017</v>
      </c>
      <c r="U3093" t="str">
        <f t="shared" si="310"/>
        <v>Aug</v>
      </c>
      <c r="V3093" t="str">
        <f t="shared" si="303"/>
        <v>Jul</v>
      </c>
    </row>
    <row r="3094" spans="1:22" ht="42.75" hidden="1" x14ac:dyDescent="0.4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>
        <v>21</v>
      </c>
      <c r="L3094" t="b">
        <v>0</v>
      </c>
      <c r="M3094" t="s">
        <v>8273</v>
      </c>
      <c r="N3094" t="s">
        <v>8313</v>
      </c>
      <c r="O3094" s="6">
        <f t="shared" si="304"/>
        <v>1</v>
      </c>
      <c r="P3094">
        <f t="shared" si="305"/>
        <v>56.34</v>
      </c>
      <c r="Q3094" s="5">
        <f t="shared" si="307"/>
        <v>42610.653806146569</v>
      </c>
      <c r="R3094" s="5">
        <f t="shared" si="306"/>
        <v>42648.744680851065</v>
      </c>
      <c r="S3094">
        <f t="shared" si="308"/>
        <v>38</v>
      </c>
      <c r="T3094">
        <f t="shared" si="309"/>
        <v>2016</v>
      </c>
      <c r="U3094" t="str">
        <f t="shared" si="310"/>
        <v>Oct</v>
      </c>
      <c r="V3094" t="str">
        <f t="shared" si="303"/>
        <v>Aug</v>
      </c>
    </row>
    <row r="3095" spans="1:22" ht="42.75" hidden="1" x14ac:dyDescent="0.4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>
        <v>17</v>
      </c>
      <c r="L3095" t="b">
        <v>0</v>
      </c>
      <c r="M3095" t="s">
        <v>8273</v>
      </c>
      <c r="N3095" t="s">
        <v>8313</v>
      </c>
      <c r="O3095" s="6">
        <f t="shared" si="304"/>
        <v>23</v>
      </c>
      <c r="P3095">
        <f t="shared" si="305"/>
        <v>53.53</v>
      </c>
      <c r="Q3095" s="5">
        <f t="shared" si="307"/>
        <v>42105.417742316786</v>
      </c>
      <c r="R3095" s="5">
        <f t="shared" si="306"/>
        <v>42136.318439716313</v>
      </c>
      <c r="S3095">
        <f t="shared" si="308"/>
        <v>31</v>
      </c>
      <c r="T3095">
        <f t="shared" si="309"/>
        <v>2015</v>
      </c>
      <c r="U3095" t="str">
        <f t="shared" si="310"/>
        <v>May</v>
      </c>
      <c r="V3095" t="str">
        <f t="shared" si="303"/>
        <v>Apr</v>
      </c>
    </row>
    <row r="3096" spans="1:22" ht="28.5" hidden="1" x14ac:dyDescent="0.4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>
        <v>1</v>
      </c>
      <c r="L3096" t="b">
        <v>0</v>
      </c>
      <c r="M3096" t="s">
        <v>8273</v>
      </c>
      <c r="N3096" t="s">
        <v>8313</v>
      </c>
      <c r="O3096" s="6">
        <f t="shared" si="304"/>
        <v>0</v>
      </c>
      <c r="P3096">
        <f t="shared" si="305"/>
        <v>25</v>
      </c>
      <c r="Q3096" s="5">
        <f t="shared" si="307"/>
        <v>42561.812718676127</v>
      </c>
      <c r="R3096" s="5">
        <f t="shared" si="306"/>
        <v>42623.089314420802</v>
      </c>
      <c r="S3096">
        <f t="shared" si="308"/>
        <v>61</v>
      </c>
      <c r="T3096">
        <f t="shared" si="309"/>
        <v>2016</v>
      </c>
      <c r="U3096" t="str">
        <f t="shared" si="310"/>
        <v>Sep</v>
      </c>
      <c r="V3096" t="str">
        <f t="shared" si="303"/>
        <v>Jul</v>
      </c>
    </row>
    <row r="3097" spans="1:22" ht="42.75" hidden="1" x14ac:dyDescent="0.4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>
        <v>1</v>
      </c>
      <c r="L3097" t="b">
        <v>0</v>
      </c>
      <c r="M3097" t="s">
        <v>8273</v>
      </c>
      <c r="N3097" t="s">
        <v>8313</v>
      </c>
      <c r="O3097" s="6">
        <f t="shared" si="304"/>
        <v>0</v>
      </c>
      <c r="P3097">
        <f t="shared" si="305"/>
        <v>50</v>
      </c>
      <c r="Q3097" s="5">
        <f t="shared" si="307"/>
        <v>42883.749172576834</v>
      </c>
      <c r="R3097" s="5">
        <f t="shared" si="306"/>
        <v>42945.025768321517</v>
      </c>
      <c r="S3097">
        <f t="shared" si="308"/>
        <v>61</v>
      </c>
      <c r="T3097">
        <f t="shared" si="309"/>
        <v>2017</v>
      </c>
      <c r="U3097" t="str">
        <f t="shared" si="310"/>
        <v>Jul</v>
      </c>
      <c r="V3097" t="str">
        <f t="shared" si="303"/>
        <v>May</v>
      </c>
    </row>
    <row r="3098" spans="1:22" ht="42.75" hidden="1" x14ac:dyDescent="0.4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>
        <v>14</v>
      </c>
      <c r="L3098" t="b">
        <v>0</v>
      </c>
      <c r="M3098" t="s">
        <v>8273</v>
      </c>
      <c r="N3098" t="s">
        <v>8313</v>
      </c>
      <c r="O3098" s="6">
        <f t="shared" si="304"/>
        <v>4</v>
      </c>
      <c r="P3098">
        <f t="shared" si="305"/>
        <v>56.79</v>
      </c>
      <c r="Q3098" s="5">
        <f t="shared" si="307"/>
        <v>42466.864373522461</v>
      </c>
      <c r="R3098" s="5">
        <f t="shared" si="306"/>
        <v>42497.502671394803</v>
      </c>
      <c r="S3098">
        <f t="shared" si="308"/>
        <v>31</v>
      </c>
      <c r="T3098">
        <f t="shared" si="309"/>
        <v>2016</v>
      </c>
      <c r="U3098" t="str">
        <f t="shared" si="310"/>
        <v>May</v>
      </c>
      <c r="V3098" t="str">
        <f t="shared" si="303"/>
        <v>Apr</v>
      </c>
    </row>
    <row r="3099" spans="1:22" ht="42.75" hidden="1" x14ac:dyDescent="0.4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>
        <v>42</v>
      </c>
      <c r="L3099" t="b">
        <v>0</v>
      </c>
      <c r="M3099" t="s">
        <v>8273</v>
      </c>
      <c r="N3099" t="s">
        <v>8313</v>
      </c>
      <c r="O3099" s="6">
        <f t="shared" si="304"/>
        <v>17</v>
      </c>
      <c r="P3099">
        <f t="shared" si="305"/>
        <v>40.83</v>
      </c>
      <c r="Q3099" s="5">
        <f t="shared" si="307"/>
        <v>42992.492919621749</v>
      </c>
      <c r="R3099" s="5">
        <f t="shared" si="306"/>
        <v>43014.02127659574</v>
      </c>
      <c r="S3099">
        <f t="shared" si="308"/>
        <v>22</v>
      </c>
      <c r="T3099">
        <f t="shared" si="309"/>
        <v>2017</v>
      </c>
      <c r="U3099" t="str">
        <f t="shared" si="310"/>
        <v>Oct</v>
      </c>
      <c r="V3099" t="str">
        <f t="shared" si="303"/>
        <v>Sep</v>
      </c>
    </row>
    <row r="3100" spans="1:22" ht="42.75" hidden="1" x14ac:dyDescent="0.4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>
        <v>27</v>
      </c>
      <c r="L3100" t="b">
        <v>0</v>
      </c>
      <c r="M3100" t="s">
        <v>8273</v>
      </c>
      <c r="N3100" t="s">
        <v>8313</v>
      </c>
      <c r="O3100" s="6">
        <f t="shared" si="304"/>
        <v>4</v>
      </c>
      <c r="P3100">
        <f t="shared" si="305"/>
        <v>65.11</v>
      </c>
      <c r="Q3100" s="5">
        <f t="shared" si="307"/>
        <v>42717.043132387706</v>
      </c>
      <c r="R3100" s="5">
        <f t="shared" si="306"/>
        <v>42766.288652482268</v>
      </c>
      <c r="S3100">
        <f t="shared" si="308"/>
        <v>49</v>
      </c>
      <c r="T3100">
        <f t="shared" si="309"/>
        <v>2016</v>
      </c>
      <c r="U3100" t="str">
        <f t="shared" si="310"/>
        <v>Jan</v>
      </c>
      <c r="V3100" t="str">
        <f t="shared" si="303"/>
        <v>Dec</v>
      </c>
    </row>
    <row r="3101" spans="1:22" ht="42.75" hidden="1" x14ac:dyDescent="0.4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>
        <v>5</v>
      </c>
      <c r="L3101" t="b">
        <v>0</v>
      </c>
      <c r="M3101" t="s">
        <v>8273</v>
      </c>
      <c r="N3101" t="s">
        <v>8313</v>
      </c>
      <c r="O3101" s="6">
        <f t="shared" si="304"/>
        <v>14</v>
      </c>
      <c r="P3101">
        <f t="shared" si="305"/>
        <v>55.6</v>
      </c>
      <c r="Q3101" s="5">
        <f t="shared" si="307"/>
        <v>42739.917151300237</v>
      </c>
      <c r="R3101" s="5">
        <f t="shared" si="306"/>
        <v>42770.555449172578</v>
      </c>
      <c r="S3101">
        <f t="shared" si="308"/>
        <v>31</v>
      </c>
      <c r="T3101">
        <f t="shared" si="309"/>
        <v>2017</v>
      </c>
      <c r="U3101" t="str">
        <f t="shared" si="310"/>
        <v>Feb</v>
      </c>
      <c r="V3101" t="str">
        <f t="shared" si="303"/>
        <v>Jan</v>
      </c>
    </row>
    <row r="3102" spans="1:22" ht="42.75" hidden="1" x14ac:dyDescent="0.4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>
        <v>13</v>
      </c>
      <c r="L3102" t="b">
        <v>0</v>
      </c>
      <c r="M3102" t="s">
        <v>8273</v>
      </c>
      <c r="N3102" t="s">
        <v>8313</v>
      </c>
      <c r="O3102" s="6">
        <f t="shared" si="304"/>
        <v>15</v>
      </c>
      <c r="P3102">
        <f t="shared" si="305"/>
        <v>140.54</v>
      </c>
      <c r="Q3102" s="5">
        <f t="shared" si="307"/>
        <v>42250.14627659574</v>
      </c>
      <c r="R3102" s="5">
        <f t="shared" si="306"/>
        <v>42280.784574468082</v>
      </c>
      <c r="S3102">
        <f t="shared" si="308"/>
        <v>31</v>
      </c>
      <c r="T3102">
        <f t="shared" si="309"/>
        <v>2015</v>
      </c>
      <c r="U3102" t="str">
        <f t="shared" si="310"/>
        <v>Oct</v>
      </c>
      <c r="V3102" t="str">
        <f t="shared" si="303"/>
        <v>Sep</v>
      </c>
    </row>
    <row r="3103" spans="1:22" ht="57" hidden="1" x14ac:dyDescent="0.4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>
        <v>12</v>
      </c>
      <c r="L3103" t="b">
        <v>0</v>
      </c>
      <c r="M3103" t="s">
        <v>8273</v>
      </c>
      <c r="N3103" t="s">
        <v>8313</v>
      </c>
      <c r="O3103" s="6">
        <f t="shared" si="304"/>
        <v>12</v>
      </c>
      <c r="P3103">
        <f t="shared" si="305"/>
        <v>25</v>
      </c>
      <c r="Q3103" s="5">
        <f t="shared" si="307"/>
        <v>42524.625732860521</v>
      </c>
      <c r="R3103" s="5">
        <f t="shared" si="306"/>
        <v>42555.209929078017</v>
      </c>
      <c r="S3103">
        <f t="shared" si="308"/>
        <v>31</v>
      </c>
      <c r="T3103">
        <f t="shared" si="309"/>
        <v>2016</v>
      </c>
      <c r="U3103" t="str">
        <f t="shared" si="310"/>
        <v>Jul</v>
      </c>
      <c r="V3103" t="str">
        <f t="shared" ref="V3103:V3166" si="311">TEXT(Q3103,"mmm")</f>
        <v>Jun</v>
      </c>
    </row>
    <row r="3104" spans="1:22" ht="42.75" hidden="1" x14ac:dyDescent="0.4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>
        <v>90</v>
      </c>
      <c r="L3104" t="b">
        <v>0</v>
      </c>
      <c r="M3104" t="s">
        <v>8273</v>
      </c>
      <c r="N3104" t="s">
        <v>8313</v>
      </c>
      <c r="O3104" s="6">
        <f t="shared" si="304"/>
        <v>39</v>
      </c>
      <c r="P3104">
        <f t="shared" si="305"/>
        <v>69.53</v>
      </c>
      <c r="Q3104" s="5">
        <f t="shared" si="307"/>
        <v>42916.751985815601</v>
      </c>
      <c r="R3104" s="5">
        <f t="shared" si="306"/>
        <v>42967.815815602837</v>
      </c>
      <c r="S3104">
        <f t="shared" si="308"/>
        <v>51</v>
      </c>
      <c r="T3104">
        <f t="shared" si="309"/>
        <v>2017</v>
      </c>
      <c r="U3104" t="str">
        <f t="shared" si="310"/>
        <v>Aug</v>
      </c>
      <c r="V3104" t="str">
        <f t="shared" si="311"/>
        <v>Jun</v>
      </c>
    </row>
    <row r="3105" spans="1:22" ht="28.5" hidden="1" x14ac:dyDescent="0.4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>
        <v>2</v>
      </c>
      <c r="L3105" t="b">
        <v>0</v>
      </c>
      <c r="M3105" t="s">
        <v>8273</v>
      </c>
      <c r="N3105" t="s">
        <v>8313</v>
      </c>
      <c r="O3105" s="6">
        <f t="shared" si="304"/>
        <v>0</v>
      </c>
      <c r="P3105">
        <f t="shared" si="305"/>
        <v>5.5</v>
      </c>
      <c r="Q3105" s="5">
        <f t="shared" si="307"/>
        <v>42459.0319858156</v>
      </c>
      <c r="R3105" s="5">
        <f t="shared" si="306"/>
        <v>42520.308581560283</v>
      </c>
      <c r="S3105">
        <f t="shared" si="308"/>
        <v>61</v>
      </c>
      <c r="T3105">
        <f t="shared" si="309"/>
        <v>2016</v>
      </c>
      <c r="U3105" t="str">
        <f t="shared" si="310"/>
        <v>May</v>
      </c>
      <c r="V3105" t="str">
        <f t="shared" si="311"/>
        <v>Mar</v>
      </c>
    </row>
    <row r="3106" spans="1:22" ht="42.75" hidden="1" x14ac:dyDescent="0.4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>
        <v>5</v>
      </c>
      <c r="L3106" t="b">
        <v>0</v>
      </c>
      <c r="M3106" t="s">
        <v>8273</v>
      </c>
      <c r="N3106" t="s">
        <v>8313</v>
      </c>
      <c r="O3106" s="6">
        <f t="shared" si="304"/>
        <v>30</v>
      </c>
      <c r="P3106">
        <f t="shared" si="305"/>
        <v>237</v>
      </c>
      <c r="Q3106" s="5">
        <f t="shared" si="307"/>
        <v>42356.651430260048</v>
      </c>
      <c r="R3106" s="5">
        <f t="shared" si="306"/>
        <v>42388.48936170213</v>
      </c>
      <c r="S3106">
        <f t="shared" si="308"/>
        <v>32</v>
      </c>
      <c r="T3106">
        <f t="shared" si="309"/>
        <v>2015</v>
      </c>
      <c r="U3106" t="str">
        <f t="shared" si="310"/>
        <v>Jan</v>
      </c>
      <c r="V3106" t="str">
        <f t="shared" si="311"/>
        <v>Dec</v>
      </c>
    </row>
    <row r="3107" spans="1:22" ht="42.75" hidden="1" x14ac:dyDescent="0.4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>
        <v>31</v>
      </c>
      <c r="L3107" t="b">
        <v>0</v>
      </c>
      <c r="M3107" t="s">
        <v>8273</v>
      </c>
      <c r="N3107" t="s">
        <v>8313</v>
      </c>
      <c r="O3107" s="6">
        <f t="shared" si="304"/>
        <v>42</v>
      </c>
      <c r="P3107">
        <f t="shared" si="305"/>
        <v>79.87</v>
      </c>
      <c r="Q3107" s="5">
        <f t="shared" si="307"/>
        <v>42223.691678486997</v>
      </c>
      <c r="R3107" s="5">
        <f t="shared" si="306"/>
        <v>42279.340425531918</v>
      </c>
      <c r="S3107">
        <f t="shared" si="308"/>
        <v>55</v>
      </c>
      <c r="T3107">
        <f t="shared" si="309"/>
        <v>2015</v>
      </c>
      <c r="U3107" t="str">
        <f t="shared" si="310"/>
        <v>Oct</v>
      </c>
      <c r="V3107" t="str">
        <f t="shared" si="311"/>
        <v>Aug</v>
      </c>
    </row>
    <row r="3108" spans="1:22" ht="42.75" hidden="1" x14ac:dyDescent="0.4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>
        <v>4</v>
      </c>
      <c r="L3108" t="b">
        <v>0</v>
      </c>
      <c r="M3108" t="s">
        <v>8273</v>
      </c>
      <c r="N3108" t="s">
        <v>8313</v>
      </c>
      <c r="O3108" s="6">
        <f t="shared" si="304"/>
        <v>4</v>
      </c>
      <c r="P3108">
        <f t="shared" si="305"/>
        <v>10.25</v>
      </c>
      <c r="Q3108" s="5">
        <f t="shared" si="307"/>
        <v>42596.161654846335</v>
      </c>
      <c r="R3108" s="5">
        <f t="shared" si="306"/>
        <v>42619.127659574471</v>
      </c>
      <c r="S3108">
        <f t="shared" si="308"/>
        <v>23</v>
      </c>
      <c r="T3108">
        <f t="shared" si="309"/>
        <v>2016</v>
      </c>
      <c r="U3108" t="str">
        <f t="shared" si="310"/>
        <v>Sep</v>
      </c>
      <c r="V3108" t="str">
        <f t="shared" si="311"/>
        <v>Aug</v>
      </c>
    </row>
    <row r="3109" spans="1:22" ht="42.75" hidden="1" x14ac:dyDescent="0.4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>
        <v>29</v>
      </c>
      <c r="L3109" t="b">
        <v>0</v>
      </c>
      <c r="M3109" t="s">
        <v>8273</v>
      </c>
      <c r="N3109" t="s">
        <v>8313</v>
      </c>
      <c r="O3109" s="6">
        <f t="shared" si="304"/>
        <v>20</v>
      </c>
      <c r="P3109">
        <f t="shared" si="305"/>
        <v>272.58999999999997</v>
      </c>
      <c r="Q3109" s="5">
        <f t="shared" si="307"/>
        <v>42481.150721040191</v>
      </c>
      <c r="R3109" s="5">
        <f t="shared" si="306"/>
        <v>42488.299657210402</v>
      </c>
      <c r="S3109">
        <f t="shared" si="308"/>
        <v>8</v>
      </c>
      <c r="T3109">
        <f t="shared" si="309"/>
        <v>2016</v>
      </c>
      <c r="U3109" t="str">
        <f t="shared" si="310"/>
        <v>Apr</v>
      </c>
      <c r="V3109" t="str">
        <f t="shared" si="311"/>
        <v>Apr</v>
      </c>
    </row>
    <row r="3110" spans="1:22" hidden="1" x14ac:dyDescent="0.4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>
        <v>2</v>
      </c>
      <c r="L3110" t="b">
        <v>0</v>
      </c>
      <c r="M3110" t="s">
        <v>8273</v>
      </c>
      <c r="N3110" t="s">
        <v>8313</v>
      </c>
      <c r="O3110" s="6">
        <f t="shared" si="304"/>
        <v>0</v>
      </c>
      <c r="P3110">
        <f t="shared" si="305"/>
        <v>13</v>
      </c>
      <c r="Q3110" s="5">
        <f t="shared" si="307"/>
        <v>42413.609858156029</v>
      </c>
      <c r="R3110" s="5">
        <f t="shared" si="306"/>
        <v>42474.843900709224</v>
      </c>
      <c r="S3110">
        <f t="shared" si="308"/>
        <v>61</v>
      </c>
      <c r="T3110">
        <f t="shared" si="309"/>
        <v>2016</v>
      </c>
      <c r="U3110" t="str">
        <f t="shared" si="310"/>
        <v>Apr</v>
      </c>
      <c r="V3110" t="str">
        <f t="shared" si="311"/>
        <v>Feb</v>
      </c>
    </row>
    <row r="3111" spans="1:22" ht="42.75" hidden="1" x14ac:dyDescent="0.4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>
        <v>114</v>
      </c>
      <c r="L3111" t="b">
        <v>0</v>
      </c>
      <c r="M3111" t="s">
        <v>8273</v>
      </c>
      <c r="N3111" t="s">
        <v>8313</v>
      </c>
      <c r="O3111" s="6">
        <f t="shared" si="304"/>
        <v>25</v>
      </c>
      <c r="P3111">
        <f t="shared" si="305"/>
        <v>58.18</v>
      </c>
      <c r="Q3111" s="5">
        <f t="shared" si="307"/>
        <v>42190.404373522455</v>
      </c>
      <c r="R3111" s="5">
        <f t="shared" si="306"/>
        <v>42226.149054373527</v>
      </c>
      <c r="S3111">
        <f t="shared" si="308"/>
        <v>36</v>
      </c>
      <c r="T3111">
        <f t="shared" si="309"/>
        <v>2015</v>
      </c>
      <c r="U3111" t="str">
        <f t="shared" si="310"/>
        <v>Aug</v>
      </c>
      <c r="V3111" t="str">
        <f t="shared" si="311"/>
        <v>Jul</v>
      </c>
    </row>
    <row r="3112" spans="1:22" ht="42.75" hidden="1" x14ac:dyDescent="0.4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>
        <v>1</v>
      </c>
      <c r="L3112" t="b">
        <v>0</v>
      </c>
      <c r="M3112" t="s">
        <v>8273</v>
      </c>
      <c r="N3112" t="s">
        <v>8313</v>
      </c>
      <c r="O3112" s="6">
        <f t="shared" si="304"/>
        <v>0</v>
      </c>
      <c r="P3112">
        <f t="shared" si="305"/>
        <v>10</v>
      </c>
      <c r="Q3112" s="5">
        <f t="shared" si="307"/>
        <v>43110.478947990545</v>
      </c>
      <c r="R3112" s="5">
        <f t="shared" si="306"/>
        <v>43151.330011820333</v>
      </c>
      <c r="S3112">
        <f t="shared" si="308"/>
        <v>41</v>
      </c>
      <c r="T3112">
        <f t="shared" si="309"/>
        <v>2018</v>
      </c>
      <c r="U3112" t="str">
        <f t="shared" si="310"/>
        <v>Feb</v>
      </c>
      <c r="V3112" t="str">
        <f t="shared" si="311"/>
        <v>Jan</v>
      </c>
    </row>
    <row r="3113" spans="1:22" ht="28.5" hidden="1" x14ac:dyDescent="0.4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>
        <v>76</v>
      </c>
      <c r="L3113" t="b">
        <v>0</v>
      </c>
      <c r="M3113" t="s">
        <v>8273</v>
      </c>
      <c r="N3113" t="s">
        <v>8313</v>
      </c>
      <c r="O3113" s="6">
        <f t="shared" si="304"/>
        <v>27</v>
      </c>
      <c r="P3113">
        <f t="shared" si="305"/>
        <v>70.11</v>
      </c>
      <c r="Q3113" s="5">
        <f t="shared" si="307"/>
        <v>42232.756737588657</v>
      </c>
      <c r="R3113" s="5">
        <f t="shared" si="306"/>
        <v>42264.416312056739</v>
      </c>
      <c r="S3113">
        <f t="shared" si="308"/>
        <v>32</v>
      </c>
      <c r="T3113">
        <f t="shared" si="309"/>
        <v>2015</v>
      </c>
      <c r="U3113" t="str">
        <f t="shared" si="310"/>
        <v>Sep</v>
      </c>
      <c r="V3113" t="str">
        <f t="shared" si="311"/>
        <v>Aug</v>
      </c>
    </row>
    <row r="3114" spans="1:22" ht="42.75" hidden="1" x14ac:dyDescent="0.4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>
        <v>9</v>
      </c>
      <c r="L3114" t="b">
        <v>0</v>
      </c>
      <c r="M3114" t="s">
        <v>8273</v>
      </c>
      <c r="N3114" t="s">
        <v>8313</v>
      </c>
      <c r="O3114" s="6">
        <f t="shared" si="304"/>
        <v>5</v>
      </c>
      <c r="P3114">
        <f t="shared" si="305"/>
        <v>57.89</v>
      </c>
      <c r="Q3114" s="5">
        <f t="shared" si="307"/>
        <v>42977.805366430257</v>
      </c>
      <c r="R3114" s="5">
        <f t="shared" si="306"/>
        <v>43039.08196217494</v>
      </c>
      <c r="S3114">
        <f t="shared" si="308"/>
        <v>61</v>
      </c>
      <c r="T3114">
        <f t="shared" si="309"/>
        <v>2017</v>
      </c>
      <c r="U3114" t="str">
        <f t="shared" si="310"/>
        <v>Oct</v>
      </c>
      <c r="V3114" t="str">
        <f t="shared" si="311"/>
        <v>Aug</v>
      </c>
    </row>
    <row r="3115" spans="1:22" ht="42.75" hidden="1" x14ac:dyDescent="0.4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>
        <v>37</v>
      </c>
      <c r="L3115" t="b">
        <v>0</v>
      </c>
      <c r="M3115" t="s">
        <v>8273</v>
      </c>
      <c r="N3115" t="s">
        <v>8313</v>
      </c>
      <c r="O3115" s="6">
        <f t="shared" si="304"/>
        <v>4</v>
      </c>
      <c r="P3115">
        <f t="shared" si="305"/>
        <v>125.27</v>
      </c>
      <c r="Q3115" s="5">
        <f t="shared" si="307"/>
        <v>42433.065981087471</v>
      </c>
      <c r="R3115" s="5">
        <f t="shared" si="306"/>
        <v>42463.704278959813</v>
      </c>
      <c r="S3115">
        <f t="shared" si="308"/>
        <v>31</v>
      </c>
      <c r="T3115">
        <f t="shared" si="309"/>
        <v>2016</v>
      </c>
      <c r="U3115" t="str">
        <f t="shared" si="310"/>
        <v>Apr</v>
      </c>
      <c r="V3115" t="str">
        <f t="shared" si="311"/>
        <v>Mar</v>
      </c>
    </row>
    <row r="3116" spans="1:22" ht="42.75" hidden="1" x14ac:dyDescent="0.4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>
        <v>0</v>
      </c>
      <c r="L3116" t="b">
        <v>0</v>
      </c>
      <c r="M3116" t="s">
        <v>8273</v>
      </c>
      <c r="N3116" t="s">
        <v>8313</v>
      </c>
      <c r="O3116" s="6">
        <f t="shared" si="304"/>
        <v>0</v>
      </c>
      <c r="P3116">
        <f t="shared" si="305"/>
        <v>0</v>
      </c>
      <c r="Q3116" s="5">
        <f t="shared" si="307"/>
        <v>42189.901300236408</v>
      </c>
      <c r="R3116" s="5">
        <f t="shared" si="306"/>
        <v>42251.177895981091</v>
      </c>
      <c r="S3116">
        <f t="shared" si="308"/>
        <v>61</v>
      </c>
      <c r="T3116">
        <f t="shared" si="309"/>
        <v>2015</v>
      </c>
      <c r="U3116" t="str">
        <f t="shared" si="310"/>
        <v>Sep</v>
      </c>
      <c r="V3116" t="str">
        <f t="shared" si="311"/>
        <v>Jul</v>
      </c>
    </row>
    <row r="3117" spans="1:22" ht="42.75" hidden="1" x14ac:dyDescent="0.4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>
        <v>1</v>
      </c>
      <c r="L3117" t="b">
        <v>0</v>
      </c>
      <c r="M3117" t="s">
        <v>8273</v>
      </c>
      <c r="N3117" t="s">
        <v>8313</v>
      </c>
      <c r="O3117" s="6">
        <f t="shared" si="304"/>
        <v>3</v>
      </c>
      <c r="P3117">
        <f t="shared" si="305"/>
        <v>300</v>
      </c>
      <c r="Q3117" s="5">
        <f t="shared" si="307"/>
        <v>42856.605520094563</v>
      </c>
      <c r="R3117" s="5">
        <f t="shared" si="306"/>
        <v>42887.243817966904</v>
      </c>
      <c r="S3117">
        <f t="shared" si="308"/>
        <v>31</v>
      </c>
      <c r="T3117">
        <f t="shared" si="309"/>
        <v>2017</v>
      </c>
      <c r="U3117" t="str">
        <f t="shared" si="310"/>
        <v>Jun</v>
      </c>
      <c r="V3117" t="str">
        <f t="shared" si="311"/>
        <v>May</v>
      </c>
    </row>
    <row r="3118" spans="1:22" ht="42.75" hidden="1" x14ac:dyDescent="0.4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>
        <v>10</v>
      </c>
      <c r="L3118" t="b">
        <v>0</v>
      </c>
      <c r="M3118" t="s">
        <v>8273</v>
      </c>
      <c r="N3118" t="s">
        <v>8313</v>
      </c>
      <c r="O3118" s="6">
        <f t="shared" si="304"/>
        <v>57</v>
      </c>
      <c r="P3118">
        <f t="shared" si="305"/>
        <v>43</v>
      </c>
      <c r="Q3118" s="5">
        <f t="shared" si="307"/>
        <v>42432.845449172572</v>
      </c>
      <c r="R3118" s="5">
        <f t="shared" si="306"/>
        <v>42447.143321513002</v>
      </c>
      <c r="S3118">
        <f t="shared" si="308"/>
        <v>15</v>
      </c>
      <c r="T3118">
        <f t="shared" si="309"/>
        <v>2016</v>
      </c>
      <c r="U3118" t="str">
        <f t="shared" si="310"/>
        <v>Mar</v>
      </c>
      <c r="V3118" t="str">
        <f t="shared" si="311"/>
        <v>Mar</v>
      </c>
    </row>
    <row r="3119" spans="1:22" ht="42.75" hidden="1" x14ac:dyDescent="0.4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>
        <v>1</v>
      </c>
      <c r="L3119" t="b">
        <v>0</v>
      </c>
      <c r="M3119" t="s">
        <v>8273</v>
      </c>
      <c r="N3119" t="s">
        <v>8313</v>
      </c>
      <c r="O3119" s="6">
        <f t="shared" si="304"/>
        <v>0</v>
      </c>
      <c r="P3119">
        <f t="shared" si="305"/>
        <v>1</v>
      </c>
      <c r="Q3119" s="5">
        <f t="shared" si="307"/>
        <v>42869.80803782506</v>
      </c>
      <c r="R3119" s="5">
        <f t="shared" si="306"/>
        <v>42878.157446808509</v>
      </c>
      <c r="S3119">
        <f t="shared" si="308"/>
        <v>9</v>
      </c>
      <c r="T3119">
        <f t="shared" si="309"/>
        <v>2017</v>
      </c>
      <c r="U3119" t="str">
        <f t="shared" si="310"/>
        <v>May</v>
      </c>
      <c r="V3119" t="str">
        <f t="shared" si="311"/>
        <v>May</v>
      </c>
    </row>
    <row r="3120" spans="1:22" ht="28.5" hidden="1" x14ac:dyDescent="0.4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>
        <v>2</v>
      </c>
      <c r="L3120" t="b">
        <v>0</v>
      </c>
      <c r="M3120" t="s">
        <v>8273</v>
      </c>
      <c r="N3120" t="s">
        <v>8313</v>
      </c>
      <c r="O3120" s="6">
        <f t="shared" si="304"/>
        <v>0</v>
      </c>
      <c r="P3120">
        <f t="shared" si="305"/>
        <v>775</v>
      </c>
      <c r="Q3120" s="5">
        <f t="shared" si="307"/>
        <v>42895.6208392435</v>
      </c>
      <c r="R3120" s="5">
        <f t="shared" si="306"/>
        <v>42915.025094562647</v>
      </c>
      <c r="S3120">
        <f t="shared" si="308"/>
        <v>20</v>
      </c>
      <c r="T3120">
        <f t="shared" si="309"/>
        <v>2017</v>
      </c>
      <c r="U3120" t="str">
        <f t="shared" si="310"/>
        <v>Jun</v>
      </c>
      <c r="V3120" t="str">
        <f t="shared" si="311"/>
        <v>Jun</v>
      </c>
    </row>
    <row r="3121" spans="1:22" ht="42.75" hidden="1" x14ac:dyDescent="0.4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>
        <v>1</v>
      </c>
      <c r="L3121" t="b">
        <v>0</v>
      </c>
      <c r="M3121" t="s">
        <v>8273</v>
      </c>
      <c r="N3121" t="s">
        <v>8313</v>
      </c>
      <c r="O3121" s="6">
        <f t="shared" si="304"/>
        <v>0</v>
      </c>
      <c r="P3121">
        <f t="shared" si="305"/>
        <v>5</v>
      </c>
      <c r="Q3121" s="5">
        <f t="shared" si="307"/>
        <v>42410.9188179669</v>
      </c>
      <c r="R3121" s="5">
        <f t="shared" si="306"/>
        <v>42441.514562647753</v>
      </c>
      <c r="S3121">
        <f t="shared" si="308"/>
        <v>31</v>
      </c>
      <c r="T3121">
        <f t="shared" si="309"/>
        <v>2016</v>
      </c>
      <c r="U3121" t="str">
        <f t="shared" si="310"/>
        <v>Mar</v>
      </c>
      <c r="V3121" t="str">
        <f t="shared" si="311"/>
        <v>Feb</v>
      </c>
    </row>
    <row r="3122" spans="1:22" ht="42.75" hidden="1" x14ac:dyDescent="0.4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>
        <v>10</v>
      </c>
      <c r="L3122" t="b">
        <v>0</v>
      </c>
      <c r="M3122" t="s">
        <v>8273</v>
      </c>
      <c r="N3122" t="s">
        <v>8313</v>
      </c>
      <c r="O3122" s="6">
        <f t="shared" si="304"/>
        <v>0</v>
      </c>
      <c r="P3122">
        <f t="shared" si="305"/>
        <v>12.8</v>
      </c>
      <c r="Q3122" s="5">
        <f t="shared" si="307"/>
        <v>42794.81319148936</v>
      </c>
      <c r="R3122" s="5">
        <f t="shared" si="306"/>
        <v>42856.047234042555</v>
      </c>
      <c r="S3122">
        <f t="shared" si="308"/>
        <v>61</v>
      </c>
      <c r="T3122">
        <f t="shared" si="309"/>
        <v>2017</v>
      </c>
      <c r="U3122" t="str">
        <f t="shared" si="310"/>
        <v>May</v>
      </c>
      <c r="V3122" t="str">
        <f t="shared" si="311"/>
        <v>Feb</v>
      </c>
    </row>
    <row r="3123" spans="1:22" ht="28.5" hidden="1" x14ac:dyDescent="0.4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>
        <v>1</v>
      </c>
      <c r="L3123" t="b">
        <v>0</v>
      </c>
      <c r="M3123" t="s">
        <v>8273</v>
      </c>
      <c r="N3123" t="s">
        <v>8313</v>
      </c>
      <c r="O3123" s="6">
        <f t="shared" si="304"/>
        <v>1</v>
      </c>
      <c r="P3123">
        <f t="shared" si="305"/>
        <v>10</v>
      </c>
      <c r="Q3123" s="5">
        <f t="shared" si="307"/>
        <v>42195.055969267138</v>
      </c>
      <c r="R3123" s="5">
        <f t="shared" si="306"/>
        <v>42256.33256501182</v>
      </c>
      <c r="S3123">
        <f t="shared" si="308"/>
        <v>61</v>
      </c>
      <c r="T3123">
        <f t="shared" si="309"/>
        <v>2015</v>
      </c>
      <c r="V3123" t="str">
        <f t="shared" si="311"/>
        <v>Jul</v>
      </c>
    </row>
    <row r="3124" spans="1:22" hidden="1" x14ac:dyDescent="0.4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>
        <v>2</v>
      </c>
      <c r="L3124" t="b">
        <v>0</v>
      </c>
      <c r="M3124" t="s">
        <v>8273</v>
      </c>
      <c r="N3124" t="s">
        <v>8313</v>
      </c>
      <c r="O3124" s="6">
        <f t="shared" si="304"/>
        <v>58</v>
      </c>
      <c r="P3124">
        <f t="shared" si="305"/>
        <v>58</v>
      </c>
      <c r="Q3124" s="5">
        <f t="shared" si="307"/>
        <v>43042.973191489364</v>
      </c>
      <c r="R3124" s="5">
        <f t="shared" si="306"/>
        <v>43048.122127659575</v>
      </c>
      <c r="S3124">
        <f t="shared" si="308"/>
        <v>6</v>
      </c>
      <c r="T3124">
        <f t="shared" si="309"/>
        <v>2017</v>
      </c>
      <c r="V3124" t="str">
        <f t="shared" si="311"/>
        <v>Nov</v>
      </c>
    </row>
    <row r="3125" spans="1:22" ht="42.75" hidden="1" x14ac:dyDescent="0.4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>
        <v>348</v>
      </c>
      <c r="L3125" t="b">
        <v>0</v>
      </c>
      <c r="M3125" t="s">
        <v>8273</v>
      </c>
      <c r="N3125" t="s">
        <v>8313</v>
      </c>
      <c r="O3125" s="6">
        <f t="shared" si="304"/>
        <v>68</v>
      </c>
      <c r="P3125">
        <f t="shared" si="305"/>
        <v>244.8</v>
      </c>
      <c r="Q3125" s="5">
        <f t="shared" si="307"/>
        <v>42891.886501182031</v>
      </c>
      <c r="R3125" s="5">
        <f t="shared" si="306"/>
        <v>42922.524799054372</v>
      </c>
      <c r="S3125">
        <f t="shared" si="308"/>
        <v>31</v>
      </c>
      <c r="T3125">
        <f t="shared" si="309"/>
        <v>2017</v>
      </c>
      <c r="V3125" t="str">
        <f t="shared" si="311"/>
        <v>Jun</v>
      </c>
    </row>
    <row r="3126" spans="1:22" ht="28.5" hidden="1" x14ac:dyDescent="0.4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>
        <v>4</v>
      </c>
      <c r="L3126" t="b">
        <v>0</v>
      </c>
      <c r="M3126" t="s">
        <v>8273</v>
      </c>
      <c r="N3126" t="s">
        <v>8313</v>
      </c>
      <c r="O3126" s="6">
        <f t="shared" si="304"/>
        <v>0</v>
      </c>
      <c r="P3126">
        <f t="shared" si="305"/>
        <v>6.5</v>
      </c>
      <c r="Q3126" s="5">
        <f t="shared" si="307"/>
        <v>42326.903085106387</v>
      </c>
      <c r="R3126" s="5">
        <f t="shared" si="306"/>
        <v>42388.179680851063</v>
      </c>
      <c r="S3126">
        <f t="shared" si="308"/>
        <v>61</v>
      </c>
      <c r="T3126">
        <f t="shared" si="309"/>
        <v>2015</v>
      </c>
      <c r="V3126" t="str">
        <f t="shared" si="311"/>
        <v>Nov</v>
      </c>
    </row>
    <row r="3127" spans="1:22" hidden="1" x14ac:dyDescent="0.4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>
        <v>0</v>
      </c>
      <c r="L3127" t="b">
        <v>0</v>
      </c>
      <c r="M3127" t="s">
        <v>8273</v>
      </c>
      <c r="N3127" t="s">
        <v>8313</v>
      </c>
      <c r="O3127" s="6">
        <f t="shared" si="304"/>
        <v>0</v>
      </c>
      <c r="P3127">
        <f t="shared" si="305"/>
        <v>0</v>
      </c>
      <c r="Q3127" s="5">
        <f t="shared" si="307"/>
        <v>42703.168699763592</v>
      </c>
      <c r="R3127" s="5">
        <f t="shared" si="306"/>
        <v>42733.806997635933</v>
      </c>
      <c r="S3127">
        <f t="shared" si="308"/>
        <v>31</v>
      </c>
      <c r="T3127">
        <f t="shared" si="309"/>
        <v>2016</v>
      </c>
      <c r="V3127" t="str">
        <f t="shared" si="311"/>
        <v>Nov</v>
      </c>
    </row>
    <row r="3128" spans="1:22" ht="71.25" hidden="1" x14ac:dyDescent="0.4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>
        <v>17</v>
      </c>
      <c r="L3128" t="b">
        <v>0</v>
      </c>
      <c r="M3128" t="s">
        <v>8273</v>
      </c>
      <c r="N3128" t="s">
        <v>8313</v>
      </c>
      <c r="O3128" s="6">
        <f t="shared" si="304"/>
        <v>4</v>
      </c>
      <c r="P3128">
        <f t="shared" si="305"/>
        <v>61.18</v>
      </c>
      <c r="Q3128" s="5">
        <f t="shared" si="307"/>
        <v>42785.699314420803</v>
      </c>
      <c r="R3128" s="5">
        <f t="shared" si="306"/>
        <v>42816.295059101656</v>
      </c>
      <c r="S3128">
        <f t="shared" si="308"/>
        <v>31</v>
      </c>
      <c r="T3128">
        <f t="shared" si="309"/>
        <v>2017</v>
      </c>
      <c r="V3128" t="str">
        <f t="shared" si="311"/>
        <v>Feb</v>
      </c>
    </row>
    <row r="3129" spans="1:22" ht="42.75" hidden="1" x14ac:dyDescent="0.4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>
        <v>0</v>
      </c>
      <c r="L3129" t="b">
        <v>0</v>
      </c>
      <c r="M3129" t="s">
        <v>8273</v>
      </c>
      <c r="N3129" t="s">
        <v>8313</v>
      </c>
      <c r="O3129" s="6">
        <f t="shared" si="304"/>
        <v>0</v>
      </c>
      <c r="P3129">
        <f t="shared" si="305"/>
        <v>0</v>
      </c>
      <c r="Q3129" s="5">
        <f t="shared" si="307"/>
        <v>42385.19419621749</v>
      </c>
      <c r="R3129" s="5">
        <f t="shared" si="306"/>
        <v>42415.832494089831</v>
      </c>
      <c r="S3129">
        <f t="shared" si="308"/>
        <v>31</v>
      </c>
      <c r="T3129">
        <f t="shared" si="309"/>
        <v>2016</v>
      </c>
      <c r="V3129" t="str">
        <f t="shared" si="311"/>
        <v>Jan</v>
      </c>
    </row>
    <row r="3130" spans="1:22" ht="42.75" x14ac:dyDescent="0.4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>
        <v>117</v>
      </c>
      <c r="L3130" t="b">
        <v>0</v>
      </c>
      <c r="M3130" t="s">
        <v>8273</v>
      </c>
      <c r="N3130" t="s">
        <v>8274</v>
      </c>
      <c r="O3130" s="6">
        <f t="shared" si="304"/>
        <v>109</v>
      </c>
      <c r="P3130">
        <f t="shared" si="305"/>
        <v>139.24</v>
      </c>
      <c r="Q3130" s="5">
        <f t="shared" si="307"/>
        <v>43147.034763593379</v>
      </c>
      <c r="R3130" s="5">
        <f t="shared" si="306"/>
        <v>43177.630508274233</v>
      </c>
      <c r="S3130">
        <f t="shared" si="308"/>
        <v>31</v>
      </c>
      <c r="T3130">
        <f t="shared" si="309"/>
        <v>2018</v>
      </c>
      <c r="V3130" t="str">
        <f t="shared" si="311"/>
        <v>Feb</v>
      </c>
    </row>
    <row r="3131" spans="1:22" ht="42.75" x14ac:dyDescent="0.4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>
        <v>1</v>
      </c>
      <c r="L3131" t="b">
        <v>0</v>
      </c>
      <c r="M3131" t="s">
        <v>8273</v>
      </c>
      <c r="N3131" t="s">
        <v>8274</v>
      </c>
      <c r="O3131" s="6">
        <f t="shared" si="304"/>
        <v>1</v>
      </c>
      <c r="P3131">
        <f t="shared" si="305"/>
        <v>10</v>
      </c>
      <c r="Q3131" s="5">
        <f t="shared" si="307"/>
        <v>43170.541595744682</v>
      </c>
      <c r="R3131" s="5">
        <f t="shared" si="306"/>
        <v>43211.350106382975</v>
      </c>
      <c r="S3131">
        <f t="shared" si="308"/>
        <v>41</v>
      </c>
      <c r="T3131">
        <f t="shared" si="309"/>
        <v>2018</v>
      </c>
      <c r="V3131" t="str">
        <f t="shared" si="311"/>
        <v>Mar</v>
      </c>
    </row>
    <row r="3132" spans="1:22" ht="42.75" x14ac:dyDescent="0.4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>
        <v>4</v>
      </c>
      <c r="L3132" t="b">
        <v>0</v>
      </c>
      <c r="M3132" t="s">
        <v>8273</v>
      </c>
      <c r="N3132" t="s">
        <v>8274</v>
      </c>
      <c r="O3132" s="6">
        <f t="shared" si="304"/>
        <v>4</v>
      </c>
      <c r="P3132">
        <f t="shared" si="305"/>
        <v>93.75</v>
      </c>
      <c r="Q3132" s="5">
        <f t="shared" si="307"/>
        <v>43175.441087470448</v>
      </c>
      <c r="R3132" s="5">
        <f t="shared" si="306"/>
        <v>43206.658865248231</v>
      </c>
      <c r="S3132">
        <f t="shared" si="308"/>
        <v>32</v>
      </c>
      <c r="T3132">
        <f t="shared" si="309"/>
        <v>2018</v>
      </c>
      <c r="V3132" t="str">
        <f t="shared" si="311"/>
        <v>Mar</v>
      </c>
    </row>
    <row r="3133" spans="1:22" ht="28.5" x14ac:dyDescent="0.4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>
        <v>12</v>
      </c>
      <c r="L3133" t="b">
        <v>0</v>
      </c>
      <c r="M3133" t="s">
        <v>8273</v>
      </c>
      <c r="N3133" t="s">
        <v>8274</v>
      </c>
      <c r="O3133" s="6">
        <f t="shared" si="304"/>
        <v>16</v>
      </c>
      <c r="P3133">
        <f t="shared" si="305"/>
        <v>53.75</v>
      </c>
      <c r="Q3133" s="5">
        <f t="shared" si="307"/>
        <v>43170.272399527188</v>
      </c>
      <c r="R3133" s="5">
        <f t="shared" si="306"/>
        <v>43200.868144208041</v>
      </c>
      <c r="S3133">
        <f t="shared" si="308"/>
        <v>31</v>
      </c>
      <c r="T3133">
        <f t="shared" si="309"/>
        <v>2018</v>
      </c>
      <c r="V3133" t="str">
        <f t="shared" si="311"/>
        <v>Mar</v>
      </c>
    </row>
    <row r="3134" spans="1:22" ht="28.5" x14ac:dyDescent="0.4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>
        <v>1</v>
      </c>
      <c r="L3134" t="b">
        <v>0</v>
      </c>
      <c r="M3134" t="s">
        <v>8273</v>
      </c>
      <c r="N3134" t="s">
        <v>8274</v>
      </c>
      <c r="O3134" s="6">
        <f t="shared" si="304"/>
        <v>0</v>
      </c>
      <c r="P3134">
        <f t="shared" si="305"/>
        <v>10</v>
      </c>
      <c r="Q3134" s="5">
        <f t="shared" si="307"/>
        <v>43152.676832151301</v>
      </c>
      <c r="R3134" s="5">
        <f t="shared" si="306"/>
        <v>43213.910874704496</v>
      </c>
      <c r="S3134">
        <f t="shared" si="308"/>
        <v>61</v>
      </c>
      <c r="T3134">
        <f t="shared" si="309"/>
        <v>2018</v>
      </c>
      <c r="V3134" t="str">
        <f t="shared" si="311"/>
        <v>Feb</v>
      </c>
    </row>
    <row r="3135" spans="1:22" ht="42.75" x14ac:dyDescent="0.4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>
        <v>16</v>
      </c>
      <c r="L3135" t="b">
        <v>0</v>
      </c>
      <c r="M3135" t="s">
        <v>8273</v>
      </c>
      <c r="N3135" t="s">
        <v>8274</v>
      </c>
      <c r="O3135" s="6">
        <f t="shared" si="304"/>
        <v>108</v>
      </c>
      <c r="P3135">
        <f t="shared" si="305"/>
        <v>33.75</v>
      </c>
      <c r="Q3135" s="5">
        <f t="shared" si="307"/>
        <v>43154.938936170212</v>
      </c>
      <c r="R3135" s="5">
        <f t="shared" si="306"/>
        <v>43185.534680851066</v>
      </c>
      <c r="S3135">
        <f t="shared" si="308"/>
        <v>31</v>
      </c>
      <c r="T3135">
        <f t="shared" si="309"/>
        <v>2018</v>
      </c>
      <c r="V3135" t="str">
        <f t="shared" si="311"/>
        <v>Feb</v>
      </c>
    </row>
    <row r="3136" spans="1:22" ht="42.75" x14ac:dyDescent="0.4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>
        <v>12</v>
      </c>
      <c r="L3136" t="b">
        <v>0</v>
      </c>
      <c r="M3136" t="s">
        <v>8273</v>
      </c>
      <c r="N3136" t="s">
        <v>8274</v>
      </c>
      <c r="O3136" s="6">
        <f t="shared" si="304"/>
        <v>23</v>
      </c>
      <c r="P3136">
        <f t="shared" si="305"/>
        <v>18.75</v>
      </c>
      <c r="Q3136" s="5">
        <f t="shared" si="307"/>
        <v>43167.352470449172</v>
      </c>
      <c r="R3136" s="5">
        <f t="shared" si="306"/>
        <v>43188.756725768326</v>
      </c>
      <c r="S3136">
        <f t="shared" si="308"/>
        <v>22</v>
      </c>
      <c r="T3136">
        <f t="shared" si="309"/>
        <v>2018</v>
      </c>
      <c r="V3136" t="str">
        <f t="shared" si="311"/>
        <v>Mar</v>
      </c>
    </row>
    <row r="3137" spans="1:22" ht="42.75" x14ac:dyDescent="0.4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>
        <v>7</v>
      </c>
      <c r="L3137" t="b">
        <v>0</v>
      </c>
      <c r="M3137" t="s">
        <v>8273</v>
      </c>
      <c r="N3137" t="s">
        <v>8274</v>
      </c>
      <c r="O3137" s="6">
        <f t="shared" si="304"/>
        <v>21</v>
      </c>
      <c r="P3137">
        <f t="shared" si="305"/>
        <v>23.14</v>
      </c>
      <c r="Q3137" s="5">
        <f t="shared" si="307"/>
        <v>43173.921052009457</v>
      </c>
      <c r="R3137" s="5">
        <f t="shared" si="306"/>
        <v>43196.389137115839</v>
      </c>
      <c r="S3137">
        <f t="shared" si="308"/>
        <v>23</v>
      </c>
      <c r="T3137">
        <f t="shared" si="309"/>
        <v>2018</v>
      </c>
      <c r="V3137" t="str">
        <f t="shared" si="311"/>
        <v>Mar</v>
      </c>
    </row>
    <row r="3138" spans="1:22" ht="42.75" x14ac:dyDescent="0.4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>
        <v>22</v>
      </c>
      <c r="L3138" t="b">
        <v>0</v>
      </c>
      <c r="M3138" t="s">
        <v>8273</v>
      </c>
      <c r="N3138" t="s">
        <v>8274</v>
      </c>
      <c r="O3138" s="6">
        <f t="shared" ref="O3138:O3201" si="312">ROUND(E3138/D3138*100,0)</f>
        <v>128</v>
      </c>
      <c r="P3138">
        <f t="shared" ref="P3138:P3201" si="313">IFERROR(ROUND(E3138/K3138,2),0)</f>
        <v>29.05</v>
      </c>
      <c r="Q3138" s="5">
        <f t="shared" si="307"/>
        <v>43155.855248226952</v>
      </c>
      <c r="R3138" s="5">
        <f t="shared" ref="R3138:R3201" si="314">(I3138/84600)+DATE(1970,1,1)</f>
        <v>43193.126950354606</v>
      </c>
      <c r="S3138">
        <f t="shared" si="308"/>
        <v>37</v>
      </c>
      <c r="T3138">
        <f t="shared" si="309"/>
        <v>2018</v>
      </c>
      <c r="V3138" t="str">
        <f t="shared" si="311"/>
        <v>Feb</v>
      </c>
    </row>
    <row r="3139" spans="1:22" ht="28.5" x14ac:dyDescent="0.4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>
        <v>1</v>
      </c>
      <c r="L3139" t="b">
        <v>0</v>
      </c>
      <c r="M3139" t="s">
        <v>8273</v>
      </c>
      <c r="N3139" t="s">
        <v>8274</v>
      </c>
      <c r="O3139" s="6">
        <f t="shared" si="312"/>
        <v>3</v>
      </c>
      <c r="P3139">
        <f t="shared" si="313"/>
        <v>50</v>
      </c>
      <c r="Q3139" s="5">
        <f t="shared" ref="Q3139:Q3202" si="315">(J3139/84600)+DATE(1970,1,1)</f>
        <v>43174.669846335702</v>
      </c>
      <c r="R3139" s="5">
        <f t="shared" si="314"/>
        <v>43226.668085106387</v>
      </c>
      <c r="S3139">
        <f t="shared" ref="S3139:S3202" si="316">ROUND((I3139-J3139)/86400,0)+1</f>
        <v>52</v>
      </c>
      <c r="T3139">
        <f t="shared" ref="T3139:T3202" si="317">YEAR((Q3139))</f>
        <v>2018</v>
      </c>
      <c r="V3139" t="str">
        <f t="shared" si="311"/>
        <v>Mar</v>
      </c>
    </row>
    <row r="3140" spans="1:22" ht="57" x14ac:dyDescent="0.4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>
        <v>0</v>
      </c>
      <c r="L3140" t="b">
        <v>0</v>
      </c>
      <c r="M3140" t="s">
        <v>8273</v>
      </c>
      <c r="N3140" t="s">
        <v>8274</v>
      </c>
      <c r="O3140" s="6">
        <f t="shared" si="312"/>
        <v>0</v>
      </c>
      <c r="P3140">
        <f t="shared" si="313"/>
        <v>0</v>
      </c>
      <c r="Q3140" s="5">
        <f t="shared" si="315"/>
        <v>43176.468167848696</v>
      </c>
      <c r="R3140" s="5">
        <f t="shared" si="314"/>
        <v>43195.87242316785</v>
      </c>
      <c r="S3140">
        <f t="shared" si="316"/>
        <v>20</v>
      </c>
      <c r="T3140">
        <f t="shared" si="317"/>
        <v>2018</v>
      </c>
      <c r="V3140" t="str">
        <f t="shared" si="311"/>
        <v>Mar</v>
      </c>
    </row>
    <row r="3141" spans="1:22" ht="42.75" x14ac:dyDescent="0.4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>
        <v>6</v>
      </c>
      <c r="L3141" t="b">
        <v>0</v>
      </c>
      <c r="M3141" t="s">
        <v>8273</v>
      </c>
      <c r="N3141" t="s">
        <v>8274</v>
      </c>
      <c r="O3141" s="6">
        <f t="shared" si="312"/>
        <v>5</v>
      </c>
      <c r="P3141">
        <f t="shared" si="313"/>
        <v>450</v>
      </c>
      <c r="Q3141" s="5">
        <f t="shared" si="315"/>
        <v>43151.573995271872</v>
      </c>
      <c r="R3141" s="5">
        <f t="shared" si="314"/>
        <v>43186.21489361702</v>
      </c>
      <c r="S3141">
        <f t="shared" si="316"/>
        <v>35</v>
      </c>
      <c r="T3141">
        <f t="shared" si="317"/>
        <v>2018</v>
      </c>
      <c r="V3141" t="str">
        <f t="shared" si="311"/>
        <v>Feb</v>
      </c>
    </row>
    <row r="3142" spans="1:22" ht="42.75" x14ac:dyDescent="0.4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>
        <v>4</v>
      </c>
      <c r="L3142" t="b">
        <v>0</v>
      </c>
      <c r="M3142" t="s">
        <v>8273</v>
      </c>
      <c r="N3142" t="s">
        <v>8274</v>
      </c>
      <c r="O3142" s="6">
        <f t="shared" si="312"/>
        <v>1</v>
      </c>
      <c r="P3142">
        <f t="shared" si="313"/>
        <v>24</v>
      </c>
      <c r="Q3142" s="5">
        <f t="shared" si="315"/>
        <v>43169.393652482271</v>
      </c>
      <c r="R3142" s="5">
        <f t="shared" si="314"/>
        <v>43199.989397163125</v>
      </c>
      <c r="S3142">
        <f t="shared" si="316"/>
        <v>31</v>
      </c>
      <c r="T3142">
        <f t="shared" si="317"/>
        <v>2018</v>
      </c>
      <c r="V3142" t="str">
        <f t="shared" si="311"/>
        <v>Mar</v>
      </c>
    </row>
    <row r="3143" spans="1:22" ht="57" x14ac:dyDescent="0.4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>
        <v>8</v>
      </c>
      <c r="L3143" t="b">
        <v>0</v>
      </c>
      <c r="M3143" t="s">
        <v>8273</v>
      </c>
      <c r="N3143" t="s">
        <v>8274</v>
      </c>
      <c r="O3143" s="6">
        <f t="shared" si="312"/>
        <v>52</v>
      </c>
      <c r="P3143">
        <f t="shared" si="313"/>
        <v>32.25</v>
      </c>
      <c r="Q3143" s="5">
        <f t="shared" si="315"/>
        <v>43167.386382978722</v>
      </c>
      <c r="R3143" s="5">
        <f t="shared" si="314"/>
        <v>43209.340425531918</v>
      </c>
      <c r="S3143">
        <f t="shared" si="316"/>
        <v>42</v>
      </c>
      <c r="T3143">
        <f t="shared" si="317"/>
        <v>2018</v>
      </c>
      <c r="V3143" t="str">
        <f t="shared" si="311"/>
        <v>Mar</v>
      </c>
    </row>
    <row r="3144" spans="1:22" ht="42.75" x14ac:dyDescent="0.4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>
        <v>3</v>
      </c>
      <c r="L3144" t="b">
        <v>0</v>
      </c>
      <c r="M3144" t="s">
        <v>8273</v>
      </c>
      <c r="N3144" t="s">
        <v>8274</v>
      </c>
      <c r="O3144" s="6">
        <f t="shared" si="312"/>
        <v>2</v>
      </c>
      <c r="P3144">
        <f t="shared" si="313"/>
        <v>15</v>
      </c>
      <c r="Q3144" s="5">
        <f t="shared" si="315"/>
        <v>43149.779420803781</v>
      </c>
      <c r="R3144" s="5">
        <f t="shared" si="314"/>
        <v>43180.375165484635</v>
      </c>
      <c r="S3144">
        <f t="shared" si="316"/>
        <v>31</v>
      </c>
      <c r="T3144">
        <f t="shared" si="317"/>
        <v>2018</v>
      </c>
      <c r="V3144" t="str">
        <f t="shared" si="311"/>
        <v>Feb</v>
      </c>
    </row>
    <row r="3145" spans="1:22" ht="57" x14ac:dyDescent="0.4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>
        <v>0</v>
      </c>
      <c r="L3145" t="b">
        <v>0</v>
      </c>
      <c r="M3145" t="s">
        <v>8273</v>
      </c>
      <c r="N3145" t="s">
        <v>8274</v>
      </c>
      <c r="O3145" s="6">
        <f t="shared" si="312"/>
        <v>0</v>
      </c>
      <c r="P3145">
        <f t="shared" si="313"/>
        <v>0</v>
      </c>
      <c r="Q3145" s="5">
        <f t="shared" si="315"/>
        <v>43175.153144208038</v>
      </c>
      <c r="R3145" s="5">
        <f t="shared" si="314"/>
        <v>43201.706335697396</v>
      </c>
      <c r="S3145">
        <f t="shared" si="316"/>
        <v>27</v>
      </c>
      <c r="T3145">
        <f t="shared" si="317"/>
        <v>2018</v>
      </c>
      <c r="V3145" t="str">
        <f t="shared" si="311"/>
        <v>Mar</v>
      </c>
    </row>
    <row r="3146" spans="1:22" ht="57" x14ac:dyDescent="0.4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>
        <v>30</v>
      </c>
      <c r="L3146" t="b">
        <v>0</v>
      </c>
      <c r="M3146" t="s">
        <v>8273</v>
      </c>
      <c r="N3146" t="s">
        <v>8274</v>
      </c>
      <c r="O3146" s="6">
        <f t="shared" si="312"/>
        <v>75</v>
      </c>
      <c r="P3146">
        <f t="shared" si="313"/>
        <v>251.33</v>
      </c>
      <c r="Q3146" s="5">
        <f t="shared" si="315"/>
        <v>43163.081643026002</v>
      </c>
      <c r="R3146" s="5">
        <f t="shared" si="314"/>
        <v>43180.148936170212</v>
      </c>
      <c r="S3146">
        <f t="shared" si="316"/>
        <v>18</v>
      </c>
      <c r="T3146">
        <f t="shared" si="317"/>
        <v>2018</v>
      </c>
      <c r="V3146" t="str">
        <f t="shared" si="311"/>
        <v>Mar</v>
      </c>
    </row>
    <row r="3147" spans="1:22" ht="42.75" x14ac:dyDescent="0.4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>
        <v>0</v>
      </c>
      <c r="L3147" t="b">
        <v>0</v>
      </c>
      <c r="M3147" t="s">
        <v>8273</v>
      </c>
      <c r="N3147" t="s">
        <v>8274</v>
      </c>
      <c r="O3147" s="6">
        <f t="shared" si="312"/>
        <v>0</v>
      </c>
      <c r="P3147">
        <f t="shared" si="313"/>
        <v>0</v>
      </c>
      <c r="Q3147" s="5">
        <f t="shared" si="315"/>
        <v>43127.850283687942</v>
      </c>
      <c r="R3147" s="5">
        <f t="shared" si="314"/>
        <v>43189.084326241136</v>
      </c>
      <c r="S3147">
        <f t="shared" si="316"/>
        <v>61</v>
      </c>
      <c r="T3147">
        <f t="shared" si="317"/>
        <v>2018</v>
      </c>
      <c r="V3147" t="str">
        <f t="shared" si="311"/>
        <v>Jan</v>
      </c>
    </row>
    <row r="3148" spans="1:22" ht="28.5" x14ac:dyDescent="0.4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>
        <v>12</v>
      </c>
      <c r="L3148" t="b">
        <v>0</v>
      </c>
      <c r="M3148" t="s">
        <v>8273</v>
      </c>
      <c r="N3148" t="s">
        <v>8274</v>
      </c>
      <c r="O3148" s="6">
        <f t="shared" si="312"/>
        <v>11</v>
      </c>
      <c r="P3148">
        <f t="shared" si="313"/>
        <v>437.5</v>
      </c>
      <c r="Q3148" s="5">
        <f t="shared" si="315"/>
        <v>43163.22891252955</v>
      </c>
      <c r="R3148" s="5">
        <f t="shared" si="314"/>
        <v>43209.143806146574</v>
      </c>
      <c r="S3148">
        <f t="shared" si="316"/>
        <v>46</v>
      </c>
      <c r="T3148">
        <f t="shared" si="317"/>
        <v>2018</v>
      </c>
      <c r="V3148" t="str">
        <f t="shared" si="311"/>
        <v>Mar</v>
      </c>
    </row>
    <row r="3149" spans="1:22" ht="42.75" x14ac:dyDescent="0.4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>
        <v>213</v>
      </c>
      <c r="L3149" t="b">
        <v>1</v>
      </c>
      <c r="M3149" t="s">
        <v>8273</v>
      </c>
      <c r="N3149" t="s">
        <v>8274</v>
      </c>
      <c r="O3149" s="6">
        <f t="shared" si="312"/>
        <v>118</v>
      </c>
      <c r="P3149">
        <f t="shared" si="313"/>
        <v>110.35</v>
      </c>
      <c r="Q3149" s="5">
        <f t="shared" si="315"/>
        <v>42257.649586288419</v>
      </c>
      <c r="R3149" s="5">
        <f t="shared" si="314"/>
        <v>42298.543203309688</v>
      </c>
      <c r="S3149">
        <f t="shared" si="316"/>
        <v>41</v>
      </c>
      <c r="T3149">
        <f t="shared" si="317"/>
        <v>2015</v>
      </c>
      <c r="U3149" t="str">
        <f t="shared" ref="U3149:U3212" si="318">TEXT(R3149,"mmm")</f>
        <v>Oct</v>
      </c>
      <c r="V3149" t="str">
        <f t="shared" si="311"/>
        <v>Sep</v>
      </c>
    </row>
    <row r="3150" spans="1:22" ht="28.5" x14ac:dyDescent="0.4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>
        <v>57</v>
      </c>
      <c r="L3150" t="b">
        <v>1</v>
      </c>
      <c r="M3150" t="s">
        <v>8273</v>
      </c>
      <c r="N3150" t="s">
        <v>8274</v>
      </c>
      <c r="O3150" s="6">
        <f t="shared" si="312"/>
        <v>131</v>
      </c>
      <c r="P3150">
        <f t="shared" si="313"/>
        <v>41.42</v>
      </c>
      <c r="Q3150" s="5">
        <f t="shared" si="315"/>
        <v>42238.956075650116</v>
      </c>
      <c r="R3150" s="5">
        <f t="shared" si="314"/>
        <v>42260.914893617024</v>
      </c>
      <c r="S3150">
        <f t="shared" si="316"/>
        <v>23</v>
      </c>
      <c r="T3150">
        <f t="shared" si="317"/>
        <v>2015</v>
      </c>
      <c r="U3150" t="str">
        <f t="shared" si="318"/>
        <v>Sep</v>
      </c>
      <c r="V3150" t="str">
        <f t="shared" si="311"/>
        <v>Aug</v>
      </c>
    </row>
    <row r="3151" spans="1:22" ht="42.75" x14ac:dyDescent="0.4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>
        <v>25</v>
      </c>
      <c r="L3151" t="b">
        <v>1</v>
      </c>
      <c r="M3151" t="s">
        <v>8273</v>
      </c>
      <c r="N3151" t="s">
        <v>8274</v>
      </c>
      <c r="O3151" s="6">
        <f t="shared" si="312"/>
        <v>104</v>
      </c>
      <c r="P3151">
        <f t="shared" si="313"/>
        <v>52</v>
      </c>
      <c r="Q3151" s="5">
        <f t="shared" si="315"/>
        <v>41559.145390070924</v>
      </c>
      <c r="R3151" s="5">
        <f t="shared" si="314"/>
        <v>41583.723404255317</v>
      </c>
      <c r="S3151">
        <f t="shared" si="316"/>
        <v>25</v>
      </c>
      <c r="T3151">
        <f t="shared" si="317"/>
        <v>2013</v>
      </c>
      <c r="U3151" t="str">
        <f t="shared" si="318"/>
        <v>Nov</v>
      </c>
      <c r="V3151" t="str">
        <f t="shared" si="311"/>
        <v>Oct</v>
      </c>
    </row>
    <row r="3152" spans="1:22" ht="57" x14ac:dyDescent="0.4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>
        <v>104</v>
      </c>
      <c r="L3152" t="b">
        <v>1</v>
      </c>
      <c r="M3152" t="s">
        <v>8273</v>
      </c>
      <c r="N3152" t="s">
        <v>8274</v>
      </c>
      <c r="O3152" s="6">
        <f t="shared" si="312"/>
        <v>101</v>
      </c>
      <c r="P3152">
        <f t="shared" si="313"/>
        <v>33.99</v>
      </c>
      <c r="Q3152" s="5">
        <f t="shared" si="315"/>
        <v>40795.482304964535</v>
      </c>
      <c r="R3152" s="5">
        <f t="shared" si="314"/>
        <v>40887.297872340423</v>
      </c>
      <c r="S3152">
        <f t="shared" si="316"/>
        <v>91</v>
      </c>
      <c r="T3152">
        <f t="shared" si="317"/>
        <v>2011</v>
      </c>
      <c r="U3152" t="str">
        <f t="shared" si="318"/>
        <v>Dec</v>
      </c>
      <c r="V3152" t="str">
        <f t="shared" si="311"/>
        <v>Sep</v>
      </c>
    </row>
    <row r="3153" spans="1:22" ht="42.75" x14ac:dyDescent="0.4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>
        <v>34</v>
      </c>
      <c r="L3153" t="b">
        <v>1</v>
      </c>
      <c r="M3153" t="s">
        <v>8273</v>
      </c>
      <c r="N3153" t="s">
        <v>8274</v>
      </c>
      <c r="O3153" s="6">
        <f t="shared" si="312"/>
        <v>100</v>
      </c>
      <c r="P3153">
        <f t="shared" si="313"/>
        <v>103.35</v>
      </c>
      <c r="Q3153" s="5">
        <f t="shared" si="315"/>
        <v>42209.517423167854</v>
      </c>
      <c r="R3153" s="5">
        <f t="shared" si="314"/>
        <v>42240.155721040188</v>
      </c>
      <c r="S3153">
        <f t="shared" si="316"/>
        <v>31</v>
      </c>
      <c r="T3153">
        <f t="shared" si="317"/>
        <v>2015</v>
      </c>
      <c r="U3153" t="str">
        <f t="shared" si="318"/>
        <v>Aug</v>
      </c>
      <c r="V3153" t="str">
        <f t="shared" si="311"/>
        <v>Jul</v>
      </c>
    </row>
    <row r="3154" spans="1:22" ht="42.75" x14ac:dyDescent="0.4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>
        <v>67</v>
      </c>
      <c r="L3154" t="b">
        <v>1</v>
      </c>
      <c r="M3154" t="s">
        <v>8273</v>
      </c>
      <c r="N3154" t="s">
        <v>8274</v>
      </c>
      <c r="O3154" s="6">
        <f t="shared" si="312"/>
        <v>106</v>
      </c>
      <c r="P3154">
        <f t="shared" si="313"/>
        <v>34.79</v>
      </c>
      <c r="Q3154" s="5">
        <f t="shared" si="315"/>
        <v>41890.907411347522</v>
      </c>
      <c r="R3154" s="5">
        <f t="shared" si="314"/>
        <v>41921.545709219856</v>
      </c>
      <c r="S3154">
        <f t="shared" si="316"/>
        <v>31</v>
      </c>
      <c r="T3154">
        <f t="shared" si="317"/>
        <v>2014</v>
      </c>
      <c r="U3154" t="str">
        <f t="shared" si="318"/>
        <v>Oct</v>
      </c>
      <c r="V3154" t="str">
        <f t="shared" si="311"/>
        <v>Sep</v>
      </c>
    </row>
    <row r="3155" spans="1:22" ht="42.75" x14ac:dyDescent="0.4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>
        <v>241</v>
      </c>
      <c r="L3155" t="b">
        <v>1</v>
      </c>
      <c r="M3155" t="s">
        <v>8273</v>
      </c>
      <c r="N3155" t="s">
        <v>8274</v>
      </c>
      <c r="O3155" s="6">
        <f t="shared" si="312"/>
        <v>336</v>
      </c>
      <c r="P3155">
        <f t="shared" si="313"/>
        <v>41.77</v>
      </c>
      <c r="Q3155" s="5">
        <f t="shared" si="315"/>
        <v>40953.668286052009</v>
      </c>
      <c r="R3155" s="5">
        <f t="shared" si="314"/>
        <v>40985.382269503549</v>
      </c>
      <c r="S3155">
        <f t="shared" si="316"/>
        <v>32</v>
      </c>
      <c r="T3155">
        <f t="shared" si="317"/>
        <v>2012</v>
      </c>
      <c r="U3155" t="str">
        <f t="shared" si="318"/>
        <v>Mar</v>
      </c>
      <c r="V3155" t="str">
        <f t="shared" si="311"/>
        <v>Feb</v>
      </c>
    </row>
    <row r="3156" spans="1:22" ht="42.75" x14ac:dyDescent="0.4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>
        <v>123</v>
      </c>
      <c r="L3156" t="b">
        <v>1</v>
      </c>
      <c r="M3156" t="s">
        <v>8273</v>
      </c>
      <c r="N3156" t="s">
        <v>8274</v>
      </c>
      <c r="O3156" s="6">
        <f t="shared" si="312"/>
        <v>113</v>
      </c>
      <c r="P3156">
        <f t="shared" si="313"/>
        <v>64.27</v>
      </c>
      <c r="Q3156" s="5">
        <f t="shared" si="315"/>
        <v>41298.5751536643</v>
      </c>
      <c r="R3156" s="5">
        <f t="shared" si="314"/>
        <v>41329.170898345154</v>
      </c>
      <c r="S3156">
        <f t="shared" si="316"/>
        <v>31</v>
      </c>
      <c r="T3156">
        <f t="shared" si="317"/>
        <v>2013</v>
      </c>
      <c r="U3156" t="str">
        <f t="shared" si="318"/>
        <v>Feb</v>
      </c>
      <c r="V3156" t="str">
        <f t="shared" si="311"/>
        <v>Jan</v>
      </c>
    </row>
    <row r="3157" spans="1:22" ht="42.75" x14ac:dyDescent="0.4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>
        <v>302</v>
      </c>
      <c r="L3157" t="b">
        <v>1</v>
      </c>
      <c r="M3157" t="s">
        <v>8273</v>
      </c>
      <c r="N3157" t="s">
        <v>8274</v>
      </c>
      <c r="O3157" s="6">
        <f t="shared" si="312"/>
        <v>189</v>
      </c>
      <c r="P3157">
        <f t="shared" si="313"/>
        <v>31.21</v>
      </c>
      <c r="Q3157" s="5">
        <f t="shared" si="315"/>
        <v>41566.786347517729</v>
      </c>
      <c r="R3157" s="5">
        <f t="shared" si="314"/>
        <v>41597.424645390071</v>
      </c>
      <c r="S3157">
        <f t="shared" si="316"/>
        <v>31</v>
      </c>
      <c r="T3157">
        <f t="shared" si="317"/>
        <v>2013</v>
      </c>
      <c r="U3157" t="str">
        <f t="shared" si="318"/>
        <v>Nov</v>
      </c>
      <c r="V3157" t="str">
        <f t="shared" si="311"/>
        <v>Oct</v>
      </c>
    </row>
    <row r="3158" spans="1:22" ht="42.75" x14ac:dyDescent="0.4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>
        <v>89</v>
      </c>
      <c r="L3158" t="b">
        <v>1</v>
      </c>
      <c r="M3158" t="s">
        <v>8273</v>
      </c>
      <c r="N3158" t="s">
        <v>8274</v>
      </c>
      <c r="O3158" s="6">
        <f t="shared" si="312"/>
        <v>102</v>
      </c>
      <c r="P3158">
        <f t="shared" si="313"/>
        <v>62.92</v>
      </c>
      <c r="Q3158" s="5">
        <f t="shared" si="315"/>
        <v>41355.845673758864</v>
      </c>
      <c r="R3158" s="5">
        <f t="shared" si="314"/>
        <v>41391.590354609929</v>
      </c>
      <c r="S3158">
        <f t="shared" si="316"/>
        <v>36</v>
      </c>
      <c r="T3158">
        <f t="shared" si="317"/>
        <v>2013</v>
      </c>
      <c r="U3158" t="str">
        <f t="shared" si="318"/>
        <v>Apr</v>
      </c>
      <c r="V3158" t="str">
        <f t="shared" si="311"/>
        <v>Mar</v>
      </c>
    </row>
    <row r="3159" spans="1:22" ht="28.5" x14ac:dyDescent="0.4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>
        <v>41</v>
      </c>
      <c r="L3159" t="b">
        <v>1</v>
      </c>
      <c r="M3159" t="s">
        <v>8273</v>
      </c>
      <c r="N3159" t="s">
        <v>8274</v>
      </c>
      <c r="O3159" s="6">
        <f t="shared" si="312"/>
        <v>101</v>
      </c>
      <c r="P3159">
        <f t="shared" si="313"/>
        <v>98.54</v>
      </c>
      <c r="Q3159" s="5">
        <f t="shared" si="315"/>
        <v>42175.762470449175</v>
      </c>
      <c r="R3159" s="5">
        <f t="shared" si="314"/>
        <v>42185.382978723399</v>
      </c>
      <c r="S3159">
        <f t="shared" si="316"/>
        <v>10</v>
      </c>
      <c r="T3159">
        <f t="shared" si="317"/>
        <v>2015</v>
      </c>
      <c r="U3159" t="str">
        <f t="shared" si="318"/>
        <v>Jun</v>
      </c>
      <c r="V3159" t="str">
        <f t="shared" si="311"/>
        <v>Jun</v>
      </c>
    </row>
    <row r="3160" spans="1:22" ht="28.5" x14ac:dyDescent="0.4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>
        <v>69</v>
      </c>
      <c r="L3160" t="b">
        <v>1</v>
      </c>
      <c r="M3160" t="s">
        <v>8273</v>
      </c>
      <c r="N3160" t="s">
        <v>8274</v>
      </c>
      <c r="O3160" s="6">
        <f t="shared" si="312"/>
        <v>114</v>
      </c>
      <c r="P3160">
        <f t="shared" si="313"/>
        <v>82.61</v>
      </c>
      <c r="Q3160" s="5">
        <f t="shared" si="315"/>
        <v>41785.687375886526</v>
      </c>
      <c r="R3160" s="5">
        <f t="shared" si="314"/>
        <v>41816.325673758867</v>
      </c>
      <c r="S3160">
        <f t="shared" si="316"/>
        <v>31</v>
      </c>
      <c r="T3160">
        <f t="shared" si="317"/>
        <v>2014</v>
      </c>
      <c r="U3160" t="str">
        <f t="shared" si="318"/>
        <v>Jun</v>
      </c>
      <c r="V3160" t="str">
        <f t="shared" si="311"/>
        <v>May</v>
      </c>
    </row>
    <row r="3161" spans="1:22" ht="28.5" x14ac:dyDescent="0.4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>
        <v>52</v>
      </c>
      <c r="L3161" t="b">
        <v>1</v>
      </c>
      <c r="M3161" t="s">
        <v>8273</v>
      </c>
      <c r="N3161" t="s">
        <v>8274</v>
      </c>
      <c r="O3161" s="6">
        <f t="shared" si="312"/>
        <v>133</v>
      </c>
      <c r="P3161">
        <f t="shared" si="313"/>
        <v>38.5</v>
      </c>
      <c r="Q3161" s="5">
        <f t="shared" si="315"/>
        <v>41209.919160756501</v>
      </c>
      <c r="R3161" s="5">
        <f t="shared" si="314"/>
        <v>41253.723404255317</v>
      </c>
      <c r="S3161">
        <f t="shared" si="316"/>
        <v>44</v>
      </c>
      <c r="T3161">
        <f t="shared" si="317"/>
        <v>2012</v>
      </c>
      <c r="U3161" t="str">
        <f t="shared" si="318"/>
        <v>Dec</v>
      </c>
      <c r="V3161" t="str">
        <f t="shared" si="311"/>
        <v>Oct</v>
      </c>
    </row>
    <row r="3162" spans="1:22" ht="42.75" x14ac:dyDescent="0.4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>
        <v>57</v>
      </c>
      <c r="L3162" t="b">
        <v>1</v>
      </c>
      <c r="M3162" t="s">
        <v>8273</v>
      </c>
      <c r="N3162" t="s">
        <v>8274</v>
      </c>
      <c r="O3162" s="6">
        <f t="shared" si="312"/>
        <v>102</v>
      </c>
      <c r="P3162" s="17">
        <f t="shared" si="313"/>
        <v>80.16</v>
      </c>
      <c r="Q3162" s="5">
        <f t="shared" si="315"/>
        <v>42187.483297872343</v>
      </c>
      <c r="R3162" s="5">
        <f t="shared" si="314"/>
        <v>42210.914184397159</v>
      </c>
      <c r="S3162">
        <f t="shared" si="316"/>
        <v>24</v>
      </c>
      <c r="T3162">
        <f t="shared" si="317"/>
        <v>2015</v>
      </c>
      <c r="U3162" t="str">
        <f t="shared" si="318"/>
        <v>Jul</v>
      </c>
      <c r="V3162" t="str">
        <f t="shared" si="311"/>
        <v>Jul</v>
      </c>
    </row>
    <row r="3163" spans="1:22" ht="42.75" x14ac:dyDescent="0.4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>
        <v>74</v>
      </c>
      <c r="L3163" t="b">
        <v>1</v>
      </c>
      <c r="M3163" t="s">
        <v>8273</v>
      </c>
      <c r="N3163" t="s">
        <v>8274</v>
      </c>
      <c r="O3163" s="6">
        <f t="shared" si="312"/>
        <v>105</v>
      </c>
      <c r="P3163">
        <f t="shared" si="313"/>
        <v>28.41</v>
      </c>
      <c r="Q3163" s="5">
        <f t="shared" si="315"/>
        <v>42244.951796690308</v>
      </c>
      <c r="R3163" s="5">
        <f t="shared" si="314"/>
        <v>42275.590094562649</v>
      </c>
      <c r="S3163">
        <f t="shared" si="316"/>
        <v>31</v>
      </c>
      <c r="T3163">
        <f t="shared" si="317"/>
        <v>2015</v>
      </c>
      <c r="U3163" t="str">
        <f t="shared" si="318"/>
        <v>Sep</v>
      </c>
      <c r="V3163" t="str">
        <f t="shared" si="311"/>
        <v>Aug</v>
      </c>
    </row>
    <row r="3164" spans="1:22" ht="42.75" x14ac:dyDescent="0.4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>
        <v>63</v>
      </c>
      <c r="L3164" t="b">
        <v>1</v>
      </c>
      <c r="M3164" t="s">
        <v>8273</v>
      </c>
      <c r="N3164" t="s">
        <v>8274</v>
      </c>
      <c r="O3164" s="6">
        <f t="shared" si="312"/>
        <v>127</v>
      </c>
      <c r="P3164">
        <f t="shared" si="313"/>
        <v>80.73</v>
      </c>
      <c r="Q3164" s="5">
        <f t="shared" si="315"/>
        <v>42145.019645390072</v>
      </c>
      <c r="R3164" s="5">
        <f t="shared" si="314"/>
        <v>42173</v>
      </c>
      <c r="S3164">
        <f t="shared" si="316"/>
        <v>28</v>
      </c>
      <c r="T3164">
        <f t="shared" si="317"/>
        <v>2015</v>
      </c>
      <c r="U3164" t="str">
        <f t="shared" si="318"/>
        <v>Jun</v>
      </c>
      <c r="V3164" t="str">
        <f t="shared" si="311"/>
        <v>May</v>
      </c>
    </row>
    <row r="3165" spans="1:22" ht="42.75" x14ac:dyDescent="0.4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>
        <v>72</v>
      </c>
      <c r="L3165" t="b">
        <v>1</v>
      </c>
      <c r="M3165" t="s">
        <v>8273</v>
      </c>
      <c r="N3165" t="s">
        <v>8274</v>
      </c>
      <c r="O3165" s="6">
        <f t="shared" si="312"/>
        <v>111</v>
      </c>
      <c r="P3165">
        <f t="shared" si="313"/>
        <v>200.69</v>
      </c>
      <c r="Q3165" s="5">
        <f t="shared" si="315"/>
        <v>42120.578309692675</v>
      </c>
      <c r="R3165" s="5">
        <f t="shared" si="314"/>
        <v>42151.216607565017</v>
      </c>
      <c r="S3165">
        <f t="shared" si="316"/>
        <v>31</v>
      </c>
      <c r="T3165">
        <f t="shared" si="317"/>
        <v>2015</v>
      </c>
      <c r="U3165" t="str">
        <f t="shared" si="318"/>
        <v>May</v>
      </c>
      <c r="V3165" t="str">
        <f t="shared" si="311"/>
        <v>Apr</v>
      </c>
    </row>
    <row r="3166" spans="1:22" ht="42.75" x14ac:dyDescent="0.4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>
        <v>71</v>
      </c>
      <c r="L3166" t="b">
        <v>1</v>
      </c>
      <c r="M3166" t="s">
        <v>8273</v>
      </c>
      <c r="N3166" t="s">
        <v>8274</v>
      </c>
      <c r="O3166" s="6">
        <f t="shared" si="312"/>
        <v>107</v>
      </c>
      <c r="P3166">
        <f t="shared" si="313"/>
        <v>37.590000000000003</v>
      </c>
      <c r="Q3166" s="5">
        <f t="shared" si="315"/>
        <v>42111.439893617018</v>
      </c>
      <c r="R3166" s="5">
        <f t="shared" si="314"/>
        <v>42145.142021276595</v>
      </c>
      <c r="S3166">
        <f t="shared" si="316"/>
        <v>34</v>
      </c>
      <c r="T3166">
        <f t="shared" si="317"/>
        <v>2015</v>
      </c>
      <c r="U3166" t="str">
        <f t="shared" si="318"/>
        <v>May</v>
      </c>
      <c r="V3166" t="str">
        <f t="shared" si="311"/>
        <v>Apr</v>
      </c>
    </row>
    <row r="3167" spans="1:22" ht="42.75" x14ac:dyDescent="0.4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>
        <v>21</v>
      </c>
      <c r="L3167" t="b">
        <v>1</v>
      </c>
      <c r="M3167" t="s">
        <v>8273</v>
      </c>
      <c r="N3167" t="s">
        <v>8274</v>
      </c>
      <c r="O3167" s="6">
        <f t="shared" si="312"/>
        <v>163</v>
      </c>
      <c r="P3167">
        <f t="shared" si="313"/>
        <v>58.1</v>
      </c>
      <c r="Q3167" s="5">
        <f t="shared" si="315"/>
        <v>40964.907328605201</v>
      </c>
      <c r="R3167" s="5">
        <f t="shared" si="314"/>
        <v>40987.382269503549</v>
      </c>
      <c r="S3167">
        <f t="shared" si="316"/>
        <v>23</v>
      </c>
      <c r="T3167">
        <f t="shared" si="317"/>
        <v>2012</v>
      </c>
      <c r="U3167" t="str">
        <f t="shared" si="318"/>
        <v>Mar</v>
      </c>
      <c r="V3167" t="str">
        <f t="shared" ref="V3167:V3230" si="319">TEXT(Q3167,"mmm")</f>
        <v>Feb</v>
      </c>
    </row>
    <row r="3168" spans="1:22" ht="42.75" x14ac:dyDescent="0.4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>
        <v>930</v>
      </c>
      <c r="L3168" t="b">
        <v>1</v>
      </c>
      <c r="M3168" t="s">
        <v>8273</v>
      </c>
      <c r="N3168" t="s">
        <v>8274</v>
      </c>
      <c r="O3168" s="6">
        <f t="shared" si="312"/>
        <v>160</v>
      </c>
      <c r="P3168">
        <f t="shared" si="313"/>
        <v>60.3</v>
      </c>
      <c r="Q3168" s="5">
        <f t="shared" si="315"/>
        <v>42289.025449172579</v>
      </c>
      <c r="R3168" s="5">
        <f t="shared" si="314"/>
        <v>42318.275886524818</v>
      </c>
      <c r="S3168">
        <f t="shared" si="316"/>
        <v>30</v>
      </c>
      <c r="T3168">
        <f t="shared" si="317"/>
        <v>2015</v>
      </c>
      <c r="U3168" t="str">
        <f t="shared" si="318"/>
        <v>Nov</v>
      </c>
      <c r="V3168" t="str">
        <f t="shared" si="319"/>
        <v>Oct</v>
      </c>
    </row>
    <row r="3169" spans="1:22" ht="28.5" x14ac:dyDescent="0.4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>
        <v>55</v>
      </c>
      <c r="L3169" t="b">
        <v>1</v>
      </c>
      <c r="M3169" t="s">
        <v>8273</v>
      </c>
      <c r="N3169" t="s">
        <v>8274</v>
      </c>
      <c r="O3169" s="6">
        <f t="shared" si="312"/>
        <v>116</v>
      </c>
      <c r="P3169">
        <f t="shared" si="313"/>
        <v>63.36</v>
      </c>
      <c r="Q3169" s="5">
        <f t="shared" si="315"/>
        <v>42185.349657210405</v>
      </c>
      <c r="R3169" s="5">
        <f t="shared" si="314"/>
        <v>42199.647529550828</v>
      </c>
      <c r="S3169">
        <f t="shared" si="316"/>
        <v>15</v>
      </c>
      <c r="T3169">
        <f t="shared" si="317"/>
        <v>2015</v>
      </c>
      <c r="U3169" t="str">
        <f t="shared" si="318"/>
        <v>Jul</v>
      </c>
      <c r="V3169" t="str">
        <f t="shared" si="319"/>
        <v>Jun</v>
      </c>
    </row>
    <row r="3170" spans="1:22" ht="42.75" x14ac:dyDescent="0.4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>
        <v>61</v>
      </c>
      <c r="L3170" t="b">
        <v>1</v>
      </c>
      <c r="M3170" t="s">
        <v>8273</v>
      </c>
      <c r="N3170" t="s">
        <v>8274</v>
      </c>
      <c r="O3170" s="6">
        <f t="shared" si="312"/>
        <v>124</v>
      </c>
      <c r="P3170">
        <f t="shared" si="313"/>
        <v>50.9</v>
      </c>
      <c r="Q3170" s="5">
        <f t="shared" si="315"/>
        <v>42116.852872340431</v>
      </c>
      <c r="R3170" s="5">
        <f t="shared" si="314"/>
        <v>42149.340425531918</v>
      </c>
      <c r="S3170">
        <f t="shared" si="316"/>
        <v>33</v>
      </c>
      <c r="T3170">
        <f t="shared" si="317"/>
        <v>2015</v>
      </c>
      <c r="U3170" t="str">
        <f t="shared" si="318"/>
        <v>May</v>
      </c>
      <c r="V3170" t="str">
        <f t="shared" si="319"/>
        <v>Apr</v>
      </c>
    </row>
    <row r="3171" spans="1:22" ht="28.5" x14ac:dyDescent="0.4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>
        <v>82</v>
      </c>
      <c r="L3171" t="b">
        <v>1</v>
      </c>
      <c r="M3171" t="s">
        <v>8273</v>
      </c>
      <c r="N3171" t="s">
        <v>8274</v>
      </c>
      <c r="O3171" s="6">
        <f t="shared" si="312"/>
        <v>103</v>
      </c>
      <c r="P3171">
        <f t="shared" si="313"/>
        <v>100.5</v>
      </c>
      <c r="Q3171" s="5">
        <f t="shared" si="315"/>
        <v>41932.647293144211</v>
      </c>
      <c r="R3171" s="5">
        <f t="shared" si="314"/>
        <v>41962.743971631207</v>
      </c>
      <c r="S3171">
        <f t="shared" si="316"/>
        <v>30</v>
      </c>
      <c r="T3171">
        <f t="shared" si="317"/>
        <v>2014</v>
      </c>
      <c r="U3171" t="str">
        <f t="shared" si="318"/>
        <v>Nov</v>
      </c>
      <c r="V3171" t="str">
        <f t="shared" si="319"/>
        <v>Oct</v>
      </c>
    </row>
    <row r="3172" spans="1:22" ht="42.75" x14ac:dyDescent="0.4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>
        <v>71</v>
      </c>
      <c r="L3172" t="b">
        <v>1</v>
      </c>
      <c r="M3172" t="s">
        <v>8273</v>
      </c>
      <c r="N3172" t="s">
        <v>8274</v>
      </c>
      <c r="O3172" s="6">
        <f t="shared" si="312"/>
        <v>112</v>
      </c>
      <c r="P3172">
        <f t="shared" si="313"/>
        <v>31.62</v>
      </c>
      <c r="Q3172" s="5">
        <f t="shared" si="315"/>
        <v>42134.188463356972</v>
      </c>
      <c r="R3172" s="5">
        <f t="shared" si="314"/>
        <v>42167.97872340426</v>
      </c>
      <c r="S3172">
        <f t="shared" si="316"/>
        <v>34</v>
      </c>
      <c r="T3172">
        <f t="shared" si="317"/>
        <v>2015</v>
      </c>
      <c r="U3172" t="str">
        <f t="shared" si="318"/>
        <v>Jun</v>
      </c>
      <c r="V3172" t="str">
        <f t="shared" si="319"/>
        <v>May</v>
      </c>
    </row>
    <row r="3173" spans="1:22" ht="42.75" x14ac:dyDescent="0.4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>
        <v>117</v>
      </c>
      <c r="L3173" t="b">
        <v>1</v>
      </c>
      <c r="M3173" t="s">
        <v>8273</v>
      </c>
      <c r="N3173" t="s">
        <v>8274</v>
      </c>
      <c r="O3173" s="6">
        <f t="shared" si="312"/>
        <v>109</v>
      </c>
      <c r="P3173">
        <f t="shared" si="313"/>
        <v>65.099999999999994</v>
      </c>
      <c r="Q3173" s="5">
        <f t="shared" si="315"/>
        <v>42826.131891252953</v>
      </c>
      <c r="R3173" s="5">
        <f t="shared" si="314"/>
        <v>42856.770189125295</v>
      </c>
      <c r="S3173">
        <f t="shared" si="316"/>
        <v>31</v>
      </c>
      <c r="T3173">
        <f t="shared" si="317"/>
        <v>2017</v>
      </c>
      <c r="U3173" t="str">
        <f t="shared" si="318"/>
        <v>May</v>
      </c>
      <c r="V3173" t="str">
        <f t="shared" si="319"/>
        <v>Apr</v>
      </c>
    </row>
    <row r="3174" spans="1:22" ht="42.75" x14ac:dyDescent="0.4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>
        <v>29</v>
      </c>
      <c r="L3174" t="b">
        <v>1</v>
      </c>
      <c r="M3174" t="s">
        <v>8273</v>
      </c>
      <c r="N3174" t="s">
        <v>8274</v>
      </c>
      <c r="O3174" s="6">
        <f t="shared" si="312"/>
        <v>115</v>
      </c>
      <c r="P3174">
        <f t="shared" si="313"/>
        <v>79.31</v>
      </c>
      <c r="Q3174" s="5">
        <f t="shared" si="315"/>
        <v>41250.426335697397</v>
      </c>
      <c r="R3174" s="5">
        <f t="shared" si="314"/>
        <v>41281.064633569738</v>
      </c>
      <c r="S3174">
        <f t="shared" si="316"/>
        <v>31</v>
      </c>
      <c r="T3174">
        <f t="shared" si="317"/>
        <v>2012</v>
      </c>
      <c r="U3174" t="str">
        <f t="shared" si="318"/>
        <v>Jan</v>
      </c>
      <c r="V3174" t="str">
        <f t="shared" si="319"/>
        <v>Dec</v>
      </c>
    </row>
    <row r="3175" spans="1:22" ht="42.75" x14ac:dyDescent="0.4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>
        <v>74</v>
      </c>
      <c r="L3175" t="b">
        <v>1</v>
      </c>
      <c r="M3175" t="s">
        <v>8273</v>
      </c>
      <c r="N3175" t="s">
        <v>8274</v>
      </c>
      <c r="O3175" s="6">
        <f t="shared" si="312"/>
        <v>103</v>
      </c>
      <c r="P3175">
        <f t="shared" si="313"/>
        <v>139.19</v>
      </c>
      <c r="Q3175" s="5">
        <f t="shared" si="315"/>
        <v>42225.897068557919</v>
      </c>
      <c r="R3175" s="5">
        <f t="shared" si="314"/>
        <v>42256.53536643026</v>
      </c>
      <c r="S3175">
        <f t="shared" si="316"/>
        <v>31</v>
      </c>
      <c r="T3175">
        <f t="shared" si="317"/>
        <v>2015</v>
      </c>
      <c r="U3175" t="str">
        <f t="shared" si="318"/>
        <v>Sep</v>
      </c>
      <c r="V3175" t="str">
        <f t="shared" si="319"/>
        <v>Aug</v>
      </c>
    </row>
    <row r="3176" spans="1:22" ht="42.75" x14ac:dyDescent="0.4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>
        <v>23</v>
      </c>
      <c r="L3176" t="b">
        <v>1</v>
      </c>
      <c r="M3176" t="s">
        <v>8273</v>
      </c>
      <c r="N3176" t="s">
        <v>8274</v>
      </c>
      <c r="O3176" s="6">
        <f t="shared" si="312"/>
        <v>101</v>
      </c>
      <c r="P3176">
        <f t="shared" si="313"/>
        <v>131.91</v>
      </c>
      <c r="Q3176" s="5">
        <f t="shared" si="315"/>
        <v>42209.542647754133</v>
      </c>
      <c r="R3176" s="5">
        <f t="shared" si="314"/>
        <v>42223.840520094564</v>
      </c>
      <c r="S3176">
        <f t="shared" si="316"/>
        <v>15</v>
      </c>
      <c r="T3176">
        <f t="shared" si="317"/>
        <v>2015</v>
      </c>
      <c r="U3176" t="str">
        <f t="shared" si="318"/>
        <v>Aug</v>
      </c>
      <c r="V3176" t="str">
        <f t="shared" si="319"/>
        <v>Jul</v>
      </c>
    </row>
    <row r="3177" spans="1:22" ht="57" x14ac:dyDescent="0.4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>
        <v>60</v>
      </c>
      <c r="L3177" t="b">
        <v>1</v>
      </c>
      <c r="M3177" t="s">
        <v>8273</v>
      </c>
      <c r="N3177" t="s">
        <v>8274</v>
      </c>
      <c r="O3177" s="6">
        <f t="shared" si="312"/>
        <v>110</v>
      </c>
      <c r="P3177">
        <f t="shared" si="313"/>
        <v>91.3</v>
      </c>
      <c r="Q3177" s="5">
        <f t="shared" si="315"/>
        <v>40850.246182033094</v>
      </c>
      <c r="R3177" s="5">
        <f t="shared" si="314"/>
        <v>40911.522777777776</v>
      </c>
      <c r="S3177">
        <f t="shared" si="316"/>
        <v>61</v>
      </c>
      <c r="T3177">
        <f t="shared" si="317"/>
        <v>2011</v>
      </c>
      <c r="U3177" t="str">
        <f t="shared" si="318"/>
        <v>Jan</v>
      </c>
      <c r="V3177" t="str">
        <f t="shared" si="319"/>
        <v>Nov</v>
      </c>
    </row>
    <row r="3178" spans="1:22" ht="42.75" x14ac:dyDescent="0.4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>
        <v>55</v>
      </c>
      <c r="L3178" t="b">
        <v>1</v>
      </c>
      <c r="M3178" t="s">
        <v>8273</v>
      </c>
      <c r="N3178" t="s">
        <v>8274</v>
      </c>
      <c r="O3178" s="6">
        <f t="shared" si="312"/>
        <v>115</v>
      </c>
      <c r="P3178">
        <f t="shared" si="313"/>
        <v>39.67</v>
      </c>
      <c r="Q3178" s="5">
        <f t="shared" si="315"/>
        <v>41816.418806146568</v>
      </c>
      <c r="R3178" s="5">
        <f t="shared" si="314"/>
        <v>41843.680851063829</v>
      </c>
      <c r="S3178">
        <f t="shared" si="316"/>
        <v>28</v>
      </c>
      <c r="T3178">
        <f t="shared" si="317"/>
        <v>2014</v>
      </c>
      <c r="U3178" t="str">
        <f t="shared" si="318"/>
        <v>Jul</v>
      </c>
      <c r="V3178" t="str">
        <f t="shared" si="319"/>
        <v>Jun</v>
      </c>
    </row>
    <row r="3179" spans="1:22" ht="42.75" x14ac:dyDescent="0.4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>
        <v>51</v>
      </c>
      <c r="L3179" t="b">
        <v>1</v>
      </c>
      <c r="M3179" t="s">
        <v>8273</v>
      </c>
      <c r="N3179" t="s">
        <v>8274</v>
      </c>
      <c r="O3179" s="6">
        <f t="shared" si="312"/>
        <v>117</v>
      </c>
      <c r="P3179">
        <f t="shared" si="313"/>
        <v>57.55</v>
      </c>
      <c r="Q3179" s="5">
        <f t="shared" si="315"/>
        <v>42126.617127659571</v>
      </c>
      <c r="R3179" s="5">
        <f t="shared" si="314"/>
        <v>42157.255425531912</v>
      </c>
      <c r="S3179">
        <f t="shared" si="316"/>
        <v>31</v>
      </c>
      <c r="T3179">
        <f t="shared" si="317"/>
        <v>2015</v>
      </c>
      <c r="U3179" t="str">
        <f t="shared" si="318"/>
        <v>Jun</v>
      </c>
      <c r="V3179" t="str">
        <f t="shared" si="319"/>
        <v>May</v>
      </c>
    </row>
    <row r="3180" spans="1:22" ht="42.75" x14ac:dyDescent="0.4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>
        <v>78</v>
      </c>
      <c r="L3180" t="b">
        <v>1</v>
      </c>
      <c r="M3180" t="s">
        <v>8273</v>
      </c>
      <c r="N3180" t="s">
        <v>8274</v>
      </c>
      <c r="O3180" s="6">
        <f t="shared" si="312"/>
        <v>172</v>
      </c>
      <c r="P3180">
        <f t="shared" si="313"/>
        <v>33.03</v>
      </c>
      <c r="Q3180" s="5">
        <f t="shared" si="315"/>
        <v>42152.0859929078</v>
      </c>
      <c r="R3180" s="5">
        <f t="shared" si="314"/>
        <v>42182.724290780141</v>
      </c>
      <c r="S3180">
        <f t="shared" si="316"/>
        <v>31</v>
      </c>
      <c r="T3180">
        <f t="shared" si="317"/>
        <v>2015</v>
      </c>
      <c r="U3180" t="str">
        <f t="shared" si="318"/>
        <v>Jun</v>
      </c>
      <c r="V3180" t="str">
        <f t="shared" si="319"/>
        <v>May</v>
      </c>
    </row>
    <row r="3181" spans="1:22" ht="28.5" x14ac:dyDescent="0.4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>
        <v>62</v>
      </c>
      <c r="L3181" t="b">
        <v>1</v>
      </c>
      <c r="M3181" t="s">
        <v>8273</v>
      </c>
      <c r="N3181" t="s">
        <v>8274</v>
      </c>
      <c r="O3181" s="6">
        <f t="shared" si="312"/>
        <v>114</v>
      </c>
      <c r="P3181">
        <f t="shared" si="313"/>
        <v>77.34</v>
      </c>
      <c r="Q3181" s="5">
        <f t="shared" si="315"/>
        <v>41712.015023640663</v>
      </c>
      <c r="R3181" s="5">
        <f t="shared" si="314"/>
        <v>41737.54693853428</v>
      </c>
      <c r="S3181">
        <f t="shared" si="316"/>
        <v>26</v>
      </c>
      <c r="T3181">
        <f t="shared" si="317"/>
        <v>2014</v>
      </c>
      <c r="U3181" t="str">
        <f t="shared" si="318"/>
        <v>Apr</v>
      </c>
      <c r="V3181" t="str">
        <f t="shared" si="319"/>
        <v>Mar</v>
      </c>
    </row>
    <row r="3182" spans="1:22" ht="42.75" x14ac:dyDescent="0.4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>
        <v>45</v>
      </c>
      <c r="L3182" t="b">
        <v>1</v>
      </c>
      <c r="M3182" t="s">
        <v>8273</v>
      </c>
      <c r="N3182" t="s">
        <v>8274</v>
      </c>
      <c r="O3182" s="6">
        <f t="shared" si="312"/>
        <v>120</v>
      </c>
      <c r="P3182">
        <f t="shared" si="313"/>
        <v>31.93</v>
      </c>
      <c r="Q3182" s="5">
        <f t="shared" si="315"/>
        <v>42125.336276595743</v>
      </c>
      <c r="R3182" s="5">
        <f t="shared" si="314"/>
        <v>42155.974574468084</v>
      </c>
      <c r="S3182">
        <f t="shared" si="316"/>
        <v>31</v>
      </c>
      <c r="T3182">
        <f t="shared" si="317"/>
        <v>2015</v>
      </c>
      <c r="U3182" t="str">
        <f t="shared" si="318"/>
        <v>May</v>
      </c>
      <c r="V3182" t="str">
        <f t="shared" si="319"/>
        <v>May</v>
      </c>
    </row>
    <row r="3183" spans="1:22" ht="42.75" x14ac:dyDescent="0.4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>
        <v>15</v>
      </c>
      <c r="L3183" t="b">
        <v>1</v>
      </c>
      <c r="M3183" t="s">
        <v>8273</v>
      </c>
      <c r="N3183" t="s">
        <v>8274</v>
      </c>
      <c r="O3183" s="6">
        <f t="shared" si="312"/>
        <v>109</v>
      </c>
      <c r="P3183">
        <f t="shared" si="313"/>
        <v>36.33</v>
      </c>
      <c r="Q3183" s="5">
        <f t="shared" si="315"/>
        <v>42124.210248226955</v>
      </c>
      <c r="R3183" s="5">
        <f t="shared" si="314"/>
        <v>42151.127659574471</v>
      </c>
      <c r="S3183">
        <f t="shared" si="316"/>
        <v>27</v>
      </c>
      <c r="T3183">
        <f t="shared" si="317"/>
        <v>2015</v>
      </c>
      <c r="U3183" t="str">
        <f t="shared" si="318"/>
        <v>May</v>
      </c>
      <c r="V3183" t="str">
        <f t="shared" si="319"/>
        <v>Apr</v>
      </c>
    </row>
    <row r="3184" spans="1:22" ht="57" x14ac:dyDescent="0.4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>
        <v>151</v>
      </c>
      <c r="L3184" t="b">
        <v>1</v>
      </c>
      <c r="M3184" t="s">
        <v>8273</v>
      </c>
      <c r="N3184" t="s">
        <v>8274</v>
      </c>
      <c r="O3184" s="6">
        <f t="shared" si="312"/>
        <v>101</v>
      </c>
      <c r="P3184">
        <f t="shared" si="313"/>
        <v>46.77</v>
      </c>
      <c r="Q3184" s="5">
        <f t="shared" si="315"/>
        <v>41209.79930260047</v>
      </c>
      <c r="R3184" s="5">
        <f t="shared" si="314"/>
        <v>41266.744680851065</v>
      </c>
      <c r="S3184">
        <f t="shared" si="316"/>
        <v>57</v>
      </c>
      <c r="T3184">
        <f t="shared" si="317"/>
        <v>2012</v>
      </c>
      <c r="U3184" t="str">
        <f t="shared" si="318"/>
        <v>Dec</v>
      </c>
      <c r="V3184" t="str">
        <f t="shared" si="319"/>
        <v>Oct</v>
      </c>
    </row>
    <row r="3185" spans="1:22" ht="42.75" x14ac:dyDescent="0.4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>
        <v>68</v>
      </c>
      <c r="L3185" t="b">
        <v>1</v>
      </c>
      <c r="M3185" t="s">
        <v>8273</v>
      </c>
      <c r="N3185" t="s">
        <v>8274</v>
      </c>
      <c r="O3185" s="6">
        <f t="shared" si="312"/>
        <v>109</v>
      </c>
      <c r="P3185">
        <f t="shared" si="313"/>
        <v>40.07</v>
      </c>
      <c r="Q3185" s="5">
        <f t="shared" si="315"/>
        <v>41830.577647754137</v>
      </c>
      <c r="R3185" s="5">
        <f t="shared" si="314"/>
        <v>41848.960626477543</v>
      </c>
      <c r="S3185">
        <f t="shared" si="316"/>
        <v>19</v>
      </c>
      <c r="T3185">
        <f t="shared" si="317"/>
        <v>2014</v>
      </c>
      <c r="U3185" t="str">
        <f t="shared" si="318"/>
        <v>Jul</v>
      </c>
      <c r="V3185" t="str">
        <f t="shared" si="319"/>
        <v>Jul</v>
      </c>
    </row>
    <row r="3186" spans="1:22" ht="42.75" x14ac:dyDescent="0.4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>
        <v>46</v>
      </c>
      <c r="L3186" t="b">
        <v>1</v>
      </c>
      <c r="M3186" t="s">
        <v>8273</v>
      </c>
      <c r="N3186" t="s">
        <v>8274</v>
      </c>
      <c r="O3186" s="6">
        <f t="shared" si="312"/>
        <v>107</v>
      </c>
      <c r="P3186">
        <f t="shared" si="313"/>
        <v>100.22</v>
      </c>
      <c r="Q3186" s="5">
        <f t="shared" si="315"/>
        <v>42137.163486997641</v>
      </c>
      <c r="R3186" s="5">
        <f t="shared" si="314"/>
        <v>42167.801784869975</v>
      </c>
      <c r="S3186">
        <f t="shared" si="316"/>
        <v>31</v>
      </c>
      <c r="T3186">
        <f t="shared" si="317"/>
        <v>2015</v>
      </c>
      <c r="U3186" t="str">
        <f t="shared" si="318"/>
        <v>Jun</v>
      </c>
      <c r="V3186" t="str">
        <f t="shared" si="319"/>
        <v>May</v>
      </c>
    </row>
    <row r="3187" spans="1:22" ht="42.75" x14ac:dyDescent="0.4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>
        <v>24</v>
      </c>
      <c r="L3187" t="b">
        <v>1</v>
      </c>
      <c r="M3187" t="s">
        <v>8273</v>
      </c>
      <c r="N3187" t="s">
        <v>8274</v>
      </c>
      <c r="O3187" s="6">
        <f t="shared" si="312"/>
        <v>100</v>
      </c>
      <c r="P3187">
        <f t="shared" si="313"/>
        <v>41.67</v>
      </c>
      <c r="Q3187" s="5">
        <f t="shared" si="315"/>
        <v>42175.955567375888</v>
      </c>
      <c r="R3187" s="5">
        <f t="shared" si="314"/>
        <v>42183.104503546099</v>
      </c>
      <c r="S3187">
        <f t="shared" si="316"/>
        <v>8</v>
      </c>
      <c r="T3187">
        <f t="shared" si="317"/>
        <v>2015</v>
      </c>
      <c r="U3187" t="str">
        <f t="shared" si="318"/>
        <v>Jun</v>
      </c>
      <c r="V3187" t="str">
        <f t="shared" si="319"/>
        <v>Jun</v>
      </c>
    </row>
    <row r="3188" spans="1:22" ht="42.75" x14ac:dyDescent="0.4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>
        <v>70</v>
      </c>
      <c r="L3188" t="b">
        <v>1</v>
      </c>
      <c r="M3188" t="s">
        <v>8273</v>
      </c>
      <c r="N3188" t="s">
        <v>8274</v>
      </c>
      <c r="O3188" s="6">
        <f t="shared" si="312"/>
        <v>102</v>
      </c>
      <c r="P3188">
        <f t="shared" si="313"/>
        <v>46.71</v>
      </c>
      <c r="Q3188" s="5">
        <f t="shared" si="315"/>
        <v>42215.730945626477</v>
      </c>
      <c r="R3188" s="5">
        <f t="shared" si="314"/>
        <v>42246.319148936171</v>
      </c>
      <c r="S3188">
        <f t="shared" si="316"/>
        <v>31</v>
      </c>
      <c r="T3188">
        <f t="shared" si="317"/>
        <v>2015</v>
      </c>
      <c r="U3188" t="str">
        <f t="shared" si="318"/>
        <v>Aug</v>
      </c>
      <c r="V3188" t="str">
        <f t="shared" si="319"/>
        <v>Jul</v>
      </c>
    </row>
    <row r="3189" spans="1:22" ht="42.75" x14ac:dyDescent="0.4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>
        <v>244</v>
      </c>
      <c r="L3189" t="b">
        <v>1</v>
      </c>
      <c r="M3189" t="s">
        <v>8273</v>
      </c>
      <c r="N3189" t="s">
        <v>8274</v>
      </c>
      <c r="O3189" s="6">
        <f t="shared" si="312"/>
        <v>116</v>
      </c>
      <c r="P3189">
        <f t="shared" si="313"/>
        <v>71.489999999999995</v>
      </c>
      <c r="Q3189" s="5">
        <f t="shared" si="315"/>
        <v>42181.765638297875</v>
      </c>
      <c r="R3189" s="5">
        <f t="shared" si="314"/>
        <v>42202.191170212769</v>
      </c>
      <c r="S3189">
        <f t="shared" si="316"/>
        <v>21</v>
      </c>
      <c r="T3189">
        <f t="shared" si="317"/>
        <v>2015</v>
      </c>
      <c r="U3189" t="str">
        <f t="shared" si="318"/>
        <v>Jul</v>
      </c>
      <c r="V3189" t="str">
        <f t="shared" si="319"/>
        <v>Jun</v>
      </c>
    </row>
    <row r="3190" spans="1:22" ht="42.75" hidden="1" x14ac:dyDescent="0.4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>
        <v>9</v>
      </c>
      <c r="L3190" t="b">
        <v>0</v>
      </c>
      <c r="M3190" t="s">
        <v>8273</v>
      </c>
      <c r="N3190" t="s">
        <v>8315</v>
      </c>
      <c r="O3190" s="6">
        <f t="shared" si="312"/>
        <v>65</v>
      </c>
      <c r="P3190">
        <f t="shared" si="313"/>
        <v>14.44</v>
      </c>
      <c r="Q3190" s="5">
        <f t="shared" si="315"/>
        <v>42497.083947990541</v>
      </c>
      <c r="R3190" s="5">
        <f t="shared" si="314"/>
        <v>42518.530756501183</v>
      </c>
      <c r="S3190">
        <f t="shared" si="316"/>
        <v>22</v>
      </c>
      <c r="T3190">
        <f t="shared" si="317"/>
        <v>2016</v>
      </c>
      <c r="U3190" t="str">
        <f t="shared" si="318"/>
        <v>May</v>
      </c>
      <c r="V3190" t="str">
        <f t="shared" si="319"/>
        <v>May</v>
      </c>
    </row>
    <row r="3191" spans="1:22" ht="57" hidden="1" x14ac:dyDescent="0.4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>
        <v>19</v>
      </c>
      <c r="L3191" t="b">
        <v>0</v>
      </c>
      <c r="M3191" t="s">
        <v>8273</v>
      </c>
      <c r="N3191" t="s">
        <v>8315</v>
      </c>
      <c r="O3191" s="6">
        <f t="shared" si="312"/>
        <v>12</v>
      </c>
      <c r="P3191">
        <f t="shared" si="313"/>
        <v>356.84</v>
      </c>
      <c r="Q3191" s="5">
        <f t="shared" si="315"/>
        <v>42470.460189125297</v>
      </c>
      <c r="R3191" s="5">
        <f t="shared" si="314"/>
        <v>42501.098486997638</v>
      </c>
      <c r="S3191">
        <f t="shared" si="316"/>
        <v>31</v>
      </c>
      <c r="T3191">
        <f t="shared" si="317"/>
        <v>2016</v>
      </c>
      <c r="U3191" t="str">
        <f t="shared" si="318"/>
        <v>May</v>
      </c>
      <c r="V3191" t="str">
        <f t="shared" si="319"/>
        <v>Apr</v>
      </c>
    </row>
    <row r="3192" spans="1:22" ht="42.75" hidden="1" x14ac:dyDescent="0.4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>
        <v>0</v>
      </c>
      <c r="L3192" t="b">
        <v>0</v>
      </c>
      <c r="M3192" t="s">
        <v>8273</v>
      </c>
      <c r="N3192" t="s">
        <v>8315</v>
      </c>
      <c r="O3192" s="6">
        <f t="shared" si="312"/>
        <v>0</v>
      </c>
      <c r="P3192">
        <f t="shared" si="313"/>
        <v>0</v>
      </c>
      <c r="Q3192" s="5">
        <f t="shared" si="315"/>
        <v>43047.282210401892</v>
      </c>
      <c r="R3192" s="5">
        <f t="shared" si="314"/>
        <v>43077.963061465722</v>
      </c>
      <c r="S3192">
        <f t="shared" si="316"/>
        <v>31</v>
      </c>
      <c r="T3192">
        <f t="shared" si="317"/>
        <v>2017</v>
      </c>
      <c r="U3192" t="str">
        <f t="shared" si="318"/>
        <v>Dec</v>
      </c>
      <c r="V3192" t="str">
        <f t="shared" si="319"/>
        <v>Nov</v>
      </c>
    </row>
    <row r="3193" spans="1:22" ht="42.75" hidden="1" x14ac:dyDescent="0.4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>
        <v>4</v>
      </c>
      <c r="L3193" t="b">
        <v>0</v>
      </c>
      <c r="M3193" t="s">
        <v>8273</v>
      </c>
      <c r="N3193" t="s">
        <v>8315</v>
      </c>
      <c r="O3193" s="6">
        <f t="shared" si="312"/>
        <v>4</v>
      </c>
      <c r="P3193">
        <f t="shared" si="313"/>
        <v>37.75</v>
      </c>
      <c r="Q3193" s="5">
        <f t="shared" si="315"/>
        <v>42899.814054373521</v>
      </c>
      <c r="R3193" s="5">
        <f t="shared" si="314"/>
        <v>42961.090650118203</v>
      </c>
      <c r="S3193">
        <f t="shared" si="316"/>
        <v>61</v>
      </c>
      <c r="T3193">
        <f t="shared" si="317"/>
        <v>2017</v>
      </c>
      <c r="U3193" t="str">
        <f t="shared" si="318"/>
        <v>Aug</v>
      </c>
      <c r="V3193" t="str">
        <f t="shared" si="319"/>
        <v>Jun</v>
      </c>
    </row>
    <row r="3194" spans="1:22" ht="42.75" hidden="1" x14ac:dyDescent="0.4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>
        <v>8</v>
      </c>
      <c r="L3194" t="b">
        <v>0</v>
      </c>
      <c r="M3194" t="s">
        <v>8273</v>
      </c>
      <c r="N3194" t="s">
        <v>8315</v>
      </c>
      <c r="O3194" s="6">
        <f t="shared" si="312"/>
        <v>1</v>
      </c>
      <c r="P3194">
        <f t="shared" si="313"/>
        <v>12.75</v>
      </c>
      <c r="Q3194" s="5">
        <f t="shared" si="315"/>
        <v>42368.939231678487</v>
      </c>
      <c r="R3194" s="5">
        <f t="shared" si="314"/>
        <v>42414.872340425529</v>
      </c>
      <c r="S3194">
        <f t="shared" si="316"/>
        <v>46</v>
      </c>
      <c r="T3194">
        <f t="shared" si="317"/>
        <v>2015</v>
      </c>
      <c r="U3194" t="str">
        <f t="shared" si="318"/>
        <v>Feb</v>
      </c>
      <c r="V3194" t="str">
        <f t="shared" si="319"/>
        <v>Dec</v>
      </c>
    </row>
    <row r="3195" spans="1:22" ht="42.75" hidden="1" x14ac:dyDescent="0.4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>
        <v>24</v>
      </c>
      <c r="L3195" t="b">
        <v>0</v>
      </c>
      <c r="M3195" t="s">
        <v>8273</v>
      </c>
      <c r="N3195" t="s">
        <v>8315</v>
      </c>
      <c r="O3195" s="6">
        <f t="shared" si="312"/>
        <v>12</v>
      </c>
      <c r="P3195">
        <f t="shared" si="313"/>
        <v>24.46</v>
      </c>
      <c r="Q3195" s="5">
        <f t="shared" si="315"/>
        <v>42360.797352245863</v>
      </c>
      <c r="R3195" s="5">
        <f t="shared" si="314"/>
        <v>42406.754799054375</v>
      </c>
      <c r="S3195">
        <f t="shared" si="316"/>
        <v>46</v>
      </c>
      <c r="T3195">
        <f t="shared" si="317"/>
        <v>2015</v>
      </c>
      <c r="U3195" t="str">
        <f t="shared" si="318"/>
        <v>Feb</v>
      </c>
      <c r="V3195" t="str">
        <f t="shared" si="319"/>
        <v>Dec</v>
      </c>
    </row>
    <row r="3196" spans="1:22" ht="42.75" hidden="1" x14ac:dyDescent="0.4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>
        <v>0</v>
      </c>
      <c r="L3196" t="b">
        <v>0</v>
      </c>
      <c r="M3196" t="s">
        <v>8273</v>
      </c>
      <c r="N3196" t="s">
        <v>8315</v>
      </c>
      <c r="O3196" s="6">
        <f t="shared" si="312"/>
        <v>0</v>
      </c>
      <c r="P3196">
        <f t="shared" si="313"/>
        <v>0</v>
      </c>
      <c r="Q3196" s="5">
        <f t="shared" si="315"/>
        <v>42535.531891252955</v>
      </c>
      <c r="R3196" s="5">
        <f t="shared" si="314"/>
        <v>42566.170189125296</v>
      </c>
      <c r="S3196">
        <f t="shared" si="316"/>
        <v>31</v>
      </c>
      <c r="T3196">
        <f t="shared" si="317"/>
        <v>2016</v>
      </c>
      <c r="U3196" t="str">
        <f t="shared" si="318"/>
        <v>Jul</v>
      </c>
      <c r="V3196" t="str">
        <f t="shared" si="319"/>
        <v>Jun</v>
      </c>
    </row>
    <row r="3197" spans="1:22" ht="42.75" hidden="1" x14ac:dyDescent="0.4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>
        <v>39</v>
      </c>
      <c r="L3197" t="b">
        <v>0</v>
      </c>
      <c r="M3197" t="s">
        <v>8273</v>
      </c>
      <c r="N3197" t="s">
        <v>8315</v>
      </c>
      <c r="O3197" s="6">
        <f t="shared" si="312"/>
        <v>59</v>
      </c>
      <c r="P3197">
        <f t="shared" si="313"/>
        <v>53.08</v>
      </c>
      <c r="Q3197" s="5">
        <f t="shared" si="315"/>
        <v>42367.564326241132</v>
      </c>
      <c r="R3197" s="5">
        <f t="shared" si="314"/>
        <v>42398.202624113474</v>
      </c>
      <c r="S3197">
        <f t="shared" si="316"/>
        <v>31</v>
      </c>
      <c r="T3197">
        <f t="shared" si="317"/>
        <v>2015</v>
      </c>
      <c r="U3197" t="str">
        <f t="shared" si="318"/>
        <v>Jan</v>
      </c>
      <c r="V3197" t="str">
        <f t="shared" si="319"/>
        <v>Dec</v>
      </c>
    </row>
    <row r="3198" spans="1:22" ht="42.75" hidden="1" x14ac:dyDescent="0.4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>
        <v>6</v>
      </c>
      <c r="L3198" t="b">
        <v>0</v>
      </c>
      <c r="M3198" t="s">
        <v>8273</v>
      </c>
      <c r="N3198" t="s">
        <v>8315</v>
      </c>
      <c r="O3198" s="6">
        <f t="shared" si="312"/>
        <v>0</v>
      </c>
      <c r="P3198">
        <f t="shared" si="313"/>
        <v>300</v>
      </c>
      <c r="Q3198" s="5">
        <f t="shared" si="315"/>
        <v>42510.546985815599</v>
      </c>
      <c r="R3198" s="5">
        <f t="shared" si="314"/>
        <v>42571.808510638293</v>
      </c>
      <c r="S3198">
        <f t="shared" si="316"/>
        <v>61</v>
      </c>
      <c r="T3198">
        <f t="shared" si="317"/>
        <v>2016</v>
      </c>
      <c r="U3198" t="str">
        <f t="shared" si="318"/>
        <v>Jul</v>
      </c>
      <c r="V3198" t="str">
        <f t="shared" si="319"/>
        <v>May</v>
      </c>
    </row>
    <row r="3199" spans="1:22" ht="28.5" hidden="1" x14ac:dyDescent="0.4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>
        <v>4</v>
      </c>
      <c r="L3199" t="b">
        <v>0</v>
      </c>
      <c r="M3199" t="s">
        <v>8273</v>
      </c>
      <c r="N3199" t="s">
        <v>8315</v>
      </c>
      <c r="O3199" s="6">
        <f t="shared" si="312"/>
        <v>11</v>
      </c>
      <c r="P3199">
        <f t="shared" si="313"/>
        <v>286.25</v>
      </c>
      <c r="Q3199" s="5">
        <f t="shared" si="315"/>
        <v>42359.290992907801</v>
      </c>
      <c r="R3199" s="5">
        <f t="shared" si="314"/>
        <v>42389.929290780143</v>
      </c>
      <c r="S3199">
        <f t="shared" si="316"/>
        <v>31</v>
      </c>
      <c r="T3199">
        <f t="shared" si="317"/>
        <v>2015</v>
      </c>
      <c r="U3199" t="str">
        <f t="shared" si="318"/>
        <v>Jan</v>
      </c>
      <c r="V3199" t="str">
        <f t="shared" si="319"/>
        <v>Dec</v>
      </c>
    </row>
    <row r="3200" spans="1:22" ht="42.75" hidden="1" x14ac:dyDescent="0.4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>
        <v>3</v>
      </c>
      <c r="L3200" t="b">
        <v>0</v>
      </c>
      <c r="M3200" t="s">
        <v>8273</v>
      </c>
      <c r="N3200" t="s">
        <v>8315</v>
      </c>
      <c r="O3200" s="6">
        <f t="shared" si="312"/>
        <v>0</v>
      </c>
      <c r="P3200">
        <f t="shared" si="313"/>
        <v>36.67</v>
      </c>
      <c r="Q3200" s="5">
        <f t="shared" si="315"/>
        <v>42363.305874704492</v>
      </c>
      <c r="R3200" s="5">
        <f t="shared" si="314"/>
        <v>42402.114385342793</v>
      </c>
      <c r="S3200">
        <f t="shared" si="316"/>
        <v>39</v>
      </c>
      <c r="T3200">
        <f t="shared" si="317"/>
        <v>2015</v>
      </c>
      <c r="U3200" t="str">
        <f t="shared" si="318"/>
        <v>Feb</v>
      </c>
      <c r="V3200" t="str">
        <f t="shared" si="319"/>
        <v>Dec</v>
      </c>
    </row>
    <row r="3201" spans="1:22" ht="42.75" hidden="1" x14ac:dyDescent="0.4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>
        <v>53</v>
      </c>
      <c r="L3201" t="b">
        <v>0</v>
      </c>
      <c r="M3201" t="s">
        <v>8273</v>
      </c>
      <c r="N3201" t="s">
        <v>8315</v>
      </c>
      <c r="O3201" s="6">
        <f t="shared" si="312"/>
        <v>52</v>
      </c>
      <c r="P3201">
        <f t="shared" si="313"/>
        <v>49.21</v>
      </c>
      <c r="Q3201" s="5">
        <f t="shared" si="315"/>
        <v>42205.35245862884</v>
      </c>
      <c r="R3201" s="5">
        <f t="shared" si="314"/>
        <v>42236.106382978724</v>
      </c>
      <c r="S3201">
        <f t="shared" si="316"/>
        <v>31</v>
      </c>
      <c r="T3201">
        <f t="shared" si="317"/>
        <v>2015</v>
      </c>
      <c r="U3201" t="str">
        <f t="shared" si="318"/>
        <v>Aug</v>
      </c>
      <c r="V3201" t="str">
        <f t="shared" si="319"/>
        <v>Jul</v>
      </c>
    </row>
    <row r="3202" spans="1:22" ht="42.75" hidden="1" x14ac:dyDescent="0.4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>
        <v>1</v>
      </c>
      <c r="L3202" t="b">
        <v>0</v>
      </c>
      <c r="M3202" t="s">
        <v>8273</v>
      </c>
      <c r="N3202" t="s">
        <v>8315</v>
      </c>
      <c r="O3202" s="6">
        <f t="shared" ref="O3202:O3265" si="320">ROUND(E3202/D3202*100,0)</f>
        <v>0</v>
      </c>
      <c r="P3202">
        <f t="shared" ref="P3202:P3265" si="321">IFERROR(ROUND(E3202/K3202,2),0)</f>
        <v>1</v>
      </c>
      <c r="Q3202" s="5">
        <f t="shared" si="315"/>
        <v>42819.710413711582</v>
      </c>
      <c r="R3202" s="5">
        <f t="shared" ref="R3202:R3265" si="322">(I3202/84600)+DATE(1970,1,1)</f>
        <v>42850.258156028372</v>
      </c>
      <c r="S3202">
        <f t="shared" si="316"/>
        <v>31</v>
      </c>
      <c r="T3202">
        <f t="shared" si="317"/>
        <v>2017</v>
      </c>
      <c r="U3202" t="str">
        <f t="shared" si="318"/>
        <v>Apr</v>
      </c>
      <c r="V3202" t="str">
        <f t="shared" si="319"/>
        <v>Mar</v>
      </c>
    </row>
    <row r="3203" spans="1:22" ht="42.75" hidden="1" x14ac:dyDescent="0.4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>
        <v>2</v>
      </c>
      <c r="L3203" t="b">
        <v>0</v>
      </c>
      <c r="M3203" t="s">
        <v>8273</v>
      </c>
      <c r="N3203" t="s">
        <v>8315</v>
      </c>
      <c r="O3203" s="6">
        <f t="shared" si="320"/>
        <v>1</v>
      </c>
      <c r="P3203">
        <f t="shared" si="321"/>
        <v>12.5</v>
      </c>
      <c r="Q3203" s="5">
        <f t="shared" ref="Q3203:Q3266" si="323">(J3203/84600)+DATE(1970,1,1)</f>
        <v>42208.421713947988</v>
      </c>
      <c r="R3203" s="5">
        <f t="shared" si="322"/>
        <v>42229.86852245863</v>
      </c>
      <c r="S3203">
        <f t="shared" ref="S3203:S3266" si="324">ROUND((I3203-J3203)/86400,0)+1</f>
        <v>22</v>
      </c>
      <c r="T3203">
        <f t="shared" ref="T3203:T3266" si="325">YEAR((Q3203))</f>
        <v>2015</v>
      </c>
      <c r="U3203" t="str">
        <f t="shared" si="318"/>
        <v>Aug</v>
      </c>
      <c r="V3203" t="str">
        <f t="shared" si="319"/>
        <v>Jul</v>
      </c>
    </row>
    <row r="3204" spans="1:22" ht="42.75" hidden="1" x14ac:dyDescent="0.4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>
        <v>25</v>
      </c>
      <c r="L3204" t="b">
        <v>0</v>
      </c>
      <c r="M3204" t="s">
        <v>8273</v>
      </c>
      <c r="N3204" t="s">
        <v>8315</v>
      </c>
      <c r="O3204" s="6">
        <f t="shared" si="320"/>
        <v>55</v>
      </c>
      <c r="P3204">
        <f t="shared" si="321"/>
        <v>109.04</v>
      </c>
      <c r="Q3204" s="5">
        <f t="shared" si="323"/>
        <v>42649.701489361702</v>
      </c>
      <c r="R3204" s="5">
        <f t="shared" si="322"/>
        <v>42709.339716312053</v>
      </c>
      <c r="S3204">
        <f t="shared" si="324"/>
        <v>59</v>
      </c>
      <c r="T3204">
        <f t="shared" si="325"/>
        <v>2016</v>
      </c>
      <c r="U3204" t="str">
        <f t="shared" si="318"/>
        <v>Dec</v>
      </c>
      <c r="V3204" t="str">
        <f t="shared" si="319"/>
        <v>Oct</v>
      </c>
    </row>
    <row r="3205" spans="1:22" ht="42.75" hidden="1" x14ac:dyDescent="0.4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>
        <v>6</v>
      </c>
      <c r="L3205" t="b">
        <v>0</v>
      </c>
      <c r="M3205" t="s">
        <v>8273</v>
      </c>
      <c r="N3205" t="s">
        <v>8315</v>
      </c>
      <c r="O3205" s="6">
        <f t="shared" si="320"/>
        <v>25</v>
      </c>
      <c r="P3205">
        <f t="shared" si="321"/>
        <v>41.67</v>
      </c>
      <c r="Q3205" s="5">
        <f t="shared" si="323"/>
        <v>42597.754397163124</v>
      </c>
      <c r="R3205" s="5">
        <f t="shared" si="322"/>
        <v>42628.392695035465</v>
      </c>
      <c r="S3205">
        <f t="shared" si="324"/>
        <v>31</v>
      </c>
      <c r="T3205">
        <f t="shared" si="325"/>
        <v>2016</v>
      </c>
      <c r="U3205" t="str">
        <f t="shared" si="318"/>
        <v>Sep</v>
      </c>
      <c r="V3205" t="str">
        <f t="shared" si="319"/>
        <v>Aug</v>
      </c>
    </row>
    <row r="3206" spans="1:22" ht="42.75" hidden="1" x14ac:dyDescent="0.4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>
        <v>0</v>
      </c>
      <c r="L3206" t="b">
        <v>0</v>
      </c>
      <c r="M3206" t="s">
        <v>8273</v>
      </c>
      <c r="N3206" t="s">
        <v>8315</v>
      </c>
      <c r="O3206" s="6">
        <f t="shared" si="320"/>
        <v>0</v>
      </c>
      <c r="P3206">
        <f t="shared" si="321"/>
        <v>0</v>
      </c>
      <c r="Q3206" s="5">
        <f t="shared" si="323"/>
        <v>42525.956016548458</v>
      </c>
      <c r="R3206" s="5">
        <f t="shared" si="322"/>
        <v>42556.584397163126</v>
      </c>
      <c r="S3206">
        <f t="shared" si="324"/>
        <v>31</v>
      </c>
      <c r="T3206">
        <f t="shared" si="325"/>
        <v>2016</v>
      </c>
      <c r="U3206" t="str">
        <f t="shared" si="318"/>
        <v>Jul</v>
      </c>
      <c r="V3206" t="str">
        <f t="shared" si="319"/>
        <v>Jun</v>
      </c>
    </row>
    <row r="3207" spans="1:22" ht="42.75" hidden="1" x14ac:dyDescent="0.4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>
        <v>12</v>
      </c>
      <c r="L3207" t="b">
        <v>0</v>
      </c>
      <c r="M3207" t="s">
        <v>8273</v>
      </c>
      <c r="N3207" t="s">
        <v>8315</v>
      </c>
      <c r="O3207" s="6">
        <f t="shared" si="320"/>
        <v>3</v>
      </c>
      <c r="P3207">
        <f t="shared" si="321"/>
        <v>22.75</v>
      </c>
      <c r="Q3207" s="5">
        <f t="shared" si="323"/>
        <v>42446.999669030731</v>
      </c>
      <c r="R3207" s="5">
        <f t="shared" si="322"/>
        <v>42477.637966903072</v>
      </c>
      <c r="S3207">
        <f t="shared" si="324"/>
        <v>31</v>
      </c>
      <c r="T3207">
        <f t="shared" si="325"/>
        <v>2016</v>
      </c>
      <c r="U3207" t="str">
        <f t="shared" si="318"/>
        <v>Apr</v>
      </c>
      <c r="V3207" t="str">
        <f t="shared" si="319"/>
        <v>Mar</v>
      </c>
    </row>
    <row r="3208" spans="1:22" ht="42.75" hidden="1" x14ac:dyDescent="0.4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>
        <v>0</v>
      </c>
      <c r="L3208" t="b">
        <v>0</v>
      </c>
      <c r="M3208" t="s">
        <v>8273</v>
      </c>
      <c r="N3208" t="s">
        <v>8315</v>
      </c>
      <c r="O3208" s="6">
        <f t="shared" si="320"/>
        <v>0</v>
      </c>
      <c r="P3208">
        <f t="shared" si="321"/>
        <v>0</v>
      </c>
      <c r="Q3208" s="5">
        <f t="shared" si="323"/>
        <v>42590.898947990543</v>
      </c>
      <c r="R3208" s="5">
        <f t="shared" si="322"/>
        <v>42621.537245862884</v>
      </c>
      <c r="S3208">
        <f t="shared" si="324"/>
        <v>31</v>
      </c>
      <c r="T3208">
        <f t="shared" si="325"/>
        <v>2016</v>
      </c>
      <c r="U3208" t="str">
        <f t="shared" si="318"/>
        <v>Sep</v>
      </c>
      <c r="V3208" t="str">
        <f t="shared" si="319"/>
        <v>Aug</v>
      </c>
    </row>
    <row r="3209" spans="1:22" ht="42.75" hidden="1" x14ac:dyDescent="0.4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>
        <v>36</v>
      </c>
      <c r="L3209" t="b">
        <v>0</v>
      </c>
      <c r="M3209" t="s">
        <v>8273</v>
      </c>
      <c r="N3209" t="s">
        <v>8315</v>
      </c>
      <c r="O3209" s="6">
        <f t="shared" si="320"/>
        <v>46</v>
      </c>
      <c r="P3209">
        <f t="shared" si="321"/>
        <v>70.83</v>
      </c>
      <c r="Q3209" s="5">
        <f t="shared" si="323"/>
        <v>42408.092281323872</v>
      </c>
      <c r="R3209" s="5">
        <f t="shared" si="322"/>
        <v>42469.326323877067</v>
      </c>
      <c r="S3209">
        <f t="shared" si="324"/>
        <v>61</v>
      </c>
      <c r="T3209">
        <f t="shared" si="325"/>
        <v>2016</v>
      </c>
      <c r="U3209" t="str">
        <f t="shared" si="318"/>
        <v>Apr</v>
      </c>
      <c r="V3209" t="str">
        <f t="shared" si="319"/>
        <v>Feb</v>
      </c>
    </row>
    <row r="3210" spans="1:22" ht="42.75" x14ac:dyDescent="0.4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>
        <v>82</v>
      </c>
      <c r="L3210" t="b">
        <v>1</v>
      </c>
      <c r="M3210" t="s">
        <v>8273</v>
      </c>
      <c r="N3210" t="s">
        <v>8274</v>
      </c>
      <c r="O3210" s="6">
        <f t="shared" si="320"/>
        <v>104</v>
      </c>
      <c r="P3210">
        <f t="shared" si="321"/>
        <v>63.11</v>
      </c>
      <c r="Q3210" s="5">
        <f t="shared" si="323"/>
        <v>42173.532825059097</v>
      </c>
      <c r="R3210" s="5">
        <f t="shared" si="322"/>
        <v>42194.979633569739</v>
      </c>
      <c r="S3210">
        <f t="shared" si="324"/>
        <v>22</v>
      </c>
      <c r="T3210">
        <f t="shared" si="325"/>
        <v>2015</v>
      </c>
      <c r="U3210" t="str">
        <f t="shared" si="318"/>
        <v>Jul</v>
      </c>
      <c r="V3210" t="str">
        <f t="shared" si="319"/>
        <v>Jun</v>
      </c>
    </row>
    <row r="3211" spans="1:22" ht="42.75" x14ac:dyDescent="0.4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>
        <v>226</v>
      </c>
      <c r="L3211" t="b">
        <v>1</v>
      </c>
      <c r="M3211" t="s">
        <v>8273</v>
      </c>
      <c r="N3211" t="s">
        <v>8274</v>
      </c>
      <c r="O3211" s="6">
        <f t="shared" si="320"/>
        <v>119</v>
      </c>
      <c r="P3211">
        <f t="shared" si="321"/>
        <v>50.16</v>
      </c>
      <c r="Q3211" s="5">
        <f t="shared" si="323"/>
        <v>42123.52314420804</v>
      </c>
      <c r="R3211" s="5">
        <f t="shared" si="322"/>
        <v>42156.531914893618</v>
      </c>
      <c r="S3211">
        <f t="shared" si="324"/>
        <v>33</v>
      </c>
      <c r="T3211">
        <f t="shared" si="325"/>
        <v>2015</v>
      </c>
      <c r="U3211" t="str">
        <f t="shared" si="318"/>
        <v>Jun</v>
      </c>
      <c r="V3211" t="str">
        <f t="shared" si="319"/>
        <v>Apr</v>
      </c>
    </row>
    <row r="3212" spans="1:22" ht="42.75" x14ac:dyDescent="0.4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>
        <v>60</v>
      </c>
      <c r="L3212" t="b">
        <v>1</v>
      </c>
      <c r="M3212" t="s">
        <v>8273</v>
      </c>
      <c r="N3212" t="s">
        <v>8274</v>
      </c>
      <c r="O3212" s="6">
        <f t="shared" si="320"/>
        <v>126</v>
      </c>
      <c r="P3212">
        <f t="shared" si="321"/>
        <v>62.88</v>
      </c>
      <c r="Q3212" s="5">
        <f t="shared" si="323"/>
        <v>41342.552234042552</v>
      </c>
      <c r="R3212" s="5">
        <f t="shared" si="322"/>
        <v>41390.786524822695</v>
      </c>
      <c r="S3212">
        <f t="shared" si="324"/>
        <v>48</v>
      </c>
      <c r="T3212">
        <f t="shared" si="325"/>
        <v>2013</v>
      </c>
      <c r="U3212" t="str">
        <f t="shared" si="318"/>
        <v>Apr</v>
      </c>
      <c r="V3212" t="str">
        <f t="shared" si="319"/>
        <v>Mar</v>
      </c>
    </row>
    <row r="3213" spans="1:22" ht="42.75" x14ac:dyDescent="0.4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>
        <v>322</v>
      </c>
      <c r="L3213" t="b">
        <v>1</v>
      </c>
      <c r="M3213" t="s">
        <v>8273</v>
      </c>
      <c r="N3213" t="s">
        <v>8274</v>
      </c>
      <c r="O3213" s="6">
        <f t="shared" si="320"/>
        <v>120</v>
      </c>
      <c r="P3213">
        <f t="shared" si="321"/>
        <v>85.53</v>
      </c>
      <c r="Q3213" s="5">
        <f t="shared" si="323"/>
        <v>42180.66288416076</v>
      </c>
      <c r="R3213" s="5">
        <f t="shared" si="322"/>
        <v>42212.829787234041</v>
      </c>
      <c r="S3213">
        <f t="shared" si="324"/>
        <v>32</v>
      </c>
      <c r="T3213">
        <f t="shared" si="325"/>
        <v>2015</v>
      </c>
      <c r="U3213" t="str">
        <f t="shared" ref="U3213:U3276" si="326">TEXT(R3213,"mmm")</f>
        <v>Jul</v>
      </c>
      <c r="V3213" t="str">
        <f t="shared" si="319"/>
        <v>Jun</v>
      </c>
    </row>
    <row r="3214" spans="1:22" ht="28.5" x14ac:dyDescent="0.4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>
        <v>94</v>
      </c>
      <c r="L3214" t="b">
        <v>1</v>
      </c>
      <c r="M3214" t="s">
        <v>8273</v>
      </c>
      <c r="N3214" t="s">
        <v>8274</v>
      </c>
      <c r="O3214" s="6">
        <f t="shared" si="320"/>
        <v>126</v>
      </c>
      <c r="P3214">
        <f t="shared" si="321"/>
        <v>53.72</v>
      </c>
      <c r="Q3214" s="5">
        <f t="shared" si="323"/>
        <v>42175.770106382974</v>
      </c>
      <c r="R3214" s="5">
        <f t="shared" si="322"/>
        <v>42206.408404255315</v>
      </c>
      <c r="S3214">
        <f t="shared" si="324"/>
        <v>31</v>
      </c>
      <c r="T3214">
        <f t="shared" si="325"/>
        <v>2015</v>
      </c>
      <c r="U3214" t="str">
        <f t="shared" si="326"/>
        <v>Jul</v>
      </c>
      <c r="V3214" t="str">
        <f t="shared" si="319"/>
        <v>Jun</v>
      </c>
    </row>
    <row r="3215" spans="1:22" ht="42.75" x14ac:dyDescent="0.4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>
        <v>47</v>
      </c>
      <c r="L3215" t="b">
        <v>1</v>
      </c>
      <c r="M3215" t="s">
        <v>8273</v>
      </c>
      <c r="N3215" t="s">
        <v>8274</v>
      </c>
      <c r="O3215" s="6">
        <f t="shared" si="320"/>
        <v>100</v>
      </c>
      <c r="P3215">
        <f t="shared" si="321"/>
        <v>127.81</v>
      </c>
      <c r="Q3215" s="5">
        <f t="shared" si="323"/>
        <v>42525.013699763593</v>
      </c>
      <c r="R3215" s="5">
        <f t="shared" si="322"/>
        <v>42565.864763593381</v>
      </c>
      <c r="S3215">
        <f t="shared" si="324"/>
        <v>41</v>
      </c>
      <c r="T3215">
        <f t="shared" si="325"/>
        <v>2016</v>
      </c>
      <c r="U3215" t="str">
        <f t="shared" si="326"/>
        <v>Jul</v>
      </c>
      <c r="V3215" t="str">
        <f t="shared" si="319"/>
        <v>Jun</v>
      </c>
    </row>
    <row r="3216" spans="1:22" ht="42.75" x14ac:dyDescent="0.4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>
        <v>115</v>
      </c>
      <c r="L3216" t="b">
        <v>1</v>
      </c>
      <c r="M3216" t="s">
        <v>8273</v>
      </c>
      <c r="N3216" t="s">
        <v>8274</v>
      </c>
      <c r="O3216" s="6">
        <f t="shared" si="320"/>
        <v>102</v>
      </c>
      <c r="P3216">
        <f t="shared" si="321"/>
        <v>106.57</v>
      </c>
      <c r="Q3216" s="5">
        <f t="shared" si="323"/>
        <v>42694.575330969266</v>
      </c>
      <c r="R3216" s="5">
        <f t="shared" si="322"/>
        <v>42732.570921985811</v>
      </c>
      <c r="S3216">
        <f t="shared" si="324"/>
        <v>38</v>
      </c>
      <c r="T3216">
        <f t="shared" si="325"/>
        <v>2016</v>
      </c>
      <c r="U3216" t="str">
        <f t="shared" si="326"/>
        <v>Dec</v>
      </c>
      <c r="V3216" t="str">
        <f t="shared" si="319"/>
        <v>Nov</v>
      </c>
    </row>
    <row r="3217" spans="1:22" ht="57" x14ac:dyDescent="0.4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>
        <v>134</v>
      </c>
      <c r="L3217" t="b">
        <v>1</v>
      </c>
      <c r="M3217" t="s">
        <v>8273</v>
      </c>
      <c r="N3217" t="s">
        <v>8274</v>
      </c>
      <c r="O3217" s="6">
        <f t="shared" si="320"/>
        <v>100</v>
      </c>
      <c r="P3217">
        <f t="shared" si="321"/>
        <v>262.11</v>
      </c>
      <c r="Q3217" s="5">
        <f t="shared" si="323"/>
        <v>42573.934645390073</v>
      </c>
      <c r="R3217" s="5">
        <f t="shared" si="322"/>
        <v>42612.233333333337</v>
      </c>
      <c r="S3217">
        <f t="shared" si="324"/>
        <v>39</v>
      </c>
      <c r="T3217">
        <f t="shared" si="325"/>
        <v>2016</v>
      </c>
      <c r="U3217" t="str">
        <f t="shared" si="326"/>
        <v>Aug</v>
      </c>
      <c r="V3217" t="str">
        <f t="shared" si="319"/>
        <v>Jul</v>
      </c>
    </row>
    <row r="3218" spans="1:22" ht="42.75" x14ac:dyDescent="0.4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>
        <v>35</v>
      </c>
      <c r="L3218" t="b">
        <v>1</v>
      </c>
      <c r="M3218" t="s">
        <v>8273</v>
      </c>
      <c r="N3218" t="s">
        <v>8274</v>
      </c>
      <c r="O3218" s="6">
        <f t="shared" si="320"/>
        <v>100</v>
      </c>
      <c r="P3218">
        <f t="shared" si="321"/>
        <v>57.17</v>
      </c>
      <c r="Q3218" s="5">
        <f t="shared" si="323"/>
        <v>42518.578853427898</v>
      </c>
      <c r="R3218" s="5">
        <f t="shared" si="322"/>
        <v>42550.382978723399</v>
      </c>
      <c r="S3218">
        <f t="shared" si="324"/>
        <v>32</v>
      </c>
      <c r="T3218">
        <f t="shared" si="325"/>
        <v>2016</v>
      </c>
      <c r="U3218" t="str">
        <f t="shared" si="326"/>
        <v>Jun</v>
      </c>
      <c r="V3218" t="str">
        <f t="shared" si="319"/>
        <v>May</v>
      </c>
    </row>
    <row r="3219" spans="1:22" ht="28.5" x14ac:dyDescent="0.4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>
        <v>104</v>
      </c>
      <c r="L3219" t="b">
        <v>1</v>
      </c>
      <c r="M3219" t="s">
        <v>8273</v>
      </c>
      <c r="N3219" t="s">
        <v>8274</v>
      </c>
      <c r="O3219" s="6">
        <f t="shared" si="320"/>
        <v>116</v>
      </c>
      <c r="P3219">
        <f t="shared" si="321"/>
        <v>50.2</v>
      </c>
      <c r="Q3219" s="5">
        <f t="shared" si="323"/>
        <v>43011.94070921986</v>
      </c>
      <c r="R3219" s="5">
        <f t="shared" si="322"/>
        <v>43042.579007092194</v>
      </c>
      <c r="S3219">
        <f t="shared" si="324"/>
        <v>31</v>
      </c>
      <c r="T3219">
        <f t="shared" si="325"/>
        <v>2017</v>
      </c>
      <c r="U3219" t="str">
        <f t="shared" si="326"/>
        <v>Nov</v>
      </c>
      <c r="V3219" t="str">
        <f t="shared" si="319"/>
        <v>Oct</v>
      </c>
    </row>
    <row r="3220" spans="1:22" ht="42.75" x14ac:dyDescent="0.4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>
        <v>184</v>
      </c>
      <c r="L3220" t="b">
        <v>1</v>
      </c>
      <c r="M3220" t="s">
        <v>8273</v>
      </c>
      <c r="N3220" t="s">
        <v>8274</v>
      </c>
      <c r="O3220" s="6">
        <f t="shared" si="320"/>
        <v>102</v>
      </c>
      <c r="P3220">
        <f t="shared" si="321"/>
        <v>66.59</v>
      </c>
      <c r="Q3220" s="5">
        <f t="shared" si="323"/>
        <v>42319.980921985814</v>
      </c>
      <c r="R3220" s="5">
        <f t="shared" si="322"/>
        <v>42353.680851063829</v>
      </c>
      <c r="S3220">
        <f t="shared" si="324"/>
        <v>34</v>
      </c>
      <c r="T3220">
        <f t="shared" si="325"/>
        <v>2015</v>
      </c>
      <c r="U3220" t="str">
        <f t="shared" si="326"/>
        <v>Dec</v>
      </c>
      <c r="V3220" t="str">
        <f t="shared" si="319"/>
        <v>Nov</v>
      </c>
    </row>
    <row r="3221" spans="1:22" ht="28.5" x14ac:dyDescent="0.4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>
        <v>119</v>
      </c>
      <c r="L3221" t="b">
        <v>1</v>
      </c>
      <c r="M3221" t="s">
        <v>8273</v>
      </c>
      <c r="N3221" t="s">
        <v>8274</v>
      </c>
      <c r="O3221" s="6">
        <f t="shared" si="320"/>
        <v>100</v>
      </c>
      <c r="P3221">
        <f t="shared" si="321"/>
        <v>168.25</v>
      </c>
      <c r="Q3221" s="5">
        <f t="shared" si="323"/>
        <v>42401.663676122931</v>
      </c>
      <c r="R3221" s="5">
        <f t="shared" si="322"/>
        <v>42437.365803782508</v>
      </c>
      <c r="S3221">
        <f t="shared" si="324"/>
        <v>36</v>
      </c>
      <c r="T3221">
        <f t="shared" si="325"/>
        <v>2016</v>
      </c>
      <c r="U3221" t="str">
        <f t="shared" si="326"/>
        <v>Mar</v>
      </c>
      <c r="V3221" t="str">
        <f t="shared" si="319"/>
        <v>Feb</v>
      </c>
    </row>
    <row r="3222" spans="1:22" ht="28.5" x14ac:dyDescent="0.4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>
        <v>59</v>
      </c>
      <c r="L3222" t="b">
        <v>1</v>
      </c>
      <c r="M3222" t="s">
        <v>8273</v>
      </c>
      <c r="N3222" t="s">
        <v>8274</v>
      </c>
      <c r="O3222" s="6">
        <f t="shared" si="320"/>
        <v>101</v>
      </c>
      <c r="P3222">
        <f t="shared" si="321"/>
        <v>256.37</v>
      </c>
      <c r="Q3222" s="5">
        <f t="shared" si="323"/>
        <v>43138.872387706855</v>
      </c>
      <c r="R3222" s="5">
        <f t="shared" si="322"/>
        <v>43173.638297872341</v>
      </c>
      <c r="S3222">
        <f t="shared" si="324"/>
        <v>35</v>
      </c>
      <c r="T3222">
        <f t="shared" si="325"/>
        <v>2018</v>
      </c>
      <c r="U3222" t="str">
        <f t="shared" si="326"/>
        <v>Mar</v>
      </c>
      <c r="V3222" t="str">
        <f t="shared" si="319"/>
        <v>Feb</v>
      </c>
    </row>
    <row r="3223" spans="1:22" ht="57" x14ac:dyDescent="0.4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>
        <v>113</v>
      </c>
      <c r="L3223" t="b">
        <v>1</v>
      </c>
      <c r="M3223" t="s">
        <v>8273</v>
      </c>
      <c r="N3223" t="s">
        <v>8274</v>
      </c>
      <c r="O3223" s="6">
        <f t="shared" si="320"/>
        <v>103</v>
      </c>
      <c r="P3223">
        <f t="shared" si="321"/>
        <v>36.61</v>
      </c>
      <c r="Q3223" s="5">
        <f t="shared" si="323"/>
        <v>42508.60523640662</v>
      </c>
      <c r="R3223" s="5">
        <f t="shared" si="322"/>
        <v>42544.349917257685</v>
      </c>
      <c r="S3223">
        <f t="shared" si="324"/>
        <v>36</v>
      </c>
      <c r="T3223">
        <f t="shared" si="325"/>
        <v>2016</v>
      </c>
      <c r="U3223" t="str">
        <f t="shared" si="326"/>
        <v>Jun</v>
      </c>
      <c r="V3223" t="str">
        <f t="shared" si="319"/>
        <v>May</v>
      </c>
    </row>
    <row r="3224" spans="1:22" ht="42.75" x14ac:dyDescent="0.4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>
        <v>84</v>
      </c>
      <c r="L3224" t="b">
        <v>1</v>
      </c>
      <c r="M3224" t="s">
        <v>8273</v>
      </c>
      <c r="N3224" t="s">
        <v>8274</v>
      </c>
      <c r="O3224" s="6">
        <f t="shared" si="320"/>
        <v>125</v>
      </c>
      <c r="P3224">
        <f t="shared" si="321"/>
        <v>37.14</v>
      </c>
      <c r="Q3224" s="5">
        <f t="shared" si="323"/>
        <v>42625.934952718671</v>
      </c>
      <c r="R3224" s="5">
        <f t="shared" si="322"/>
        <v>42657.914184397159</v>
      </c>
      <c r="S3224">
        <f t="shared" si="324"/>
        <v>32</v>
      </c>
      <c r="T3224">
        <f t="shared" si="325"/>
        <v>2016</v>
      </c>
      <c r="U3224" t="str">
        <f t="shared" si="326"/>
        <v>Oct</v>
      </c>
      <c r="V3224" t="str">
        <f t="shared" si="319"/>
        <v>Sep</v>
      </c>
    </row>
    <row r="3225" spans="1:22" ht="28.5" x14ac:dyDescent="0.4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>
        <v>74</v>
      </c>
      <c r="L3225" t="b">
        <v>1</v>
      </c>
      <c r="M3225" t="s">
        <v>8273</v>
      </c>
      <c r="N3225" t="s">
        <v>8274</v>
      </c>
      <c r="O3225" s="6">
        <f t="shared" si="320"/>
        <v>110</v>
      </c>
      <c r="P3225">
        <f t="shared" si="321"/>
        <v>45.88</v>
      </c>
      <c r="Q3225" s="5">
        <f t="shared" si="323"/>
        <v>42560.831867612294</v>
      </c>
      <c r="R3225" s="5">
        <f t="shared" si="322"/>
        <v>42591.470165484629</v>
      </c>
      <c r="S3225">
        <f t="shared" si="324"/>
        <v>31</v>
      </c>
      <c r="T3225">
        <f t="shared" si="325"/>
        <v>2016</v>
      </c>
      <c r="U3225" t="str">
        <f t="shared" si="326"/>
        <v>Aug</v>
      </c>
      <c r="V3225" t="str">
        <f t="shared" si="319"/>
        <v>Jul</v>
      </c>
    </row>
    <row r="3226" spans="1:22" ht="42.75" x14ac:dyDescent="0.4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>
        <v>216</v>
      </c>
      <c r="L3226" t="b">
        <v>1</v>
      </c>
      <c r="M3226" t="s">
        <v>8273</v>
      </c>
      <c r="N3226" t="s">
        <v>8274</v>
      </c>
      <c r="O3226" s="6">
        <f t="shared" si="320"/>
        <v>102</v>
      </c>
      <c r="P3226">
        <f t="shared" si="321"/>
        <v>141.71</v>
      </c>
      <c r="Q3226" s="5">
        <f t="shared" si="323"/>
        <v>43062.294479905438</v>
      </c>
      <c r="R3226" s="5">
        <f t="shared" si="322"/>
        <v>43110.659574468082</v>
      </c>
      <c r="S3226">
        <f t="shared" si="324"/>
        <v>48</v>
      </c>
      <c r="T3226">
        <f t="shared" si="325"/>
        <v>2017</v>
      </c>
      <c r="U3226" t="str">
        <f t="shared" si="326"/>
        <v>Jan</v>
      </c>
      <c r="V3226" t="str">
        <f t="shared" si="319"/>
        <v>Nov</v>
      </c>
    </row>
    <row r="3227" spans="1:22" ht="42.75" x14ac:dyDescent="0.4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>
        <v>39</v>
      </c>
      <c r="L3227" t="b">
        <v>1</v>
      </c>
      <c r="M3227" t="s">
        <v>8273</v>
      </c>
      <c r="N3227" t="s">
        <v>8274</v>
      </c>
      <c r="O3227" s="6">
        <f t="shared" si="320"/>
        <v>102</v>
      </c>
      <c r="P3227">
        <f t="shared" si="321"/>
        <v>52.49</v>
      </c>
      <c r="Q3227" s="5">
        <f t="shared" si="323"/>
        <v>42863.869243498819</v>
      </c>
      <c r="R3227" s="5">
        <f t="shared" si="322"/>
        <v>42885.638297872341</v>
      </c>
      <c r="S3227">
        <f t="shared" si="324"/>
        <v>22</v>
      </c>
      <c r="T3227">
        <f t="shared" si="325"/>
        <v>2017</v>
      </c>
      <c r="U3227" t="str">
        <f t="shared" si="326"/>
        <v>May</v>
      </c>
      <c r="V3227" t="str">
        <f t="shared" si="319"/>
        <v>May</v>
      </c>
    </row>
    <row r="3228" spans="1:22" ht="42.75" x14ac:dyDescent="0.4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>
        <v>21</v>
      </c>
      <c r="L3228" t="b">
        <v>1</v>
      </c>
      <c r="M3228" t="s">
        <v>8273</v>
      </c>
      <c r="N3228" t="s">
        <v>8274</v>
      </c>
      <c r="O3228" s="6">
        <f t="shared" si="320"/>
        <v>104</v>
      </c>
      <c r="P3228">
        <f t="shared" si="321"/>
        <v>59.52</v>
      </c>
      <c r="Q3228" s="5">
        <f t="shared" si="323"/>
        <v>42633.085248226955</v>
      </c>
      <c r="R3228" s="5">
        <f t="shared" si="322"/>
        <v>42663.723546099296</v>
      </c>
      <c r="S3228">
        <f t="shared" si="324"/>
        <v>31</v>
      </c>
      <c r="T3228">
        <f t="shared" si="325"/>
        <v>2016</v>
      </c>
      <c r="U3228" t="str">
        <f t="shared" si="326"/>
        <v>Oct</v>
      </c>
      <c r="V3228" t="str">
        <f t="shared" si="319"/>
        <v>Sep</v>
      </c>
    </row>
    <row r="3229" spans="1:22" ht="42.75" x14ac:dyDescent="0.4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>
        <v>30</v>
      </c>
      <c r="L3229" t="b">
        <v>1</v>
      </c>
      <c r="M3229" t="s">
        <v>8273</v>
      </c>
      <c r="N3229" t="s">
        <v>8274</v>
      </c>
      <c r="O3229" s="6">
        <f t="shared" si="320"/>
        <v>125</v>
      </c>
      <c r="P3229">
        <f t="shared" si="321"/>
        <v>50</v>
      </c>
      <c r="Q3229" s="5">
        <f t="shared" si="323"/>
        <v>43087.858581560286</v>
      </c>
      <c r="R3229" s="5">
        <f t="shared" si="322"/>
        <v>43118.496879432627</v>
      </c>
      <c r="S3229">
        <f t="shared" si="324"/>
        <v>31</v>
      </c>
      <c r="T3229">
        <f t="shared" si="325"/>
        <v>2017</v>
      </c>
      <c r="U3229" t="str">
        <f t="shared" si="326"/>
        <v>Jan</v>
      </c>
      <c r="V3229" t="str">
        <f t="shared" si="319"/>
        <v>Dec</v>
      </c>
    </row>
    <row r="3230" spans="1:22" ht="28.5" x14ac:dyDescent="0.4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>
        <v>37</v>
      </c>
      <c r="L3230" t="b">
        <v>1</v>
      </c>
      <c r="M3230" t="s">
        <v>8273</v>
      </c>
      <c r="N3230" t="s">
        <v>8274</v>
      </c>
      <c r="O3230" s="6">
        <f t="shared" si="320"/>
        <v>102</v>
      </c>
      <c r="P3230">
        <f t="shared" si="321"/>
        <v>193.62</v>
      </c>
      <c r="Q3230" s="5">
        <f t="shared" si="323"/>
        <v>42680.1924822695</v>
      </c>
      <c r="R3230" s="5">
        <f t="shared" si="322"/>
        <v>42712.360992907801</v>
      </c>
      <c r="S3230">
        <f t="shared" si="324"/>
        <v>32</v>
      </c>
      <c r="T3230">
        <f t="shared" si="325"/>
        <v>2016</v>
      </c>
      <c r="U3230" t="str">
        <f t="shared" si="326"/>
        <v>Dec</v>
      </c>
      <c r="V3230" t="str">
        <f t="shared" si="319"/>
        <v>Nov</v>
      </c>
    </row>
    <row r="3231" spans="1:22" ht="42.75" x14ac:dyDescent="0.4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>
        <v>202</v>
      </c>
      <c r="L3231" t="b">
        <v>1</v>
      </c>
      <c r="M3231" t="s">
        <v>8273</v>
      </c>
      <c r="N3231" t="s">
        <v>8274</v>
      </c>
      <c r="O3231" s="6">
        <f t="shared" si="320"/>
        <v>108</v>
      </c>
      <c r="P3231">
        <f t="shared" si="321"/>
        <v>106.8</v>
      </c>
      <c r="Q3231" s="5">
        <f t="shared" si="323"/>
        <v>42281.468061465726</v>
      </c>
      <c r="R3231" s="5">
        <f t="shared" si="322"/>
        <v>42312.148912529548</v>
      </c>
      <c r="S3231">
        <f t="shared" si="324"/>
        <v>31</v>
      </c>
      <c r="T3231">
        <f t="shared" si="325"/>
        <v>2015</v>
      </c>
      <c r="U3231" t="str">
        <f t="shared" si="326"/>
        <v>Nov</v>
      </c>
      <c r="V3231" t="str">
        <f t="shared" ref="V3231:V3294" si="327">TEXT(Q3231,"mmm")</f>
        <v>Oct</v>
      </c>
    </row>
    <row r="3232" spans="1:22" ht="42.75" x14ac:dyDescent="0.4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>
        <v>37</v>
      </c>
      <c r="L3232" t="b">
        <v>1</v>
      </c>
      <c r="M3232" t="s">
        <v>8273</v>
      </c>
      <c r="N3232" t="s">
        <v>8274</v>
      </c>
      <c r="O3232" s="6">
        <f t="shared" si="320"/>
        <v>110</v>
      </c>
      <c r="P3232">
        <f t="shared" si="321"/>
        <v>77.22</v>
      </c>
      <c r="Q3232" s="5">
        <f t="shared" si="323"/>
        <v>42245.597234042551</v>
      </c>
      <c r="R3232" s="5">
        <f t="shared" si="322"/>
        <v>42260.914184397159</v>
      </c>
      <c r="S3232">
        <f t="shared" si="324"/>
        <v>16</v>
      </c>
      <c r="T3232">
        <f t="shared" si="325"/>
        <v>2015</v>
      </c>
      <c r="U3232" t="str">
        <f t="shared" si="326"/>
        <v>Sep</v>
      </c>
      <c r="V3232" t="str">
        <f t="shared" si="327"/>
        <v>Aug</v>
      </c>
    </row>
    <row r="3233" spans="1:22" ht="42.75" x14ac:dyDescent="0.4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>
        <v>28</v>
      </c>
      <c r="L3233" t="b">
        <v>1</v>
      </c>
      <c r="M3233" t="s">
        <v>8273</v>
      </c>
      <c r="N3233" t="s">
        <v>8274</v>
      </c>
      <c r="O3233" s="6">
        <f t="shared" si="320"/>
        <v>161</v>
      </c>
      <c r="P3233">
        <f t="shared" si="321"/>
        <v>57.5</v>
      </c>
      <c r="Q3233" s="5">
        <f t="shared" si="323"/>
        <v>42806.049018912527</v>
      </c>
      <c r="R3233" s="5">
        <f t="shared" si="322"/>
        <v>42836.687316784868</v>
      </c>
      <c r="S3233">
        <f t="shared" si="324"/>
        <v>31</v>
      </c>
      <c r="T3233">
        <f t="shared" si="325"/>
        <v>2017</v>
      </c>
      <c r="U3233" t="str">
        <f t="shared" si="326"/>
        <v>Apr</v>
      </c>
      <c r="V3233" t="str">
        <f t="shared" si="327"/>
        <v>Mar</v>
      </c>
    </row>
    <row r="3234" spans="1:22" ht="42.75" x14ac:dyDescent="0.4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>
        <v>26</v>
      </c>
      <c r="L3234" t="b">
        <v>1</v>
      </c>
      <c r="M3234" t="s">
        <v>8273</v>
      </c>
      <c r="N3234" t="s">
        <v>8274</v>
      </c>
      <c r="O3234" s="6">
        <f t="shared" si="320"/>
        <v>131</v>
      </c>
      <c r="P3234">
        <f t="shared" si="321"/>
        <v>50.46</v>
      </c>
      <c r="Q3234" s="5">
        <f t="shared" si="323"/>
        <v>42823.277978723403</v>
      </c>
      <c r="R3234" s="5">
        <f t="shared" si="322"/>
        <v>42854.275886524818</v>
      </c>
      <c r="S3234">
        <f t="shared" si="324"/>
        <v>31</v>
      </c>
      <c r="T3234">
        <f t="shared" si="325"/>
        <v>2017</v>
      </c>
      <c r="U3234" t="str">
        <f t="shared" si="326"/>
        <v>Apr</v>
      </c>
      <c r="V3234" t="str">
        <f t="shared" si="327"/>
        <v>Mar</v>
      </c>
    </row>
    <row r="3235" spans="1:22" ht="42.75" x14ac:dyDescent="0.4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>
        <v>61</v>
      </c>
      <c r="L3235" t="b">
        <v>1</v>
      </c>
      <c r="M3235" t="s">
        <v>8273</v>
      </c>
      <c r="N3235" t="s">
        <v>8274</v>
      </c>
      <c r="O3235" s="6">
        <f t="shared" si="320"/>
        <v>119</v>
      </c>
      <c r="P3235">
        <f t="shared" si="321"/>
        <v>97.38</v>
      </c>
      <c r="Q3235" s="5">
        <f t="shared" si="323"/>
        <v>43132.715780141843</v>
      </c>
      <c r="R3235" s="5">
        <f t="shared" si="322"/>
        <v>43163.354078014185</v>
      </c>
      <c r="S3235">
        <f t="shared" si="324"/>
        <v>31</v>
      </c>
      <c r="T3235">
        <f t="shared" si="325"/>
        <v>2018</v>
      </c>
      <c r="U3235" t="str">
        <f t="shared" si="326"/>
        <v>Mar</v>
      </c>
      <c r="V3235" t="str">
        <f t="shared" si="327"/>
        <v>Feb</v>
      </c>
    </row>
    <row r="3236" spans="1:22" ht="42.75" x14ac:dyDescent="0.4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>
        <v>115</v>
      </c>
      <c r="L3236" t="b">
        <v>1</v>
      </c>
      <c r="M3236" t="s">
        <v>8273</v>
      </c>
      <c r="N3236" t="s">
        <v>8274</v>
      </c>
      <c r="O3236" s="6">
        <f t="shared" si="320"/>
        <v>100</v>
      </c>
      <c r="P3236">
        <f t="shared" si="321"/>
        <v>34.92</v>
      </c>
      <c r="Q3236" s="5">
        <f t="shared" si="323"/>
        <v>43100.019007092196</v>
      </c>
      <c r="R3236" s="5">
        <f t="shared" si="322"/>
        <v>43133.915602836874</v>
      </c>
      <c r="S3236">
        <f t="shared" si="324"/>
        <v>34</v>
      </c>
      <c r="T3236">
        <f t="shared" si="325"/>
        <v>2017</v>
      </c>
      <c r="U3236" t="str">
        <f t="shared" si="326"/>
        <v>Feb</v>
      </c>
      <c r="V3236" t="str">
        <f t="shared" si="327"/>
        <v>Dec</v>
      </c>
    </row>
    <row r="3237" spans="1:22" ht="42.75" x14ac:dyDescent="0.4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>
        <v>181</v>
      </c>
      <c r="L3237" t="b">
        <v>1</v>
      </c>
      <c r="M3237" t="s">
        <v>8273</v>
      </c>
      <c r="N3237" t="s">
        <v>8274</v>
      </c>
      <c r="O3237" s="6">
        <f t="shared" si="320"/>
        <v>103</v>
      </c>
      <c r="P3237">
        <f t="shared" si="321"/>
        <v>85.53</v>
      </c>
      <c r="Q3237" s="5">
        <f t="shared" si="323"/>
        <v>42883.057340425526</v>
      </c>
      <c r="R3237" s="5">
        <f t="shared" si="322"/>
        <v>42913.695638297868</v>
      </c>
      <c r="S3237">
        <f t="shared" si="324"/>
        <v>31</v>
      </c>
      <c r="T3237">
        <f t="shared" si="325"/>
        <v>2017</v>
      </c>
      <c r="U3237" t="str">
        <f t="shared" si="326"/>
        <v>Jun</v>
      </c>
      <c r="V3237" t="str">
        <f t="shared" si="327"/>
        <v>May</v>
      </c>
    </row>
    <row r="3238" spans="1:22" ht="42.75" x14ac:dyDescent="0.4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>
        <v>110</v>
      </c>
      <c r="L3238" t="b">
        <v>1</v>
      </c>
      <c r="M3238" t="s">
        <v>8273</v>
      </c>
      <c r="N3238" t="s">
        <v>8274</v>
      </c>
      <c r="O3238" s="6">
        <f t="shared" si="320"/>
        <v>101</v>
      </c>
      <c r="P3238">
        <f t="shared" si="321"/>
        <v>182.91</v>
      </c>
      <c r="Q3238" s="5">
        <f t="shared" si="323"/>
        <v>43067.468475177302</v>
      </c>
      <c r="R3238" s="5">
        <f t="shared" si="322"/>
        <v>43098.106773049643</v>
      </c>
      <c r="S3238">
        <f t="shared" si="324"/>
        <v>31</v>
      </c>
      <c r="T3238">
        <f t="shared" si="325"/>
        <v>2017</v>
      </c>
      <c r="U3238" t="str">
        <f t="shared" si="326"/>
        <v>Dec</v>
      </c>
      <c r="V3238" t="str">
        <f t="shared" si="327"/>
        <v>Nov</v>
      </c>
    </row>
    <row r="3239" spans="1:22" ht="28.5" x14ac:dyDescent="0.4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>
        <v>269</v>
      </c>
      <c r="L3239" t="b">
        <v>1</v>
      </c>
      <c r="M3239" t="s">
        <v>8273</v>
      </c>
      <c r="N3239" t="s">
        <v>8274</v>
      </c>
      <c r="O3239" s="6">
        <f t="shared" si="320"/>
        <v>101</v>
      </c>
      <c r="P3239">
        <f t="shared" si="321"/>
        <v>131.13999999999999</v>
      </c>
      <c r="Q3239" s="5">
        <f t="shared" si="323"/>
        <v>42607.441891252951</v>
      </c>
      <c r="R3239" s="5">
        <f t="shared" si="322"/>
        <v>42631.637588652484</v>
      </c>
      <c r="S3239">
        <f t="shared" si="324"/>
        <v>25</v>
      </c>
      <c r="T3239">
        <f t="shared" si="325"/>
        <v>2016</v>
      </c>
      <c r="U3239" t="str">
        <f t="shared" si="326"/>
        <v>Sep</v>
      </c>
      <c r="V3239" t="str">
        <f t="shared" si="327"/>
        <v>Aug</v>
      </c>
    </row>
    <row r="3240" spans="1:22" ht="42.75" x14ac:dyDescent="0.4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>
        <v>79</v>
      </c>
      <c r="L3240" t="b">
        <v>1</v>
      </c>
      <c r="M3240" t="s">
        <v>8273</v>
      </c>
      <c r="N3240" t="s">
        <v>8274</v>
      </c>
      <c r="O3240" s="6">
        <f t="shared" si="320"/>
        <v>112</v>
      </c>
      <c r="P3240">
        <f t="shared" si="321"/>
        <v>39.81</v>
      </c>
      <c r="Q3240" s="5">
        <f t="shared" si="323"/>
        <v>42509.436146572101</v>
      </c>
      <c r="R3240" s="5">
        <f t="shared" si="322"/>
        <v>42540.074444444443</v>
      </c>
      <c r="S3240">
        <f t="shared" si="324"/>
        <v>31</v>
      </c>
      <c r="T3240">
        <f t="shared" si="325"/>
        <v>2016</v>
      </c>
      <c r="U3240" t="str">
        <f t="shared" si="326"/>
        <v>Jun</v>
      </c>
      <c r="V3240" t="str">
        <f t="shared" si="327"/>
        <v>May</v>
      </c>
    </row>
    <row r="3241" spans="1:22" ht="42.75" x14ac:dyDescent="0.4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>
        <v>104</v>
      </c>
      <c r="L3241" t="b">
        <v>1</v>
      </c>
      <c r="M3241" t="s">
        <v>8273</v>
      </c>
      <c r="N3241" t="s">
        <v>8274</v>
      </c>
      <c r="O3241" s="6">
        <f t="shared" si="320"/>
        <v>106</v>
      </c>
      <c r="P3241">
        <f t="shared" si="321"/>
        <v>59.7</v>
      </c>
      <c r="Q3241" s="5">
        <f t="shared" si="323"/>
        <v>42633.601572104017</v>
      </c>
      <c r="R3241" s="5">
        <f t="shared" si="322"/>
        <v>42659.04184397163</v>
      </c>
      <c r="S3241">
        <f t="shared" si="324"/>
        <v>26</v>
      </c>
      <c r="T3241">
        <f t="shared" si="325"/>
        <v>2016</v>
      </c>
      <c r="U3241" t="str">
        <f t="shared" si="326"/>
        <v>Oct</v>
      </c>
      <c r="V3241" t="str">
        <f t="shared" si="327"/>
        <v>Sep</v>
      </c>
    </row>
    <row r="3242" spans="1:22" ht="42.75" x14ac:dyDescent="0.4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>
        <v>34</v>
      </c>
      <c r="L3242" t="b">
        <v>1</v>
      </c>
      <c r="M3242" t="s">
        <v>8273</v>
      </c>
      <c r="N3242" t="s">
        <v>8274</v>
      </c>
      <c r="O3242" s="6">
        <f t="shared" si="320"/>
        <v>101</v>
      </c>
      <c r="P3242">
        <f t="shared" si="321"/>
        <v>88.74</v>
      </c>
      <c r="Q3242" s="5">
        <f t="shared" si="323"/>
        <v>43120.346903073281</v>
      </c>
      <c r="R3242" s="5">
        <f t="shared" si="322"/>
        <v>43149.212765957447</v>
      </c>
      <c r="S3242">
        <f t="shared" si="324"/>
        <v>29</v>
      </c>
      <c r="T3242">
        <f t="shared" si="325"/>
        <v>2018</v>
      </c>
      <c r="U3242" t="str">
        <f t="shared" si="326"/>
        <v>Feb</v>
      </c>
      <c r="V3242" t="str">
        <f t="shared" si="327"/>
        <v>Jan</v>
      </c>
    </row>
    <row r="3243" spans="1:22" ht="57" x14ac:dyDescent="0.4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>
        <v>167</v>
      </c>
      <c r="L3243" t="b">
        <v>1</v>
      </c>
      <c r="M3243" t="s">
        <v>8273</v>
      </c>
      <c r="N3243" t="s">
        <v>8274</v>
      </c>
      <c r="O3243" s="6">
        <f t="shared" si="320"/>
        <v>115</v>
      </c>
      <c r="P3243">
        <f t="shared" si="321"/>
        <v>58.69</v>
      </c>
      <c r="Q3243" s="5">
        <f t="shared" si="323"/>
        <v>42240.650945626476</v>
      </c>
      <c r="R3243" s="5">
        <f t="shared" si="322"/>
        <v>42274.318439716313</v>
      </c>
      <c r="S3243">
        <f t="shared" si="324"/>
        <v>34</v>
      </c>
      <c r="T3243">
        <f t="shared" si="325"/>
        <v>2015</v>
      </c>
      <c r="U3243" t="str">
        <f t="shared" si="326"/>
        <v>Sep</v>
      </c>
      <c r="V3243" t="str">
        <f t="shared" si="327"/>
        <v>Aug</v>
      </c>
    </row>
    <row r="3244" spans="1:22" ht="28.5" x14ac:dyDescent="0.4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>
        <v>183</v>
      </c>
      <c r="L3244" t="b">
        <v>1</v>
      </c>
      <c r="M3244" t="s">
        <v>8273</v>
      </c>
      <c r="N3244" t="s">
        <v>8274</v>
      </c>
      <c r="O3244" s="6">
        <f t="shared" si="320"/>
        <v>127</v>
      </c>
      <c r="P3244">
        <f t="shared" si="321"/>
        <v>69.569999999999993</v>
      </c>
      <c r="Q3244" s="5">
        <f t="shared" si="323"/>
        <v>42218.622836879433</v>
      </c>
      <c r="R3244" s="5">
        <f t="shared" si="322"/>
        <v>42249.261134751774</v>
      </c>
      <c r="S3244">
        <f t="shared" si="324"/>
        <v>31</v>
      </c>
      <c r="T3244">
        <f t="shared" si="325"/>
        <v>2015</v>
      </c>
      <c r="U3244" t="str">
        <f t="shared" si="326"/>
        <v>Sep</v>
      </c>
      <c r="V3244" t="str">
        <f t="shared" si="327"/>
        <v>Aug</v>
      </c>
    </row>
    <row r="3245" spans="1:22" ht="42.75" x14ac:dyDescent="0.4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>
        <v>71</v>
      </c>
      <c r="L3245" t="b">
        <v>1</v>
      </c>
      <c r="M3245" t="s">
        <v>8273</v>
      </c>
      <c r="N3245" t="s">
        <v>8274</v>
      </c>
      <c r="O3245" s="6">
        <f t="shared" si="320"/>
        <v>103</v>
      </c>
      <c r="P3245">
        <f t="shared" si="321"/>
        <v>115.87</v>
      </c>
      <c r="Q3245" s="5">
        <f t="shared" si="323"/>
        <v>42617.269054373523</v>
      </c>
      <c r="R3245" s="5">
        <f t="shared" si="322"/>
        <v>42641.680851063829</v>
      </c>
      <c r="S3245">
        <f t="shared" si="324"/>
        <v>25</v>
      </c>
      <c r="T3245">
        <f t="shared" si="325"/>
        <v>2016</v>
      </c>
      <c r="U3245" t="str">
        <f t="shared" si="326"/>
        <v>Sep</v>
      </c>
      <c r="V3245" t="str">
        <f t="shared" si="327"/>
        <v>Sep</v>
      </c>
    </row>
    <row r="3246" spans="1:22" ht="42.75" x14ac:dyDescent="0.4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>
        <v>69</v>
      </c>
      <c r="L3246" t="b">
        <v>1</v>
      </c>
      <c r="M3246" t="s">
        <v>8273</v>
      </c>
      <c r="N3246" t="s">
        <v>8274</v>
      </c>
      <c r="O3246" s="6">
        <f t="shared" si="320"/>
        <v>103</v>
      </c>
      <c r="P3246">
        <f t="shared" si="321"/>
        <v>23.87</v>
      </c>
      <c r="Q3246" s="5">
        <f t="shared" si="323"/>
        <v>43039.666453900711</v>
      </c>
      <c r="R3246" s="5">
        <f t="shared" si="322"/>
        <v>43070.34730496454</v>
      </c>
      <c r="S3246">
        <f t="shared" si="324"/>
        <v>31</v>
      </c>
      <c r="T3246">
        <f t="shared" si="325"/>
        <v>2017</v>
      </c>
      <c r="U3246" t="str">
        <f t="shared" si="326"/>
        <v>Dec</v>
      </c>
      <c r="V3246" t="str">
        <f t="shared" si="327"/>
        <v>Oct</v>
      </c>
    </row>
    <row r="3247" spans="1:22" ht="42.75" x14ac:dyDescent="0.4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>
        <v>270</v>
      </c>
      <c r="L3247" t="b">
        <v>1</v>
      </c>
      <c r="M3247" t="s">
        <v>8273</v>
      </c>
      <c r="N3247" t="s">
        <v>8274</v>
      </c>
      <c r="O3247" s="6">
        <f t="shared" si="320"/>
        <v>104</v>
      </c>
      <c r="P3247">
        <f t="shared" si="321"/>
        <v>81.13</v>
      </c>
      <c r="Q3247" s="5">
        <f t="shared" si="323"/>
        <v>42488.081063829784</v>
      </c>
      <c r="R3247" s="5">
        <f t="shared" si="322"/>
        <v>42520.234042553187</v>
      </c>
      <c r="S3247">
        <f t="shared" si="324"/>
        <v>32</v>
      </c>
      <c r="T3247">
        <f t="shared" si="325"/>
        <v>2016</v>
      </c>
      <c r="U3247" t="str">
        <f t="shared" si="326"/>
        <v>May</v>
      </c>
      <c r="V3247" t="str">
        <f t="shared" si="327"/>
        <v>Apr</v>
      </c>
    </row>
    <row r="3248" spans="1:22" ht="42.75" x14ac:dyDescent="0.4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>
        <v>193</v>
      </c>
      <c r="L3248" t="b">
        <v>1</v>
      </c>
      <c r="M3248" t="s">
        <v>8273</v>
      </c>
      <c r="N3248" t="s">
        <v>8274</v>
      </c>
      <c r="O3248" s="6">
        <f t="shared" si="320"/>
        <v>111</v>
      </c>
      <c r="P3248">
        <f t="shared" si="321"/>
        <v>57.63</v>
      </c>
      <c r="Q3248" s="5">
        <f t="shared" si="323"/>
        <v>42584.97163120567</v>
      </c>
      <c r="R3248" s="5">
        <f t="shared" si="322"/>
        <v>42614.275886524818</v>
      </c>
      <c r="S3248">
        <f t="shared" si="324"/>
        <v>30</v>
      </c>
      <c r="T3248">
        <f t="shared" si="325"/>
        <v>2016</v>
      </c>
      <c r="U3248" t="str">
        <f t="shared" si="326"/>
        <v>Sep</v>
      </c>
      <c r="V3248" t="str">
        <f t="shared" si="327"/>
        <v>Aug</v>
      </c>
    </row>
    <row r="3249" spans="1:22" ht="42.75" x14ac:dyDescent="0.4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>
        <v>57</v>
      </c>
      <c r="L3249" t="b">
        <v>1</v>
      </c>
      <c r="M3249" t="s">
        <v>8273</v>
      </c>
      <c r="N3249" t="s">
        <v>8274</v>
      </c>
      <c r="O3249" s="6">
        <f t="shared" si="320"/>
        <v>106</v>
      </c>
      <c r="P3249">
        <f t="shared" si="321"/>
        <v>46.43</v>
      </c>
      <c r="Q3249" s="5">
        <f t="shared" si="323"/>
        <v>42520.59234042553</v>
      </c>
      <c r="R3249" s="5">
        <f t="shared" si="322"/>
        <v>42551.230638297871</v>
      </c>
      <c r="S3249">
        <f t="shared" si="324"/>
        <v>31</v>
      </c>
      <c r="T3249">
        <f t="shared" si="325"/>
        <v>2016</v>
      </c>
      <c r="U3249" t="str">
        <f t="shared" si="326"/>
        <v>Jun</v>
      </c>
      <c r="V3249" t="str">
        <f t="shared" si="327"/>
        <v>May</v>
      </c>
    </row>
    <row r="3250" spans="1:22" ht="28.5" x14ac:dyDescent="0.4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>
        <v>200</v>
      </c>
      <c r="L3250" t="b">
        <v>1</v>
      </c>
      <c r="M3250" t="s">
        <v>8273</v>
      </c>
      <c r="N3250" t="s">
        <v>8274</v>
      </c>
      <c r="O3250" s="6">
        <f t="shared" si="320"/>
        <v>101</v>
      </c>
      <c r="P3250">
        <f t="shared" si="321"/>
        <v>60.48</v>
      </c>
      <c r="Q3250" s="5">
        <f t="shared" si="323"/>
        <v>42419.949846335701</v>
      </c>
      <c r="R3250" s="5">
        <f t="shared" si="322"/>
        <v>42450.545591016547</v>
      </c>
      <c r="S3250">
        <f t="shared" si="324"/>
        <v>31</v>
      </c>
      <c r="T3250">
        <f t="shared" si="325"/>
        <v>2016</v>
      </c>
      <c r="U3250" t="str">
        <f t="shared" si="326"/>
        <v>Mar</v>
      </c>
      <c r="V3250" t="str">
        <f t="shared" si="327"/>
        <v>Feb</v>
      </c>
    </row>
    <row r="3251" spans="1:22" ht="42.75" x14ac:dyDescent="0.4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>
        <v>88</v>
      </c>
      <c r="L3251" t="b">
        <v>1</v>
      </c>
      <c r="M3251" t="s">
        <v>8273</v>
      </c>
      <c r="N3251" t="s">
        <v>8274</v>
      </c>
      <c r="O3251" s="6">
        <f t="shared" si="320"/>
        <v>105</v>
      </c>
      <c r="P3251">
        <f t="shared" si="321"/>
        <v>65.58</v>
      </c>
      <c r="Q3251" s="5">
        <f t="shared" si="323"/>
        <v>42498.443427895982</v>
      </c>
      <c r="R3251" s="5">
        <f t="shared" si="322"/>
        <v>42529.081725768323</v>
      </c>
      <c r="S3251">
        <f t="shared" si="324"/>
        <v>31</v>
      </c>
      <c r="T3251">
        <f t="shared" si="325"/>
        <v>2016</v>
      </c>
      <c r="U3251" t="str">
        <f t="shared" si="326"/>
        <v>Jun</v>
      </c>
      <c r="V3251" t="str">
        <f t="shared" si="327"/>
        <v>May</v>
      </c>
    </row>
    <row r="3252" spans="1:22" ht="42.75" x14ac:dyDescent="0.4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>
        <v>213</v>
      </c>
      <c r="L3252" t="b">
        <v>1</v>
      </c>
      <c r="M3252" t="s">
        <v>8273</v>
      </c>
      <c r="N3252" t="s">
        <v>8274</v>
      </c>
      <c r="O3252" s="6">
        <f t="shared" si="320"/>
        <v>102</v>
      </c>
      <c r="P3252">
        <f t="shared" si="321"/>
        <v>119.19</v>
      </c>
      <c r="Q3252" s="5">
        <f t="shared" si="323"/>
        <v>42266.609030732856</v>
      </c>
      <c r="R3252" s="5">
        <f t="shared" si="322"/>
        <v>42297.289881796692</v>
      </c>
      <c r="S3252">
        <f t="shared" si="324"/>
        <v>31</v>
      </c>
      <c r="T3252">
        <f t="shared" si="325"/>
        <v>2015</v>
      </c>
      <c r="U3252" t="str">
        <f t="shared" si="326"/>
        <v>Oct</v>
      </c>
      <c r="V3252" t="str">
        <f t="shared" si="327"/>
        <v>Sep</v>
      </c>
    </row>
    <row r="3253" spans="1:22" ht="42.75" x14ac:dyDescent="0.4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>
        <v>20</v>
      </c>
      <c r="L3253" t="b">
        <v>1</v>
      </c>
      <c r="M3253" t="s">
        <v>8273</v>
      </c>
      <c r="N3253" t="s">
        <v>8274</v>
      </c>
      <c r="O3253" s="6">
        <f t="shared" si="320"/>
        <v>111</v>
      </c>
      <c r="P3253">
        <f t="shared" si="321"/>
        <v>83.05</v>
      </c>
      <c r="Q3253" s="5">
        <f t="shared" si="323"/>
        <v>42499.44877068558</v>
      </c>
      <c r="R3253" s="5">
        <f t="shared" si="322"/>
        <v>42530.087068557921</v>
      </c>
      <c r="S3253">
        <f t="shared" si="324"/>
        <v>31</v>
      </c>
      <c r="T3253">
        <f t="shared" si="325"/>
        <v>2016</v>
      </c>
      <c r="U3253" t="str">
        <f t="shared" si="326"/>
        <v>Jun</v>
      </c>
      <c r="V3253" t="str">
        <f t="shared" si="327"/>
        <v>May</v>
      </c>
    </row>
    <row r="3254" spans="1:22" ht="28.5" x14ac:dyDescent="0.4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>
        <v>50</v>
      </c>
      <c r="L3254" t="b">
        <v>1</v>
      </c>
      <c r="M3254" t="s">
        <v>8273</v>
      </c>
      <c r="N3254" t="s">
        <v>8274</v>
      </c>
      <c r="O3254" s="6">
        <f t="shared" si="320"/>
        <v>128</v>
      </c>
      <c r="P3254">
        <f t="shared" si="321"/>
        <v>57.52</v>
      </c>
      <c r="Q3254" s="5">
        <f t="shared" si="323"/>
        <v>42952.631678487</v>
      </c>
      <c r="R3254" s="5">
        <f t="shared" si="322"/>
        <v>42983.269976359341</v>
      </c>
      <c r="S3254">
        <f t="shared" si="324"/>
        <v>31</v>
      </c>
      <c r="T3254">
        <f t="shared" si="325"/>
        <v>2017</v>
      </c>
      <c r="U3254" t="str">
        <f t="shared" si="326"/>
        <v>Sep</v>
      </c>
      <c r="V3254" t="str">
        <f t="shared" si="327"/>
        <v>Aug</v>
      </c>
    </row>
    <row r="3255" spans="1:22" ht="42.75" x14ac:dyDescent="0.4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>
        <v>115</v>
      </c>
      <c r="L3255" t="b">
        <v>1</v>
      </c>
      <c r="M3255" t="s">
        <v>8273</v>
      </c>
      <c r="N3255" t="s">
        <v>8274</v>
      </c>
      <c r="O3255" s="6">
        <f t="shared" si="320"/>
        <v>102</v>
      </c>
      <c r="P3255">
        <f t="shared" si="321"/>
        <v>177.09</v>
      </c>
      <c r="Q3255" s="5">
        <f t="shared" si="323"/>
        <v>42964.993238770687</v>
      </c>
      <c r="R3255" s="5">
        <f t="shared" si="322"/>
        <v>42983.968085106382</v>
      </c>
      <c r="S3255">
        <f t="shared" si="324"/>
        <v>20</v>
      </c>
      <c r="T3255">
        <f t="shared" si="325"/>
        <v>2017</v>
      </c>
      <c r="U3255" t="str">
        <f t="shared" si="326"/>
        <v>Sep</v>
      </c>
      <c r="V3255" t="str">
        <f t="shared" si="327"/>
        <v>Aug</v>
      </c>
    </row>
    <row r="3256" spans="1:22" ht="42.75" x14ac:dyDescent="0.4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>
        <v>186</v>
      </c>
      <c r="L3256" t="b">
        <v>1</v>
      </c>
      <c r="M3256" t="s">
        <v>8273</v>
      </c>
      <c r="N3256" t="s">
        <v>8274</v>
      </c>
      <c r="O3256" s="6">
        <f t="shared" si="320"/>
        <v>101</v>
      </c>
      <c r="P3256">
        <f t="shared" si="321"/>
        <v>70.77</v>
      </c>
      <c r="Q3256" s="5">
        <f t="shared" si="323"/>
        <v>42409.938640661938</v>
      </c>
      <c r="R3256" s="5">
        <f t="shared" si="322"/>
        <v>42440.534385342791</v>
      </c>
      <c r="S3256">
        <f t="shared" si="324"/>
        <v>31</v>
      </c>
      <c r="T3256">
        <f t="shared" si="325"/>
        <v>2016</v>
      </c>
      <c r="U3256" t="str">
        <f t="shared" si="326"/>
        <v>Mar</v>
      </c>
      <c r="V3256" t="str">
        <f t="shared" si="327"/>
        <v>Feb</v>
      </c>
    </row>
    <row r="3257" spans="1:22" ht="42.75" x14ac:dyDescent="0.4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>
        <v>18</v>
      </c>
      <c r="L3257" t="b">
        <v>1</v>
      </c>
      <c r="M3257" t="s">
        <v>8273</v>
      </c>
      <c r="N3257" t="s">
        <v>8274</v>
      </c>
      <c r="O3257" s="6">
        <f t="shared" si="320"/>
        <v>175</v>
      </c>
      <c r="P3257">
        <f t="shared" si="321"/>
        <v>29.17</v>
      </c>
      <c r="Q3257" s="5">
        <f t="shared" si="323"/>
        <v>42237.018617021276</v>
      </c>
      <c r="R3257" s="5">
        <f t="shared" si="322"/>
        <v>42267.656914893618</v>
      </c>
      <c r="S3257">
        <f t="shared" si="324"/>
        <v>31</v>
      </c>
      <c r="T3257">
        <f t="shared" si="325"/>
        <v>2015</v>
      </c>
      <c r="U3257" t="str">
        <f t="shared" si="326"/>
        <v>Sep</v>
      </c>
      <c r="V3257" t="str">
        <f t="shared" si="327"/>
        <v>Aug</v>
      </c>
    </row>
    <row r="3258" spans="1:22" ht="42.75" x14ac:dyDescent="0.4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>
        <v>176</v>
      </c>
      <c r="L3258" t="b">
        <v>1</v>
      </c>
      <c r="M3258" t="s">
        <v>8273</v>
      </c>
      <c r="N3258" t="s">
        <v>8274</v>
      </c>
      <c r="O3258" s="6">
        <f t="shared" si="320"/>
        <v>128</v>
      </c>
      <c r="P3258">
        <f t="shared" si="321"/>
        <v>72.760000000000005</v>
      </c>
      <c r="Q3258" s="5">
        <f t="shared" si="323"/>
        <v>42497.245591016544</v>
      </c>
      <c r="R3258" s="5">
        <f t="shared" si="322"/>
        <v>42519.297163120573</v>
      </c>
      <c r="S3258">
        <f t="shared" si="324"/>
        <v>23</v>
      </c>
      <c r="T3258">
        <f t="shared" si="325"/>
        <v>2016</v>
      </c>
      <c r="U3258" t="str">
        <f t="shared" si="326"/>
        <v>May</v>
      </c>
      <c r="V3258" t="str">
        <f t="shared" si="327"/>
        <v>May</v>
      </c>
    </row>
    <row r="3259" spans="1:22" ht="42.75" x14ac:dyDescent="0.4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>
        <v>41</v>
      </c>
      <c r="L3259" t="b">
        <v>1</v>
      </c>
      <c r="M3259" t="s">
        <v>8273</v>
      </c>
      <c r="N3259" t="s">
        <v>8274</v>
      </c>
      <c r="O3259" s="6">
        <f t="shared" si="320"/>
        <v>106</v>
      </c>
      <c r="P3259">
        <f t="shared" si="321"/>
        <v>51.85</v>
      </c>
      <c r="Q3259" s="5">
        <f t="shared" si="323"/>
        <v>43124.29494089834</v>
      </c>
      <c r="R3259" s="5">
        <f t="shared" si="322"/>
        <v>43154.933238770682</v>
      </c>
      <c r="S3259">
        <f t="shared" si="324"/>
        <v>31</v>
      </c>
      <c r="T3259">
        <f t="shared" si="325"/>
        <v>2018</v>
      </c>
      <c r="U3259" t="str">
        <f t="shared" si="326"/>
        <v>Feb</v>
      </c>
      <c r="V3259" t="str">
        <f t="shared" si="327"/>
        <v>Jan</v>
      </c>
    </row>
    <row r="3260" spans="1:22" ht="28.5" x14ac:dyDescent="0.4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>
        <v>75</v>
      </c>
      <c r="L3260" t="b">
        <v>1</v>
      </c>
      <c r="M3260" t="s">
        <v>8273</v>
      </c>
      <c r="N3260" t="s">
        <v>8274</v>
      </c>
      <c r="O3260" s="6">
        <f t="shared" si="320"/>
        <v>105</v>
      </c>
      <c r="P3260">
        <f t="shared" si="321"/>
        <v>98.2</v>
      </c>
      <c r="Q3260" s="5">
        <f t="shared" si="323"/>
        <v>42332.118924349881</v>
      </c>
      <c r="R3260" s="5">
        <f t="shared" si="322"/>
        <v>42362.757222222222</v>
      </c>
      <c r="S3260">
        <f t="shared" si="324"/>
        <v>31</v>
      </c>
      <c r="T3260">
        <f t="shared" si="325"/>
        <v>2015</v>
      </c>
      <c r="U3260" t="str">
        <f t="shared" si="326"/>
        <v>Dec</v>
      </c>
      <c r="V3260" t="str">
        <f t="shared" si="327"/>
        <v>Nov</v>
      </c>
    </row>
    <row r="3261" spans="1:22" ht="42.75" x14ac:dyDescent="0.4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>
        <v>97</v>
      </c>
      <c r="L3261" t="b">
        <v>1</v>
      </c>
      <c r="M3261" t="s">
        <v>8273</v>
      </c>
      <c r="N3261" t="s">
        <v>8274</v>
      </c>
      <c r="O3261" s="6">
        <f t="shared" si="320"/>
        <v>106</v>
      </c>
      <c r="P3261">
        <f t="shared" si="321"/>
        <v>251.74</v>
      </c>
      <c r="Q3261" s="5">
        <f t="shared" si="323"/>
        <v>42977.436702127656</v>
      </c>
      <c r="R3261" s="5">
        <f t="shared" si="322"/>
        <v>43007.467375886525</v>
      </c>
      <c r="S3261">
        <f t="shared" si="324"/>
        <v>30</v>
      </c>
      <c r="T3261">
        <f t="shared" si="325"/>
        <v>2017</v>
      </c>
      <c r="U3261" t="str">
        <f t="shared" si="326"/>
        <v>Sep</v>
      </c>
      <c r="V3261" t="str">
        <f t="shared" si="327"/>
        <v>Aug</v>
      </c>
    </row>
    <row r="3262" spans="1:22" ht="42.75" x14ac:dyDescent="0.4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>
        <v>73</v>
      </c>
      <c r="L3262" t="b">
        <v>1</v>
      </c>
      <c r="M3262" t="s">
        <v>8273</v>
      </c>
      <c r="N3262" t="s">
        <v>8274</v>
      </c>
      <c r="O3262" s="6">
        <f t="shared" si="320"/>
        <v>109</v>
      </c>
      <c r="P3262">
        <f t="shared" si="321"/>
        <v>74.819999999999993</v>
      </c>
      <c r="Q3262" s="5">
        <f t="shared" si="323"/>
        <v>42659.729527186762</v>
      </c>
      <c r="R3262" s="5">
        <f t="shared" si="322"/>
        <v>42695.516761229315</v>
      </c>
      <c r="S3262">
        <f t="shared" si="324"/>
        <v>36</v>
      </c>
      <c r="T3262">
        <f t="shared" si="325"/>
        <v>2016</v>
      </c>
      <c r="U3262" t="str">
        <f t="shared" si="326"/>
        <v>Nov</v>
      </c>
      <c r="V3262" t="str">
        <f t="shared" si="327"/>
        <v>Oct</v>
      </c>
    </row>
    <row r="3263" spans="1:22" ht="42.75" x14ac:dyDescent="0.4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>
        <v>49</v>
      </c>
      <c r="L3263" t="b">
        <v>1</v>
      </c>
      <c r="M3263" t="s">
        <v>8273</v>
      </c>
      <c r="N3263" t="s">
        <v>8274</v>
      </c>
      <c r="O3263" s="6">
        <f t="shared" si="320"/>
        <v>100</v>
      </c>
      <c r="P3263">
        <f t="shared" si="321"/>
        <v>67.650000000000006</v>
      </c>
      <c r="Q3263" s="5">
        <f t="shared" si="323"/>
        <v>42524.974893617022</v>
      </c>
      <c r="R3263" s="5">
        <f t="shared" si="322"/>
        <v>42555.613191489363</v>
      </c>
      <c r="S3263">
        <f t="shared" si="324"/>
        <v>31</v>
      </c>
      <c r="T3263">
        <f t="shared" si="325"/>
        <v>2016</v>
      </c>
      <c r="U3263" t="str">
        <f t="shared" si="326"/>
        <v>Jul</v>
      </c>
      <c r="V3263" t="str">
        <f t="shared" si="327"/>
        <v>Jun</v>
      </c>
    </row>
    <row r="3264" spans="1:22" ht="28.5" x14ac:dyDescent="0.4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>
        <v>134</v>
      </c>
      <c r="L3264" t="b">
        <v>1</v>
      </c>
      <c r="M3264" t="s">
        <v>8273</v>
      </c>
      <c r="N3264" t="s">
        <v>8274</v>
      </c>
      <c r="O3264" s="6">
        <f t="shared" si="320"/>
        <v>103</v>
      </c>
      <c r="P3264">
        <f t="shared" si="321"/>
        <v>93.81</v>
      </c>
      <c r="Q3264" s="5">
        <f t="shared" si="323"/>
        <v>42313.152033096922</v>
      </c>
      <c r="R3264" s="5">
        <f t="shared" si="322"/>
        <v>42344.659574468082</v>
      </c>
      <c r="S3264">
        <f t="shared" si="324"/>
        <v>32</v>
      </c>
      <c r="T3264">
        <f t="shared" si="325"/>
        <v>2015</v>
      </c>
      <c r="U3264" t="str">
        <f t="shared" si="326"/>
        <v>Dec</v>
      </c>
      <c r="V3264" t="str">
        <f t="shared" si="327"/>
        <v>Nov</v>
      </c>
    </row>
    <row r="3265" spans="1:22" ht="28.5" x14ac:dyDescent="0.4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>
        <v>68</v>
      </c>
      <c r="L3265" t="b">
        <v>1</v>
      </c>
      <c r="M3265" t="s">
        <v>8273</v>
      </c>
      <c r="N3265" t="s">
        <v>8274</v>
      </c>
      <c r="O3265" s="6">
        <f t="shared" si="320"/>
        <v>112</v>
      </c>
      <c r="P3265">
        <f t="shared" si="321"/>
        <v>41.24</v>
      </c>
      <c r="Q3265" s="5">
        <f t="shared" si="323"/>
        <v>42640.165342789594</v>
      </c>
      <c r="R3265" s="5">
        <f t="shared" si="322"/>
        <v>42664.02127659574</v>
      </c>
      <c r="S3265">
        <f t="shared" si="324"/>
        <v>24</v>
      </c>
      <c r="T3265">
        <f t="shared" si="325"/>
        <v>2016</v>
      </c>
      <c r="U3265" t="str">
        <f t="shared" si="326"/>
        <v>Oct</v>
      </c>
      <c r="V3265" t="str">
        <f t="shared" si="327"/>
        <v>Sep</v>
      </c>
    </row>
    <row r="3266" spans="1:22" ht="28.5" x14ac:dyDescent="0.4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>
        <v>49</v>
      </c>
      <c r="L3266" t="b">
        <v>1</v>
      </c>
      <c r="M3266" t="s">
        <v>8273</v>
      </c>
      <c r="N3266" t="s">
        <v>8274</v>
      </c>
      <c r="O3266" s="6">
        <f t="shared" ref="O3266:O3329" si="328">ROUND(E3266/D3266*100,0)</f>
        <v>103</v>
      </c>
      <c r="P3266">
        <f t="shared" ref="P3266:P3329" si="329">IFERROR(ROUND(E3266/K3266,2),0)</f>
        <v>52.55</v>
      </c>
      <c r="Q3266" s="5">
        <f t="shared" si="323"/>
        <v>42366.753404255316</v>
      </c>
      <c r="R3266" s="5">
        <f t="shared" ref="R3266:R3329" si="330">(I3266/84600)+DATE(1970,1,1)</f>
        <v>42383.212765957447</v>
      </c>
      <c r="S3266">
        <f t="shared" si="324"/>
        <v>17</v>
      </c>
      <c r="T3266">
        <f t="shared" si="325"/>
        <v>2015</v>
      </c>
      <c r="U3266" t="str">
        <f t="shared" si="326"/>
        <v>Jan</v>
      </c>
      <c r="V3266" t="str">
        <f t="shared" si="327"/>
        <v>Dec</v>
      </c>
    </row>
    <row r="3267" spans="1:22" ht="42.75" x14ac:dyDescent="0.4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>
        <v>63</v>
      </c>
      <c r="L3267" t="b">
        <v>1</v>
      </c>
      <c r="M3267" t="s">
        <v>8273</v>
      </c>
      <c r="N3267" t="s">
        <v>8274</v>
      </c>
      <c r="O3267" s="6">
        <f t="shared" si="328"/>
        <v>164</v>
      </c>
      <c r="P3267">
        <f t="shared" si="329"/>
        <v>70.290000000000006</v>
      </c>
      <c r="Q3267" s="5">
        <f t="shared" ref="Q3267:Q3330" si="331">(J3267/84600)+DATE(1970,1,1)</f>
        <v>42667.939893617018</v>
      </c>
      <c r="R3267" s="5">
        <f t="shared" si="330"/>
        <v>42698.574468085106</v>
      </c>
      <c r="S3267">
        <f t="shared" ref="S3267:S3330" si="332">ROUND((I3267-J3267)/86400,0)+1</f>
        <v>31</v>
      </c>
      <c r="T3267">
        <f t="shared" ref="T3267:T3330" si="333">YEAR((Q3267))</f>
        <v>2016</v>
      </c>
      <c r="U3267" t="str">
        <f t="shared" si="326"/>
        <v>Nov</v>
      </c>
      <c r="V3267" t="str">
        <f t="shared" si="327"/>
        <v>Oct</v>
      </c>
    </row>
    <row r="3268" spans="1:22" ht="42.75" x14ac:dyDescent="0.4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>
        <v>163</v>
      </c>
      <c r="L3268" t="b">
        <v>1</v>
      </c>
      <c r="M3268" t="s">
        <v>8273</v>
      </c>
      <c r="N3268" t="s">
        <v>8274</v>
      </c>
      <c r="O3268" s="6">
        <f t="shared" si="328"/>
        <v>131</v>
      </c>
      <c r="P3268">
        <f t="shared" si="329"/>
        <v>48.33</v>
      </c>
      <c r="Q3268" s="5">
        <f t="shared" si="331"/>
        <v>42489.036903073284</v>
      </c>
      <c r="R3268" s="5">
        <f t="shared" si="330"/>
        <v>42521.042553191488</v>
      </c>
      <c r="S3268">
        <f t="shared" si="332"/>
        <v>32</v>
      </c>
      <c r="T3268">
        <f t="shared" si="333"/>
        <v>2016</v>
      </c>
      <c r="U3268" t="str">
        <f t="shared" si="326"/>
        <v>May</v>
      </c>
      <c r="V3268" t="str">
        <f t="shared" si="327"/>
        <v>Apr</v>
      </c>
    </row>
    <row r="3269" spans="1:22" ht="42.75" x14ac:dyDescent="0.4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>
        <v>288</v>
      </c>
      <c r="L3269" t="b">
        <v>1</v>
      </c>
      <c r="M3269" t="s">
        <v>8273</v>
      </c>
      <c r="N3269" t="s">
        <v>8274</v>
      </c>
      <c r="O3269" s="6">
        <f t="shared" si="328"/>
        <v>102</v>
      </c>
      <c r="P3269">
        <f t="shared" si="329"/>
        <v>53.18</v>
      </c>
      <c r="Q3269" s="5">
        <f t="shared" si="331"/>
        <v>42526.02907801418</v>
      </c>
      <c r="R3269" s="5">
        <f t="shared" si="330"/>
        <v>42556.667375886522</v>
      </c>
      <c r="S3269">
        <f t="shared" si="332"/>
        <v>31</v>
      </c>
      <c r="T3269">
        <f t="shared" si="333"/>
        <v>2016</v>
      </c>
      <c r="U3269" t="str">
        <f t="shared" si="326"/>
        <v>Jul</v>
      </c>
      <c r="V3269" t="str">
        <f t="shared" si="327"/>
        <v>Jun</v>
      </c>
    </row>
    <row r="3270" spans="1:22" ht="42.75" x14ac:dyDescent="0.4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>
        <v>42</v>
      </c>
      <c r="L3270" t="b">
        <v>1</v>
      </c>
      <c r="M3270" t="s">
        <v>8273</v>
      </c>
      <c r="N3270" t="s">
        <v>8274</v>
      </c>
      <c r="O3270" s="6">
        <f t="shared" si="328"/>
        <v>128</v>
      </c>
      <c r="P3270">
        <f t="shared" si="329"/>
        <v>60.95</v>
      </c>
      <c r="Q3270" s="5">
        <f t="shared" si="331"/>
        <v>42953.072434988178</v>
      </c>
      <c r="R3270" s="5">
        <f t="shared" si="330"/>
        <v>42969.412860520097</v>
      </c>
      <c r="S3270">
        <f t="shared" si="332"/>
        <v>17</v>
      </c>
      <c r="T3270">
        <f t="shared" si="333"/>
        <v>2017</v>
      </c>
      <c r="U3270" t="str">
        <f t="shared" si="326"/>
        <v>Aug</v>
      </c>
      <c r="V3270" t="str">
        <f t="shared" si="327"/>
        <v>Aug</v>
      </c>
    </row>
    <row r="3271" spans="1:22" ht="42.75" x14ac:dyDescent="0.4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>
        <v>70</v>
      </c>
      <c r="L3271" t="b">
        <v>1</v>
      </c>
      <c r="M3271" t="s">
        <v>8273</v>
      </c>
      <c r="N3271" t="s">
        <v>8274</v>
      </c>
      <c r="O3271" s="6">
        <f t="shared" si="328"/>
        <v>102</v>
      </c>
      <c r="P3271">
        <f t="shared" si="329"/>
        <v>116</v>
      </c>
      <c r="Q3271" s="5">
        <f t="shared" si="331"/>
        <v>42489.914858156029</v>
      </c>
      <c r="R3271" s="5">
        <f t="shared" si="330"/>
        <v>42524.702127659577</v>
      </c>
      <c r="S3271">
        <f t="shared" si="332"/>
        <v>35</v>
      </c>
      <c r="T3271">
        <f t="shared" si="333"/>
        <v>2016</v>
      </c>
      <c r="U3271" t="str">
        <f t="shared" si="326"/>
        <v>Jun</v>
      </c>
      <c r="V3271" t="str">
        <f t="shared" si="327"/>
        <v>Apr</v>
      </c>
    </row>
    <row r="3272" spans="1:22" ht="42.75" x14ac:dyDescent="0.4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>
        <v>30</v>
      </c>
      <c r="L3272" t="b">
        <v>1</v>
      </c>
      <c r="M3272" t="s">
        <v>8273</v>
      </c>
      <c r="N3272" t="s">
        <v>8274</v>
      </c>
      <c r="O3272" s="6">
        <f t="shared" si="328"/>
        <v>102</v>
      </c>
      <c r="P3272">
        <f t="shared" si="329"/>
        <v>61</v>
      </c>
      <c r="Q3272" s="5">
        <f t="shared" si="331"/>
        <v>42520.693439716313</v>
      </c>
      <c r="R3272" s="5">
        <f t="shared" si="330"/>
        <v>42551.331737588655</v>
      </c>
      <c r="S3272">
        <f t="shared" si="332"/>
        <v>31</v>
      </c>
      <c r="T3272">
        <f t="shared" si="333"/>
        <v>2016</v>
      </c>
      <c r="U3272" t="str">
        <f t="shared" si="326"/>
        <v>Jun</v>
      </c>
      <c r="V3272" t="str">
        <f t="shared" si="327"/>
        <v>May</v>
      </c>
    </row>
    <row r="3273" spans="1:22" x14ac:dyDescent="0.4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>
        <v>51</v>
      </c>
      <c r="L3273" t="b">
        <v>1</v>
      </c>
      <c r="M3273" t="s">
        <v>8273</v>
      </c>
      <c r="N3273" t="s">
        <v>8274</v>
      </c>
      <c r="O3273" s="6">
        <f t="shared" si="328"/>
        <v>130</v>
      </c>
      <c r="P3273">
        <f t="shared" si="329"/>
        <v>38.24</v>
      </c>
      <c r="Q3273" s="5">
        <f t="shared" si="331"/>
        <v>42263.233747044913</v>
      </c>
      <c r="R3273" s="5">
        <f t="shared" si="330"/>
        <v>42293.914598108749</v>
      </c>
      <c r="S3273">
        <f t="shared" si="332"/>
        <v>31</v>
      </c>
      <c r="T3273">
        <f t="shared" si="333"/>
        <v>2015</v>
      </c>
      <c r="U3273" t="str">
        <f t="shared" si="326"/>
        <v>Oct</v>
      </c>
      <c r="V3273" t="str">
        <f t="shared" si="327"/>
        <v>Sep</v>
      </c>
    </row>
    <row r="3274" spans="1:22" ht="42.75" x14ac:dyDescent="0.4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>
        <v>145</v>
      </c>
      <c r="L3274" t="b">
        <v>1</v>
      </c>
      <c r="M3274" t="s">
        <v>8273</v>
      </c>
      <c r="N3274" t="s">
        <v>8274</v>
      </c>
      <c r="O3274" s="6">
        <f t="shared" si="328"/>
        <v>154</v>
      </c>
      <c r="P3274">
        <f t="shared" si="329"/>
        <v>106.5</v>
      </c>
      <c r="Q3274" s="5">
        <f t="shared" si="331"/>
        <v>42640.149042553196</v>
      </c>
      <c r="R3274" s="5">
        <f t="shared" si="330"/>
        <v>42670.829893617018</v>
      </c>
      <c r="S3274">
        <f t="shared" si="332"/>
        <v>31</v>
      </c>
      <c r="T3274">
        <f t="shared" si="333"/>
        <v>2016</v>
      </c>
      <c r="U3274" t="str">
        <f t="shared" si="326"/>
        <v>Oct</v>
      </c>
      <c r="V3274" t="str">
        <f t="shared" si="327"/>
        <v>Sep</v>
      </c>
    </row>
    <row r="3275" spans="1:22" ht="42.75" x14ac:dyDescent="0.4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>
        <v>21</v>
      </c>
      <c r="L3275" t="b">
        <v>1</v>
      </c>
      <c r="M3275" t="s">
        <v>8273</v>
      </c>
      <c r="N3275" t="s">
        <v>8274</v>
      </c>
      <c r="O3275" s="6">
        <f t="shared" si="328"/>
        <v>107</v>
      </c>
      <c r="P3275">
        <f t="shared" si="329"/>
        <v>204.57</v>
      </c>
      <c r="Q3275" s="5">
        <f t="shared" si="331"/>
        <v>42974.414208037822</v>
      </c>
      <c r="R3275" s="5">
        <f t="shared" si="330"/>
        <v>42990.744680851065</v>
      </c>
      <c r="S3275">
        <f t="shared" si="332"/>
        <v>17</v>
      </c>
      <c r="T3275">
        <f t="shared" si="333"/>
        <v>2017</v>
      </c>
      <c r="U3275" t="str">
        <f t="shared" si="326"/>
        <v>Sep</v>
      </c>
      <c r="V3275" t="str">
        <f t="shared" si="327"/>
        <v>Aug</v>
      </c>
    </row>
    <row r="3276" spans="1:22" ht="42.75" x14ac:dyDescent="0.4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>
        <v>286</v>
      </c>
      <c r="L3276" t="b">
        <v>1</v>
      </c>
      <c r="M3276" t="s">
        <v>8273</v>
      </c>
      <c r="N3276" t="s">
        <v>8274</v>
      </c>
      <c r="O3276" s="6">
        <f t="shared" si="328"/>
        <v>101</v>
      </c>
      <c r="P3276">
        <f t="shared" si="329"/>
        <v>54.91</v>
      </c>
      <c r="Q3276" s="5">
        <f t="shared" si="331"/>
        <v>42758.825910165484</v>
      </c>
      <c r="R3276" s="5">
        <f t="shared" si="330"/>
        <v>42803.936170212764</v>
      </c>
      <c r="S3276">
        <f t="shared" si="332"/>
        <v>45</v>
      </c>
      <c r="T3276">
        <f t="shared" si="333"/>
        <v>2017</v>
      </c>
      <c r="U3276" t="str">
        <f t="shared" si="326"/>
        <v>Mar</v>
      </c>
      <c r="V3276" t="str">
        <f t="shared" si="327"/>
        <v>Jan</v>
      </c>
    </row>
    <row r="3277" spans="1:22" ht="42.75" x14ac:dyDescent="0.4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>
        <v>12</v>
      </c>
      <c r="L3277" t="b">
        <v>1</v>
      </c>
      <c r="M3277" t="s">
        <v>8273</v>
      </c>
      <c r="N3277" t="s">
        <v>8274</v>
      </c>
      <c r="O3277" s="6">
        <f t="shared" si="328"/>
        <v>100</v>
      </c>
      <c r="P3277">
        <f t="shared" si="329"/>
        <v>150.41999999999999</v>
      </c>
      <c r="Q3277" s="5">
        <f t="shared" si="331"/>
        <v>42367.856631205679</v>
      </c>
      <c r="R3277" s="5">
        <f t="shared" si="330"/>
        <v>42394.723404255317</v>
      </c>
      <c r="S3277">
        <f t="shared" si="332"/>
        <v>27</v>
      </c>
      <c r="T3277">
        <f t="shared" si="333"/>
        <v>2015</v>
      </c>
      <c r="U3277" t="str">
        <f t="shared" ref="U3277:U3340" si="334">TEXT(R3277,"mmm")</f>
        <v>Jan</v>
      </c>
      <c r="V3277" t="str">
        <f t="shared" si="327"/>
        <v>Dec</v>
      </c>
    </row>
    <row r="3278" spans="1:22" ht="42.75" x14ac:dyDescent="0.4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>
        <v>100</v>
      </c>
      <c r="L3278" t="b">
        <v>1</v>
      </c>
      <c r="M3278" t="s">
        <v>8273</v>
      </c>
      <c r="N3278" t="s">
        <v>8274</v>
      </c>
      <c r="O3278" s="6">
        <f t="shared" si="328"/>
        <v>117</v>
      </c>
      <c r="P3278">
        <f t="shared" si="329"/>
        <v>52.58</v>
      </c>
      <c r="Q3278" s="5">
        <f t="shared" si="331"/>
        <v>42785.629775413712</v>
      </c>
      <c r="R3278" s="5">
        <f t="shared" si="330"/>
        <v>42820.573758865248</v>
      </c>
      <c r="S3278">
        <f t="shared" si="332"/>
        <v>35</v>
      </c>
      <c r="T3278">
        <f t="shared" si="333"/>
        <v>2017</v>
      </c>
      <c r="U3278" t="str">
        <f t="shared" si="334"/>
        <v>Mar</v>
      </c>
      <c r="V3278" t="str">
        <f t="shared" si="327"/>
        <v>Feb</v>
      </c>
    </row>
    <row r="3279" spans="1:22" ht="42.75" x14ac:dyDescent="0.4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>
        <v>100</v>
      </c>
      <c r="L3279" t="b">
        <v>1</v>
      </c>
      <c r="M3279" t="s">
        <v>8273</v>
      </c>
      <c r="N3279" t="s">
        <v>8274</v>
      </c>
      <c r="O3279" s="6">
        <f t="shared" si="328"/>
        <v>109</v>
      </c>
      <c r="P3279">
        <f t="shared" si="329"/>
        <v>54.3</v>
      </c>
      <c r="Q3279" s="5">
        <f t="shared" si="331"/>
        <v>42279.825130023644</v>
      </c>
      <c r="R3279" s="5">
        <f t="shared" si="330"/>
        <v>42310.505981087466</v>
      </c>
      <c r="S3279">
        <f t="shared" si="332"/>
        <v>31</v>
      </c>
      <c r="T3279">
        <f t="shared" si="333"/>
        <v>2015</v>
      </c>
      <c r="U3279" t="str">
        <f t="shared" si="334"/>
        <v>Nov</v>
      </c>
      <c r="V3279" t="str">
        <f t="shared" si="327"/>
        <v>Oct</v>
      </c>
    </row>
    <row r="3280" spans="1:22" ht="42.75" x14ac:dyDescent="0.4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>
        <v>34</v>
      </c>
      <c r="L3280" t="b">
        <v>1</v>
      </c>
      <c r="M3280" t="s">
        <v>8273</v>
      </c>
      <c r="N3280" t="s">
        <v>8274</v>
      </c>
      <c r="O3280" s="6">
        <f t="shared" si="328"/>
        <v>103</v>
      </c>
      <c r="P3280">
        <f t="shared" si="329"/>
        <v>76.03</v>
      </c>
      <c r="Q3280" s="5">
        <f t="shared" si="331"/>
        <v>42477.100508274234</v>
      </c>
      <c r="R3280" s="5">
        <f t="shared" si="330"/>
        <v>42507.738806146575</v>
      </c>
      <c r="S3280">
        <f t="shared" si="332"/>
        <v>31</v>
      </c>
      <c r="T3280">
        <f t="shared" si="333"/>
        <v>2016</v>
      </c>
      <c r="U3280" t="str">
        <f t="shared" si="334"/>
        <v>May</v>
      </c>
      <c r="V3280" t="str">
        <f t="shared" si="327"/>
        <v>Apr</v>
      </c>
    </row>
    <row r="3281" spans="1:22" ht="42.75" x14ac:dyDescent="0.4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>
        <v>63</v>
      </c>
      <c r="L3281" t="b">
        <v>1</v>
      </c>
      <c r="M3281" t="s">
        <v>8273</v>
      </c>
      <c r="N3281" t="s">
        <v>8274</v>
      </c>
      <c r="O3281" s="6">
        <f t="shared" si="328"/>
        <v>114</v>
      </c>
      <c r="P3281">
        <f t="shared" si="329"/>
        <v>105.21</v>
      </c>
      <c r="Q3281" s="5">
        <f t="shared" si="331"/>
        <v>42789.870673758865</v>
      </c>
      <c r="R3281" s="5">
        <f t="shared" si="330"/>
        <v>42820.466418439712</v>
      </c>
      <c r="S3281">
        <f t="shared" si="332"/>
        <v>31</v>
      </c>
      <c r="T3281">
        <f t="shared" si="333"/>
        <v>2017</v>
      </c>
      <c r="U3281" t="str">
        <f t="shared" si="334"/>
        <v>Mar</v>
      </c>
      <c r="V3281" t="str">
        <f t="shared" si="327"/>
        <v>Feb</v>
      </c>
    </row>
    <row r="3282" spans="1:22" ht="42.75" x14ac:dyDescent="0.4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>
        <v>30</v>
      </c>
      <c r="L3282" t="b">
        <v>1</v>
      </c>
      <c r="M3282" t="s">
        <v>8273</v>
      </c>
      <c r="N3282" t="s">
        <v>8274</v>
      </c>
      <c r="O3282" s="6">
        <f t="shared" si="328"/>
        <v>103</v>
      </c>
      <c r="P3282">
        <f t="shared" si="329"/>
        <v>68.67</v>
      </c>
      <c r="Q3282" s="5">
        <f t="shared" si="331"/>
        <v>42473.943238770684</v>
      </c>
      <c r="R3282" s="5">
        <f t="shared" si="330"/>
        <v>42509.127659574471</v>
      </c>
      <c r="S3282">
        <f t="shared" si="332"/>
        <v>35</v>
      </c>
      <c r="T3282">
        <f t="shared" si="333"/>
        <v>2016</v>
      </c>
      <c r="U3282" t="str">
        <f t="shared" si="334"/>
        <v>May</v>
      </c>
      <c r="V3282" t="str">
        <f t="shared" si="327"/>
        <v>Apr</v>
      </c>
    </row>
    <row r="3283" spans="1:22" ht="28.5" x14ac:dyDescent="0.4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>
        <v>47</v>
      </c>
      <c r="L3283" t="b">
        <v>1</v>
      </c>
      <c r="M3283" t="s">
        <v>8273</v>
      </c>
      <c r="N3283" t="s">
        <v>8274</v>
      </c>
      <c r="O3283" s="6">
        <f t="shared" si="328"/>
        <v>122</v>
      </c>
      <c r="P3283">
        <f t="shared" si="329"/>
        <v>129.36000000000001</v>
      </c>
      <c r="Q3283" s="5">
        <f t="shared" si="331"/>
        <v>42573.275472813242</v>
      </c>
      <c r="R3283" s="5">
        <f t="shared" si="330"/>
        <v>42603.913770685584</v>
      </c>
      <c r="S3283">
        <f t="shared" si="332"/>
        <v>31</v>
      </c>
      <c r="T3283">
        <f t="shared" si="333"/>
        <v>2016</v>
      </c>
      <c r="U3283" t="str">
        <f t="shared" si="334"/>
        <v>Aug</v>
      </c>
      <c r="V3283" t="str">
        <f t="shared" si="327"/>
        <v>Jul</v>
      </c>
    </row>
    <row r="3284" spans="1:22" ht="42.75" x14ac:dyDescent="0.4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>
        <v>237</v>
      </c>
      <c r="L3284" t="b">
        <v>1</v>
      </c>
      <c r="M3284" t="s">
        <v>8273</v>
      </c>
      <c r="N3284" t="s">
        <v>8274</v>
      </c>
      <c r="O3284" s="6">
        <f t="shared" si="328"/>
        <v>103</v>
      </c>
      <c r="P3284">
        <f t="shared" si="329"/>
        <v>134.26</v>
      </c>
      <c r="Q3284" s="5">
        <f t="shared" si="331"/>
        <v>42804.262269503546</v>
      </c>
      <c r="R3284" s="5">
        <f t="shared" si="330"/>
        <v>42849.198439716311</v>
      </c>
      <c r="S3284">
        <f t="shared" si="332"/>
        <v>45</v>
      </c>
      <c r="T3284">
        <f t="shared" si="333"/>
        <v>2017</v>
      </c>
      <c r="U3284" t="str">
        <f t="shared" si="334"/>
        <v>Apr</v>
      </c>
      <c r="V3284" t="str">
        <f t="shared" si="327"/>
        <v>Mar</v>
      </c>
    </row>
    <row r="3285" spans="1:22" ht="42.75" x14ac:dyDescent="0.4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>
        <v>47</v>
      </c>
      <c r="L3285" t="b">
        <v>1</v>
      </c>
      <c r="M3285" t="s">
        <v>8273</v>
      </c>
      <c r="N3285" t="s">
        <v>8274</v>
      </c>
      <c r="O3285" s="6">
        <f t="shared" si="328"/>
        <v>105</v>
      </c>
      <c r="P3285">
        <f t="shared" si="329"/>
        <v>17.829999999999998</v>
      </c>
      <c r="Q3285" s="5">
        <f t="shared" si="331"/>
        <v>42737.419598108747</v>
      </c>
      <c r="R3285" s="5">
        <f t="shared" si="330"/>
        <v>42769.212765957447</v>
      </c>
      <c r="S3285">
        <f t="shared" si="332"/>
        <v>32</v>
      </c>
      <c r="T3285">
        <f t="shared" si="333"/>
        <v>2017</v>
      </c>
      <c r="U3285" t="str">
        <f t="shared" si="334"/>
        <v>Feb</v>
      </c>
      <c r="V3285" t="str">
        <f t="shared" si="327"/>
        <v>Jan</v>
      </c>
    </row>
    <row r="3286" spans="1:22" ht="42.75" x14ac:dyDescent="0.4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>
        <v>15</v>
      </c>
      <c r="L3286" t="b">
        <v>1</v>
      </c>
      <c r="M3286" t="s">
        <v>8273</v>
      </c>
      <c r="N3286" t="s">
        <v>8274</v>
      </c>
      <c r="O3286" s="6">
        <f t="shared" si="328"/>
        <v>102</v>
      </c>
      <c r="P3286">
        <f t="shared" si="329"/>
        <v>203.2</v>
      </c>
      <c r="Q3286" s="5">
        <f t="shared" si="331"/>
        <v>42738.584550827421</v>
      </c>
      <c r="R3286" s="5">
        <f t="shared" si="330"/>
        <v>42756.318439716313</v>
      </c>
      <c r="S3286">
        <f t="shared" si="332"/>
        <v>18</v>
      </c>
      <c r="T3286">
        <f t="shared" si="333"/>
        <v>2017</v>
      </c>
      <c r="U3286" t="str">
        <f t="shared" si="334"/>
        <v>Jan</v>
      </c>
      <c r="V3286" t="str">
        <f t="shared" si="327"/>
        <v>Jan</v>
      </c>
    </row>
    <row r="3287" spans="1:22" x14ac:dyDescent="0.4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>
        <v>81</v>
      </c>
      <c r="L3287" t="b">
        <v>1</v>
      </c>
      <c r="M3287" t="s">
        <v>8273</v>
      </c>
      <c r="N3287" t="s">
        <v>8274</v>
      </c>
      <c r="O3287" s="6">
        <f t="shared" si="328"/>
        <v>112</v>
      </c>
      <c r="P3287">
        <f t="shared" si="329"/>
        <v>69.19</v>
      </c>
      <c r="Q3287" s="5">
        <f t="shared" si="331"/>
        <v>43128.770992907797</v>
      </c>
      <c r="R3287" s="5">
        <f t="shared" si="330"/>
        <v>43160.702127659577</v>
      </c>
      <c r="S3287">
        <f t="shared" si="332"/>
        <v>32</v>
      </c>
      <c r="T3287">
        <f t="shared" si="333"/>
        <v>2018</v>
      </c>
      <c r="U3287" t="str">
        <f t="shared" si="334"/>
        <v>Mar</v>
      </c>
      <c r="V3287" t="str">
        <f t="shared" si="327"/>
        <v>Jan</v>
      </c>
    </row>
    <row r="3288" spans="1:22" ht="42.75" x14ac:dyDescent="0.4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>
        <v>122</v>
      </c>
      <c r="L3288" t="b">
        <v>1</v>
      </c>
      <c r="M3288" t="s">
        <v>8273</v>
      </c>
      <c r="N3288" t="s">
        <v>8274</v>
      </c>
      <c r="O3288" s="6">
        <f t="shared" si="328"/>
        <v>102</v>
      </c>
      <c r="P3288">
        <f t="shared" si="329"/>
        <v>125.12</v>
      </c>
      <c r="Q3288" s="5">
        <f t="shared" si="331"/>
        <v>42929.517517730492</v>
      </c>
      <c r="R3288" s="5">
        <f t="shared" si="330"/>
        <v>42960.155815602833</v>
      </c>
      <c r="S3288">
        <f t="shared" si="332"/>
        <v>31</v>
      </c>
      <c r="T3288">
        <f t="shared" si="333"/>
        <v>2017</v>
      </c>
      <c r="U3288" t="str">
        <f t="shared" si="334"/>
        <v>Aug</v>
      </c>
      <c r="V3288" t="str">
        <f t="shared" si="327"/>
        <v>Jul</v>
      </c>
    </row>
    <row r="3289" spans="1:22" ht="28.5" x14ac:dyDescent="0.4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>
        <v>34</v>
      </c>
      <c r="L3289" t="b">
        <v>1</v>
      </c>
      <c r="M3289" t="s">
        <v>8273</v>
      </c>
      <c r="N3289" t="s">
        <v>8274</v>
      </c>
      <c r="O3289" s="6">
        <f t="shared" si="328"/>
        <v>100</v>
      </c>
      <c r="P3289">
        <f t="shared" si="329"/>
        <v>73.53</v>
      </c>
      <c r="Q3289" s="5">
        <f t="shared" si="331"/>
        <v>42667.979054373522</v>
      </c>
      <c r="R3289" s="5">
        <f t="shared" si="330"/>
        <v>42693.510969267139</v>
      </c>
      <c r="S3289">
        <f t="shared" si="332"/>
        <v>26</v>
      </c>
      <c r="T3289">
        <f t="shared" si="333"/>
        <v>2016</v>
      </c>
      <c r="U3289" t="str">
        <f t="shared" si="334"/>
        <v>Nov</v>
      </c>
      <c r="V3289" t="str">
        <f t="shared" si="327"/>
        <v>Oct</v>
      </c>
    </row>
    <row r="3290" spans="1:22" ht="42.75" x14ac:dyDescent="0.4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>
        <v>207</v>
      </c>
      <c r="L3290" t="b">
        <v>1</v>
      </c>
      <c r="M3290" t="s">
        <v>8273</v>
      </c>
      <c r="N3290" t="s">
        <v>8274</v>
      </c>
      <c r="O3290" s="6">
        <f t="shared" si="328"/>
        <v>100</v>
      </c>
      <c r="P3290">
        <f t="shared" si="329"/>
        <v>48.44</v>
      </c>
      <c r="Q3290" s="5">
        <f t="shared" si="331"/>
        <v>42866.131382978725</v>
      </c>
      <c r="R3290" s="5">
        <f t="shared" si="330"/>
        <v>42903.085106382976</v>
      </c>
      <c r="S3290">
        <f t="shared" si="332"/>
        <v>37</v>
      </c>
      <c r="T3290">
        <f t="shared" si="333"/>
        <v>2017</v>
      </c>
      <c r="U3290" t="str">
        <f t="shared" si="334"/>
        <v>Jun</v>
      </c>
      <c r="V3290" t="str">
        <f t="shared" si="327"/>
        <v>May</v>
      </c>
    </row>
    <row r="3291" spans="1:22" ht="42.75" x14ac:dyDescent="0.4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>
        <v>25</v>
      </c>
      <c r="L3291" t="b">
        <v>1</v>
      </c>
      <c r="M3291" t="s">
        <v>8273</v>
      </c>
      <c r="N3291" t="s">
        <v>8274</v>
      </c>
      <c r="O3291" s="6">
        <f t="shared" si="328"/>
        <v>133</v>
      </c>
      <c r="P3291">
        <f t="shared" si="329"/>
        <v>26.61</v>
      </c>
      <c r="Q3291" s="5">
        <f t="shared" si="331"/>
        <v>43124.099314420804</v>
      </c>
      <c r="R3291" s="5">
        <f t="shared" si="330"/>
        <v>43152.69505910165</v>
      </c>
      <c r="S3291">
        <f t="shared" si="332"/>
        <v>29</v>
      </c>
      <c r="T3291">
        <f t="shared" si="333"/>
        <v>2018</v>
      </c>
      <c r="U3291" t="str">
        <f t="shared" si="334"/>
        <v>Feb</v>
      </c>
      <c r="V3291" t="str">
        <f t="shared" si="327"/>
        <v>Jan</v>
      </c>
    </row>
    <row r="3292" spans="1:22" ht="71.25" x14ac:dyDescent="0.4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>
        <v>72</v>
      </c>
      <c r="L3292" t="b">
        <v>1</v>
      </c>
      <c r="M3292" t="s">
        <v>8273</v>
      </c>
      <c r="N3292" t="s">
        <v>8274</v>
      </c>
      <c r="O3292" s="6">
        <f t="shared" si="328"/>
        <v>121</v>
      </c>
      <c r="P3292">
        <f t="shared" si="329"/>
        <v>33.67</v>
      </c>
      <c r="Q3292" s="5">
        <f t="shared" si="331"/>
        <v>43141.611004728133</v>
      </c>
      <c r="R3292" s="5">
        <f t="shared" si="330"/>
        <v>43172.249302600474</v>
      </c>
      <c r="S3292">
        <f t="shared" si="332"/>
        <v>31</v>
      </c>
      <c r="T3292">
        <f t="shared" si="333"/>
        <v>2018</v>
      </c>
      <c r="U3292" t="str">
        <f t="shared" si="334"/>
        <v>Mar</v>
      </c>
      <c r="V3292" t="str">
        <f t="shared" si="327"/>
        <v>Feb</v>
      </c>
    </row>
    <row r="3293" spans="1:22" ht="42.75" x14ac:dyDescent="0.4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>
        <v>14</v>
      </c>
      <c r="L3293" t="b">
        <v>1</v>
      </c>
      <c r="M3293" t="s">
        <v>8273</v>
      </c>
      <c r="N3293" t="s">
        <v>8274</v>
      </c>
      <c r="O3293" s="6">
        <f t="shared" si="328"/>
        <v>114</v>
      </c>
      <c r="P3293">
        <f t="shared" si="329"/>
        <v>40.71</v>
      </c>
      <c r="Q3293" s="5">
        <f t="shared" si="331"/>
        <v>42587.249408983451</v>
      </c>
      <c r="R3293" s="5">
        <f t="shared" si="330"/>
        <v>42619.382269503549</v>
      </c>
      <c r="S3293">
        <f t="shared" si="332"/>
        <v>32</v>
      </c>
      <c r="T3293">
        <f t="shared" si="333"/>
        <v>2016</v>
      </c>
      <c r="U3293" t="str">
        <f t="shared" si="334"/>
        <v>Sep</v>
      </c>
      <c r="V3293" t="str">
        <f t="shared" si="327"/>
        <v>Aug</v>
      </c>
    </row>
    <row r="3294" spans="1:22" ht="42.75" x14ac:dyDescent="0.4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>
        <v>15</v>
      </c>
      <c r="L3294" t="b">
        <v>1</v>
      </c>
      <c r="M3294" t="s">
        <v>8273</v>
      </c>
      <c r="N3294" t="s">
        <v>8274</v>
      </c>
      <c r="O3294" s="6">
        <f t="shared" si="328"/>
        <v>286</v>
      </c>
      <c r="P3294">
        <f t="shared" si="329"/>
        <v>19.27</v>
      </c>
      <c r="Q3294" s="5">
        <f t="shared" si="331"/>
        <v>42638.382364066194</v>
      </c>
      <c r="R3294" s="5">
        <f t="shared" si="330"/>
        <v>42699.701513002365</v>
      </c>
      <c r="S3294">
        <f t="shared" si="332"/>
        <v>61</v>
      </c>
      <c r="T3294">
        <f t="shared" si="333"/>
        <v>2016</v>
      </c>
      <c r="U3294" t="str">
        <f t="shared" si="334"/>
        <v>Nov</v>
      </c>
      <c r="V3294" t="str">
        <f t="shared" si="327"/>
        <v>Sep</v>
      </c>
    </row>
    <row r="3295" spans="1:22" ht="57" x14ac:dyDescent="0.4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>
        <v>91</v>
      </c>
      <c r="L3295" t="b">
        <v>1</v>
      </c>
      <c r="M3295" t="s">
        <v>8273</v>
      </c>
      <c r="N3295" t="s">
        <v>8274</v>
      </c>
      <c r="O3295" s="6">
        <f t="shared" si="328"/>
        <v>170</v>
      </c>
      <c r="P3295">
        <f t="shared" si="329"/>
        <v>84.29</v>
      </c>
      <c r="Q3295" s="5">
        <f t="shared" si="331"/>
        <v>43134.370591016544</v>
      </c>
      <c r="R3295" s="5">
        <f t="shared" si="330"/>
        <v>43165.008888888886</v>
      </c>
      <c r="S3295">
        <f t="shared" si="332"/>
        <v>31</v>
      </c>
      <c r="T3295">
        <f t="shared" si="333"/>
        <v>2018</v>
      </c>
      <c r="U3295" t="str">
        <f t="shared" si="334"/>
        <v>Mar</v>
      </c>
      <c r="V3295" t="str">
        <f t="shared" ref="V3295:V3358" si="335">TEXT(Q3295,"mmm")</f>
        <v>Feb</v>
      </c>
    </row>
    <row r="3296" spans="1:22" ht="42.75" x14ac:dyDescent="0.4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>
        <v>24</v>
      </c>
      <c r="L3296" t="b">
        <v>1</v>
      </c>
      <c r="M3296" t="s">
        <v>8273</v>
      </c>
      <c r="N3296" t="s">
        <v>8274</v>
      </c>
      <c r="O3296" s="6">
        <f t="shared" si="328"/>
        <v>118</v>
      </c>
      <c r="P3296">
        <f t="shared" si="329"/>
        <v>29.58</v>
      </c>
      <c r="Q3296" s="5">
        <f t="shared" si="331"/>
        <v>42494.148392434989</v>
      </c>
      <c r="R3296" s="5">
        <f t="shared" si="330"/>
        <v>42524.78669030733</v>
      </c>
      <c r="S3296">
        <f t="shared" si="332"/>
        <v>31</v>
      </c>
      <c r="T3296">
        <f t="shared" si="333"/>
        <v>2016</v>
      </c>
      <c r="U3296" t="str">
        <f t="shared" si="334"/>
        <v>Jun</v>
      </c>
      <c r="V3296" t="str">
        <f t="shared" si="335"/>
        <v>May</v>
      </c>
    </row>
    <row r="3297" spans="1:22" ht="42.75" x14ac:dyDescent="0.4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>
        <v>27</v>
      </c>
      <c r="L3297" t="b">
        <v>1</v>
      </c>
      <c r="M3297" t="s">
        <v>8273</v>
      </c>
      <c r="N3297" t="s">
        <v>8274</v>
      </c>
      <c r="O3297" s="6">
        <f t="shared" si="328"/>
        <v>103</v>
      </c>
      <c r="P3297">
        <f t="shared" si="329"/>
        <v>26.67</v>
      </c>
      <c r="Q3297" s="5">
        <f t="shared" si="331"/>
        <v>42972.005070921987</v>
      </c>
      <c r="R3297" s="5">
        <f t="shared" si="330"/>
        <v>43002.643368794321</v>
      </c>
      <c r="S3297">
        <f t="shared" si="332"/>
        <v>31</v>
      </c>
      <c r="T3297">
        <f t="shared" si="333"/>
        <v>2017</v>
      </c>
      <c r="U3297" t="str">
        <f t="shared" si="334"/>
        <v>Sep</v>
      </c>
      <c r="V3297" t="str">
        <f t="shared" si="335"/>
        <v>Aug</v>
      </c>
    </row>
    <row r="3298" spans="1:22" ht="42.75" x14ac:dyDescent="0.4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>
        <v>47</v>
      </c>
      <c r="L3298" t="b">
        <v>1</v>
      </c>
      <c r="M3298" t="s">
        <v>8273</v>
      </c>
      <c r="N3298" t="s">
        <v>8274</v>
      </c>
      <c r="O3298" s="6">
        <f t="shared" si="328"/>
        <v>144</v>
      </c>
      <c r="P3298">
        <f t="shared" si="329"/>
        <v>45.98</v>
      </c>
      <c r="Q3298" s="5">
        <f t="shared" si="331"/>
        <v>42665.942931442085</v>
      </c>
      <c r="R3298" s="5">
        <f t="shared" si="330"/>
        <v>42687.553191489365</v>
      </c>
      <c r="S3298">
        <f t="shared" si="332"/>
        <v>22</v>
      </c>
      <c r="T3298">
        <f t="shared" si="333"/>
        <v>2016</v>
      </c>
      <c r="U3298" t="str">
        <f t="shared" si="334"/>
        <v>Nov</v>
      </c>
      <c r="V3298" t="str">
        <f t="shared" si="335"/>
        <v>Oct</v>
      </c>
    </row>
    <row r="3299" spans="1:22" ht="42.75" x14ac:dyDescent="0.4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>
        <v>44</v>
      </c>
      <c r="L3299" t="b">
        <v>1</v>
      </c>
      <c r="M3299" t="s">
        <v>8273</v>
      </c>
      <c r="N3299" t="s">
        <v>8274</v>
      </c>
      <c r="O3299" s="6">
        <f t="shared" si="328"/>
        <v>100</v>
      </c>
      <c r="P3299">
        <f t="shared" si="329"/>
        <v>125.09</v>
      </c>
      <c r="Q3299" s="5">
        <f t="shared" si="331"/>
        <v>42547.490023640661</v>
      </c>
      <c r="R3299" s="5">
        <f t="shared" si="330"/>
        <v>42567.084397163126</v>
      </c>
      <c r="S3299">
        <f t="shared" si="332"/>
        <v>20</v>
      </c>
      <c r="T3299">
        <f t="shared" si="333"/>
        <v>2016</v>
      </c>
      <c r="U3299" t="str">
        <f t="shared" si="334"/>
        <v>Jul</v>
      </c>
      <c r="V3299" t="str">
        <f t="shared" si="335"/>
        <v>Jun</v>
      </c>
    </row>
    <row r="3300" spans="1:22" ht="42.75" x14ac:dyDescent="0.4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>
        <v>72</v>
      </c>
      <c r="L3300" t="b">
        <v>1</v>
      </c>
      <c r="M3300" t="s">
        <v>8273</v>
      </c>
      <c r="N3300" t="s">
        <v>8274</v>
      </c>
      <c r="O3300" s="6">
        <f t="shared" si="328"/>
        <v>102</v>
      </c>
      <c r="P3300">
        <f t="shared" si="329"/>
        <v>141.29</v>
      </c>
      <c r="Q3300" s="5">
        <f t="shared" si="331"/>
        <v>42594.659196217493</v>
      </c>
      <c r="R3300" s="5">
        <f t="shared" si="330"/>
        <v>42615.127659574471</v>
      </c>
      <c r="S3300">
        <f t="shared" si="332"/>
        <v>21</v>
      </c>
      <c r="T3300">
        <f t="shared" si="333"/>
        <v>2016</v>
      </c>
      <c r="U3300" t="str">
        <f t="shared" si="334"/>
        <v>Sep</v>
      </c>
      <c r="V3300" t="str">
        <f t="shared" si="335"/>
        <v>Aug</v>
      </c>
    </row>
    <row r="3301" spans="1:22" ht="42.75" x14ac:dyDescent="0.4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>
        <v>63</v>
      </c>
      <c r="L3301" t="b">
        <v>1</v>
      </c>
      <c r="M3301" t="s">
        <v>8273</v>
      </c>
      <c r="N3301" t="s">
        <v>8274</v>
      </c>
      <c r="O3301" s="6">
        <f t="shared" si="328"/>
        <v>116</v>
      </c>
      <c r="P3301">
        <f t="shared" si="329"/>
        <v>55.33</v>
      </c>
      <c r="Q3301" s="5">
        <f t="shared" si="331"/>
        <v>42617.085851063828</v>
      </c>
      <c r="R3301" s="5">
        <f t="shared" si="330"/>
        <v>42647.72414893617</v>
      </c>
      <c r="S3301">
        <f t="shared" si="332"/>
        <v>31</v>
      </c>
      <c r="T3301">
        <f t="shared" si="333"/>
        <v>2016</v>
      </c>
      <c r="U3301" t="str">
        <f t="shared" si="334"/>
        <v>Oct</v>
      </c>
      <c r="V3301" t="str">
        <f t="shared" si="335"/>
        <v>Sep</v>
      </c>
    </row>
    <row r="3302" spans="1:22" ht="42.75" x14ac:dyDescent="0.4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>
        <v>88</v>
      </c>
      <c r="L3302" t="b">
        <v>1</v>
      </c>
      <c r="M3302" t="s">
        <v>8273</v>
      </c>
      <c r="N3302" t="s">
        <v>8274</v>
      </c>
      <c r="O3302" s="6">
        <f t="shared" si="328"/>
        <v>136</v>
      </c>
      <c r="P3302">
        <f t="shared" si="329"/>
        <v>46.42</v>
      </c>
      <c r="Q3302" s="5">
        <f t="shared" si="331"/>
        <v>42454.525555555556</v>
      </c>
      <c r="R3302" s="5">
        <f t="shared" si="330"/>
        <v>42475.972364066198</v>
      </c>
      <c r="S3302">
        <f t="shared" si="332"/>
        <v>22</v>
      </c>
      <c r="T3302">
        <f t="shared" si="333"/>
        <v>2016</v>
      </c>
      <c r="U3302" t="str">
        <f t="shared" si="334"/>
        <v>Apr</v>
      </c>
      <c r="V3302" t="str">
        <f t="shared" si="335"/>
        <v>Mar</v>
      </c>
    </row>
    <row r="3303" spans="1:22" ht="42.75" x14ac:dyDescent="0.4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>
        <v>70</v>
      </c>
      <c r="L3303" t="b">
        <v>1</v>
      </c>
      <c r="M3303" t="s">
        <v>8273</v>
      </c>
      <c r="N3303" t="s">
        <v>8274</v>
      </c>
      <c r="O3303" s="6">
        <f t="shared" si="328"/>
        <v>133</v>
      </c>
      <c r="P3303">
        <f t="shared" si="329"/>
        <v>57.2</v>
      </c>
      <c r="Q3303" s="5">
        <f t="shared" si="331"/>
        <v>42899.794042553192</v>
      </c>
      <c r="R3303" s="5">
        <f t="shared" si="330"/>
        <v>42945.297163120573</v>
      </c>
      <c r="S3303">
        <f t="shared" si="332"/>
        <v>46</v>
      </c>
      <c r="T3303">
        <f t="shared" si="333"/>
        <v>2017</v>
      </c>
      <c r="U3303" t="str">
        <f t="shared" si="334"/>
        <v>Jul</v>
      </c>
      <c r="V3303" t="str">
        <f t="shared" si="335"/>
        <v>Jun</v>
      </c>
    </row>
    <row r="3304" spans="1:22" x14ac:dyDescent="0.4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>
        <v>50</v>
      </c>
      <c r="L3304" t="b">
        <v>1</v>
      </c>
      <c r="M3304" t="s">
        <v>8273</v>
      </c>
      <c r="N3304" t="s">
        <v>8274</v>
      </c>
      <c r="O3304" s="6">
        <f t="shared" si="328"/>
        <v>103</v>
      </c>
      <c r="P3304">
        <f t="shared" si="329"/>
        <v>173.7</v>
      </c>
      <c r="Q3304" s="5">
        <f t="shared" si="331"/>
        <v>43045.444160756502</v>
      </c>
      <c r="R3304" s="5">
        <f t="shared" si="330"/>
        <v>43076.082458628836</v>
      </c>
      <c r="S3304">
        <f t="shared" si="332"/>
        <v>31</v>
      </c>
      <c r="T3304">
        <f t="shared" si="333"/>
        <v>2017</v>
      </c>
      <c r="U3304" t="str">
        <f t="shared" si="334"/>
        <v>Dec</v>
      </c>
      <c r="V3304" t="str">
        <f t="shared" si="335"/>
        <v>Nov</v>
      </c>
    </row>
    <row r="3305" spans="1:22" ht="42.75" x14ac:dyDescent="0.4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>
        <v>35</v>
      </c>
      <c r="L3305" t="b">
        <v>1</v>
      </c>
      <c r="M3305" t="s">
        <v>8273</v>
      </c>
      <c r="N3305" t="s">
        <v>8274</v>
      </c>
      <c r="O3305" s="6">
        <f t="shared" si="328"/>
        <v>116</v>
      </c>
      <c r="P3305">
        <f t="shared" si="329"/>
        <v>59.6</v>
      </c>
      <c r="Q3305" s="5">
        <f t="shared" si="331"/>
        <v>42407.452529550828</v>
      </c>
      <c r="R3305" s="5">
        <f t="shared" si="330"/>
        <v>42443.154657210398</v>
      </c>
      <c r="S3305">
        <f t="shared" si="332"/>
        <v>36</v>
      </c>
      <c r="T3305">
        <f t="shared" si="333"/>
        <v>2016</v>
      </c>
      <c r="U3305" t="str">
        <f t="shared" si="334"/>
        <v>Mar</v>
      </c>
      <c r="V3305" t="str">
        <f t="shared" si="335"/>
        <v>Feb</v>
      </c>
    </row>
    <row r="3306" spans="1:22" ht="42.75" x14ac:dyDescent="0.4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>
        <v>175</v>
      </c>
      <c r="L3306" t="b">
        <v>1</v>
      </c>
      <c r="M3306" t="s">
        <v>8273</v>
      </c>
      <c r="N3306" t="s">
        <v>8274</v>
      </c>
      <c r="O3306" s="6">
        <f t="shared" si="328"/>
        <v>105</v>
      </c>
      <c r="P3306">
        <f t="shared" si="329"/>
        <v>89.59</v>
      </c>
      <c r="Q3306" s="5">
        <f t="shared" si="331"/>
        <v>43061.041985815602</v>
      </c>
      <c r="R3306" s="5">
        <f t="shared" si="330"/>
        <v>43091.680283687943</v>
      </c>
      <c r="S3306">
        <f t="shared" si="332"/>
        <v>31</v>
      </c>
      <c r="T3306">
        <f t="shared" si="333"/>
        <v>2017</v>
      </c>
      <c r="U3306" t="str">
        <f t="shared" si="334"/>
        <v>Dec</v>
      </c>
      <c r="V3306" t="str">
        <f t="shared" si="335"/>
        <v>Nov</v>
      </c>
    </row>
    <row r="3307" spans="1:22" ht="42.75" x14ac:dyDescent="0.4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>
        <v>20</v>
      </c>
      <c r="L3307" t="b">
        <v>1</v>
      </c>
      <c r="M3307" t="s">
        <v>8273</v>
      </c>
      <c r="N3307" t="s">
        <v>8274</v>
      </c>
      <c r="O3307" s="6">
        <f t="shared" si="328"/>
        <v>102</v>
      </c>
      <c r="P3307">
        <f t="shared" si="329"/>
        <v>204.05</v>
      </c>
      <c r="Q3307" s="5">
        <f t="shared" si="331"/>
        <v>42540.427281323879</v>
      </c>
      <c r="R3307" s="5">
        <f t="shared" si="330"/>
        <v>42571.06557919622</v>
      </c>
      <c r="S3307">
        <f t="shared" si="332"/>
        <v>31</v>
      </c>
      <c r="T3307">
        <f t="shared" si="333"/>
        <v>2016</v>
      </c>
      <c r="U3307" t="str">
        <f t="shared" si="334"/>
        <v>Jul</v>
      </c>
      <c r="V3307" t="str">
        <f t="shared" si="335"/>
        <v>Jun</v>
      </c>
    </row>
    <row r="3308" spans="1:22" ht="57" x14ac:dyDescent="0.4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>
        <v>54</v>
      </c>
      <c r="L3308" t="b">
        <v>1</v>
      </c>
      <c r="M3308" t="s">
        <v>8273</v>
      </c>
      <c r="N3308" t="s">
        <v>8274</v>
      </c>
      <c r="O3308" s="6">
        <f t="shared" si="328"/>
        <v>175</v>
      </c>
      <c r="P3308">
        <f t="shared" si="329"/>
        <v>48.7</v>
      </c>
      <c r="Q3308" s="5">
        <f t="shared" si="331"/>
        <v>42853.309007092197</v>
      </c>
      <c r="R3308" s="5">
        <f t="shared" si="330"/>
        <v>42892.02127659574</v>
      </c>
      <c r="S3308">
        <f t="shared" si="332"/>
        <v>39</v>
      </c>
      <c r="T3308">
        <f t="shared" si="333"/>
        <v>2017</v>
      </c>
      <c r="U3308" t="str">
        <f t="shared" si="334"/>
        <v>Jun</v>
      </c>
      <c r="V3308" t="str">
        <f t="shared" si="335"/>
        <v>Apr</v>
      </c>
    </row>
    <row r="3309" spans="1:22" ht="42.75" x14ac:dyDescent="0.4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>
        <v>20</v>
      </c>
      <c r="L3309" t="b">
        <v>1</v>
      </c>
      <c r="M3309" t="s">
        <v>8273</v>
      </c>
      <c r="N3309" t="s">
        <v>8274</v>
      </c>
      <c r="O3309" s="6">
        <f t="shared" si="328"/>
        <v>107</v>
      </c>
      <c r="P3309">
        <f t="shared" si="329"/>
        <v>53.34</v>
      </c>
      <c r="Q3309" s="5">
        <f t="shared" si="331"/>
        <v>42834.76050827423</v>
      </c>
      <c r="R3309" s="5">
        <f t="shared" si="330"/>
        <v>42865.398806146572</v>
      </c>
      <c r="S3309">
        <f t="shared" si="332"/>
        <v>31</v>
      </c>
      <c r="T3309">
        <f t="shared" si="333"/>
        <v>2017</v>
      </c>
      <c r="U3309" t="str">
        <f t="shared" si="334"/>
        <v>May</v>
      </c>
      <c r="V3309" t="str">
        <f t="shared" si="335"/>
        <v>Apr</v>
      </c>
    </row>
    <row r="3310" spans="1:22" ht="42.75" x14ac:dyDescent="0.4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>
        <v>57</v>
      </c>
      <c r="L3310" t="b">
        <v>1</v>
      </c>
      <c r="M3310" t="s">
        <v>8273</v>
      </c>
      <c r="N3310" t="s">
        <v>8274</v>
      </c>
      <c r="O3310" s="6">
        <f t="shared" si="328"/>
        <v>122</v>
      </c>
      <c r="P3310">
        <f t="shared" si="329"/>
        <v>75.09</v>
      </c>
      <c r="Q3310" s="5">
        <f t="shared" si="331"/>
        <v>42812.108333333337</v>
      </c>
      <c r="R3310" s="5">
        <f t="shared" si="330"/>
        <v>42833.555141843972</v>
      </c>
      <c r="S3310">
        <f t="shared" si="332"/>
        <v>22</v>
      </c>
      <c r="T3310">
        <f t="shared" si="333"/>
        <v>2017</v>
      </c>
      <c r="U3310" t="str">
        <f t="shared" si="334"/>
        <v>Apr</v>
      </c>
      <c r="V3310" t="str">
        <f t="shared" si="335"/>
        <v>Mar</v>
      </c>
    </row>
    <row r="3311" spans="1:22" ht="28.5" x14ac:dyDescent="0.4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>
        <v>31</v>
      </c>
      <c r="L3311" t="b">
        <v>1</v>
      </c>
      <c r="M3311" t="s">
        <v>8273</v>
      </c>
      <c r="N3311" t="s">
        <v>8274</v>
      </c>
      <c r="O3311" s="6">
        <f t="shared" si="328"/>
        <v>159</v>
      </c>
      <c r="P3311">
        <f t="shared" si="329"/>
        <v>18</v>
      </c>
      <c r="Q3311" s="5">
        <f t="shared" si="331"/>
        <v>42991.6214893617</v>
      </c>
      <c r="R3311" s="5">
        <f t="shared" si="330"/>
        <v>43023.281063829789</v>
      </c>
      <c r="S3311">
        <f t="shared" si="332"/>
        <v>32</v>
      </c>
      <c r="T3311">
        <f t="shared" si="333"/>
        <v>2017</v>
      </c>
      <c r="U3311" t="str">
        <f t="shared" si="334"/>
        <v>Oct</v>
      </c>
      <c r="V3311" t="str">
        <f t="shared" si="335"/>
        <v>Sep</v>
      </c>
    </row>
    <row r="3312" spans="1:22" ht="28.5" x14ac:dyDescent="0.4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>
        <v>31</v>
      </c>
      <c r="L3312" t="b">
        <v>1</v>
      </c>
      <c r="M3312" t="s">
        <v>8273</v>
      </c>
      <c r="N3312" t="s">
        <v>8274</v>
      </c>
      <c r="O3312" s="6">
        <f t="shared" si="328"/>
        <v>100</v>
      </c>
      <c r="P3312">
        <f t="shared" si="329"/>
        <v>209.84</v>
      </c>
      <c r="Q3312" s="5">
        <f t="shared" si="331"/>
        <v>42608.927009456267</v>
      </c>
      <c r="R3312" s="5">
        <f t="shared" si="330"/>
        <v>42639.565307328608</v>
      </c>
      <c r="S3312">
        <f t="shared" si="332"/>
        <v>31</v>
      </c>
      <c r="T3312">
        <f t="shared" si="333"/>
        <v>2016</v>
      </c>
      <c r="U3312" t="str">
        <f t="shared" si="334"/>
        <v>Sep</v>
      </c>
      <c r="V3312" t="str">
        <f t="shared" si="335"/>
        <v>Aug</v>
      </c>
    </row>
    <row r="3313" spans="1:22" ht="42.75" x14ac:dyDescent="0.4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>
        <v>45</v>
      </c>
      <c r="L3313" t="b">
        <v>1</v>
      </c>
      <c r="M3313" t="s">
        <v>8273</v>
      </c>
      <c r="N3313" t="s">
        <v>8274</v>
      </c>
      <c r="O3313" s="6">
        <f t="shared" si="328"/>
        <v>110</v>
      </c>
      <c r="P3313">
        <f t="shared" si="329"/>
        <v>61.02</v>
      </c>
      <c r="Q3313" s="5">
        <f t="shared" si="331"/>
        <v>42619.510756501186</v>
      </c>
      <c r="R3313" s="5">
        <f t="shared" si="330"/>
        <v>42650.149054373527</v>
      </c>
      <c r="S3313">
        <f t="shared" si="332"/>
        <v>31</v>
      </c>
      <c r="T3313">
        <f t="shared" si="333"/>
        <v>2016</v>
      </c>
      <c r="U3313" t="str">
        <f t="shared" si="334"/>
        <v>Oct</v>
      </c>
      <c r="V3313" t="str">
        <f t="shared" si="335"/>
        <v>Sep</v>
      </c>
    </row>
    <row r="3314" spans="1:22" ht="42.75" x14ac:dyDescent="0.4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>
        <v>41</v>
      </c>
      <c r="L3314" t="b">
        <v>1</v>
      </c>
      <c r="M3314" t="s">
        <v>8273</v>
      </c>
      <c r="N3314" t="s">
        <v>8274</v>
      </c>
      <c r="O3314" s="6">
        <f t="shared" si="328"/>
        <v>100</v>
      </c>
      <c r="P3314">
        <f t="shared" si="329"/>
        <v>61</v>
      </c>
      <c r="Q3314" s="5">
        <f t="shared" si="331"/>
        <v>43028.550189125293</v>
      </c>
      <c r="R3314" s="5">
        <f t="shared" si="330"/>
        <v>43050.106382978724</v>
      </c>
      <c r="S3314">
        <f t="shared" si="332"/>
        <v>22</v>
      </c>
      <c r="T3314">
        <f t="shared" si="333"/>
        <v>2017</v>
      </c>
      <c r="U3314" t="str">
        <f t="shared" si="334"/>
        <v>Nov</v>
      </c>
      <c r="V3314" t="str">
        <f t="shared" si="335"/>
        <v>Oct</v>
      </c>
    </row>
    <row r="3315" spans="1:22" ht="42.75" x14ac:dyDescent="0.4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>
        <v>29</v>
      </c>
      <c r="L3315" t="b">
        <v>1</v>
      </c>
      <c r="M3315" t="s">
        <v>8273</v>
      </c>
      <c r="N3315" t="s">
        <v>8274</v>
      </c>
      <c r="O3315" s="6">
        <f t="shared" si="328"/>
        <v>116</v>
      </c>
      <c r="P3315">
        <f t="shared" si="329"/>
        <v>80.03</v>
      </c>
      <c r="Q3315" s="5">
        <f t="shared" si="331"/>
        <v>42739.973014184397</v>
      </c>
      <c r="R3315" s="5">
        <f t="shared" si="330"/>
        <v>42754.063829787236</v>
      </c>
      <c r="S3315">
        <f t="shared" si="332"/>
        <v>15</v>
      </c>
      <c r="T3315">
        <f t="shared" si="333"/>
        <v>2017</v>
      </c>
      <c r="U3315" t="str">
        <f t="shared" si="334"/>
        <v>Jan</v>
      </c>
      <c r="V3315" t="str">
        <f t="shared" si="335"/>
        <v>Jan</v>
      </c>
    </row>
    <row r="3316" spans="1:22" ht="42.75" x14ac:dyDescent="0.4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>
        <v>58</v>
      </c>
      <c r="L3316" t="b">
        <v>1</v>
      </c>
      <c r="M3316" t="s">
        <v>8273</v>
      </c>
      <c r="N3316" t="s">
        <v>8274</v>
      </c>
      <c r="O3316" s="6">
        <f t="shared" si="328"/>
        <v>211</v>
      </c>
      <c r="P3316">
        <f t="shared" si="329"/>
        <v>29.07</v>
      </c>
      <c r="Q3316" s="5">
        <f t="shared" si="331"/>
        <v>42457.102966903069</v>
      </c>
      <c r="R3316" s="5">
        <f t="shared" si="330"/>
        <v>42485.258865248223</v>
      </c>
      <c r="S3316">
        <f t="shared" si="332"/>
        <v>29</v>
      </c>
      <c r="T3316">
        <f t="shared" si="333"/>
        <v>2016</v>
      </c>
      <c r="U3316" t="str">
        <f t="shared" si="334"/>
        <v>Apr</v>
      </c>
      <c r="V3316" t="str">
        <f t="shared" si="335"/>
        <v>Mar</v>
      </c>
    </row>
    <row r="3317" spans="1:22" ht="42.75" x14ac:dyDescent="0.4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>
        <v>89</v>
      </c>
      <c r="L3317" t="b">
        <v>1</v>
      </c>
      <c r="M3317" t="s">
        <v>8273</v>
      </c>
      <c r="N3317" t="s">
        <v>8274</v>
      </c>
      <c r="O3317" s="6">
        <f t="shared" si="328"/>
        <v>110</v>
      </c>
      <c r="P3317">
        <f t="shared" si="329"/>
        <v>49.44</v>
      </c>
      <c r="Q3317" s="5">
        <f t="shared" si="331"/>
        <v>42825.820815602841</v>
      </c>
      <c r="R3317" s="5">
        <f t="shared" si="330"/>
        <v>42856.459113475183</v>
      </c>
      <c r="S3317">
        <f t="shared" si="332"/>
        <v>31</v>
      </c>
      <c r="T3317">
        <f t="shared" si="333"/>
        <v>2017</v>
      </c>
      <c r="U3317" t="str">
        <f t="shared" si="334"/>
        <v>May</v>
      </c>
      <c r="V3317" t="str">
        <f t="shared" si="335"/>
        <v>Mar</v>
      </c>
    </row>
    <row r="3318" spans="1:22" ht="71.25" x14ac:dyDescent="0.4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>
        <v>125</v>
      </c>
      <c r="L3318" t="b">
        <v>1</v>
      </c>
      <c r="M3318" t="s">
        <v>8273</v>
      </c>
      <c r="N3318" t="s">
        <v>8274</v>
      </c>
      <c r="O3318" s="6">
        <f t="shared" si="328"/>
        <v>100</v>
      </c>
      <c r="P3318">
        <f t="shared" si="329"/>
        <v>93.98</v>
      </c>
      <c r="Q3318" s="5">
        <f t="shared" si="331"/>
        <v>42172.783392434983</v>
      </c>
      <c r="R3318" s="5">
        <f t="shared" si="330"/>
        <v>42206.187234042554</v>
      </c>
      <c r="S3318">
        <f t="shared" si="332"/>
        <v>34</v>
      </c>
      <c r="T3318">
        <f t="shared" si="333"/>
        <v>2015</v>
      </c>
      <c r="U3318" t="str">
        <f t="shared" si="334"/>
        <v>Jul</v>
      </c>
      <c r="V3318" t="str">
        <f t="shared" si="335"/>
        <v>Jun</v>
      </c>
    </row>
    <row r="3319" spans="1:22" ht="42.75" x14ac:dyDescent="0.4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>
        <v>18</v>
      </c>
      <c r="L3319" t="b">
        <v>1</v>
      </c>
      <c r="M3319" t="s">
        <v>8273</v>
      </c>
      <c r="N3319" t="s">
        <v>8274</v>
      </c>
      <c r="O3319" s="6">
        <f t="shared" si="328"/>
        <v>106</v>
      </c>
      <c r="P3319">
        <f t="shared" si="329"/>
        <v>61.94</v>
      </c>
      <c r="Q3319" s="5">
        <f t="shared" si="331"/>
        <v>42859.253238770689</v>
      </c>
      <c r="R3319" s="5">
        <f t="shared" si="330"/>
        <v>42889.89153664303</v>
      </c>
      <c r="S3319">
        <f t="shared" si="332"/>
        <v>31</v>
      </c>
      <c r="T3319">
        <f t="shared" si="333"/>
        <v>2017</v>
      </c>
      <c r="U3319" t="str">
        <f t="shared" si="334"/>
        <v>Jun</v>
      </c>
      <c r="V3319" t="str">
        <f t="shared" si="335"/>
        <v>May</v>
      </c>
    </row>
    <row r="3320" spans="1:22" ht="28.5" x14ac:dyDescent="0.4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>
        <v>32</v>
      </c>
      <c r="L3320" t="b">
        <v>1</v>
      </c>
      <c r="M3320" t="s">
        <v>8273</v>
      </c>
      <c r="N3320" t="s">
        <v>8274</v>
      </c>
      <c r="O3320" s="6">
        <f t="shared" si="328"/>
        <v>126</v>
      </c>
      <c r="P3320">
        <f t="shared" si="329"/>
        <v>78.5</v>
      </c>
      <c r="Q3320" s="5">
        <f t="shared" si="331"/>
        <v>42790.074385342785</v>
      </c>
      <c r="R3320" s="5">
        <f t="shared" si="330"/>
        <v>42830.723404255317</v>
      </c>
      <c r="S3320">
        <f t="shared" si="332"/>
        <v>41</v>
      </c>
      <c r="T3320">
        <f t="shared" si="333"/>
        <v>2017</v>
      </c>
      <c r="U3320" t="str">
        <f t="shared" si="334"/>
        <v>Apr</v>
      </c>
      <c r="V3320" t="str">
        <f t="shared" si="335"/>
        <v>Feb</v>
      </c>
    </row>
    <row r="3321" spans="1:22" ht="42.75" x14ac:dyDescent="0.4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>
        <v>16</v>
      </c>
      <c r="L3321" t="b">
        <v>1</v>
      </c>
      <c r="M3321" t="s">
        <v>8273</v>
      </c>
      <c r="N3321" t="s">
        <v>8274</v>
      </c>
      <c r="O3321" s="6">
        <f t="shared" si="328"/>
        <v>108</v>
      </c>
      <c r="P3321">
        <f t="shared" si="329"/>
        <v>33.75</v>
      </c>
      <c r="Q3321" s="5">
        <f t="shared" si="331"/>
        <v>42339.980921985814</v>
      </c>
      <c r="R3321" s="5">
        <f t="shared" si="330"/>
        <v>42385.938368794326</v>
      </c>
      <c r="S3321">
        <f t="shared" si="332"/>
        <v>46</v>
      </c>
      <c r="T3321">
        <f t="shared" si="333"/>
        <v>2015</v>
      </c>
      <c r="U3321" t="str">
        <f t="shared" si="334"/>
        <v>Jan</v>
      </c>
      <c r="V3321" t="str">
        <f t="shared" si="335"/>
        <v>Dec</v>
      </c>
    </row>
    <row r="3322" spans="1:22" ht="42.75" x14ac:dyDescent="0.4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>
        <v>38</v>
      </c>
      <c r="L3322" t="b">
        <v>1</v>
      </c>
      <c r="M3322" t="s">
        <v>8273</v>
      </c>
      <c r="N3322" t="s">
        <v>8274</v>
      </c>
      <c r="O3322" s="6">
        <f t="shared" si="328"/>
        <v>101</v>
      </c>
      <c r="P3322">
        <f t="shared" si="329"/>
        <v>66.45</v>
      </c>
      <c r="Q3322" s="5">
        <f t="shared" si="331"/>
        <v>42873.557411347516</v>
      </c>
      <c r="R3322" s="5">
        <f t="shared" si="330"/>
        <v>42904.195709219857</v>
      </c>
      <c r="S3322">
        <f t="shared" si="332"/>
        <v>31</v>
      </c>
      <c r="T3322">
        <f t="shared" si="333"/>
        <v>2017</v>
      </c>
      <c r="U3322" t="str">
        <f t="shared" si="334"/>
        <v>Jun</v>
      </c>
      <c r="V3322" t="str">
        <f t="shared" si="335"/>
        <v>May</v>
      </c>
    </row>
    <row r="3323" spans="1:22" ht="42.75" x14ac:dyDescent="0.4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>
        <v>15</v>
      </c>
      <c r="L3323" t="b">
        <v>1</v>
      </c>
      <c r="M3323" t="s">
        <v>8273</v>
      </c>
      <c r="N3323" t="s">
        <v>8274</v>
      </c>
      <c r="O3323" s="6">
        <f t="shared" si="328"/>
        <v>107</v>
      </c>
      <c r="P3323">
        <f t="shared" si="329"/>
        <v>35.799999999999997</v>
      </c>
      <c r="Q3323" s="5">
        <f t="shared" si="331"/>
        <v>42261.868380614658</v>
      </c>
      <c r="R3323" s="5">
        <f t="shared" si="330"/>
        <v>42276.233333333337</v>
      </c>
      <c r="S3323">
        <f t="shared" si="332"/>
        <v>15</v>
      </c>
      <c r="T3323">
        <f t="shared" si="333"/>
        <v>2015</v>
      </c>
      <c r="U3323" t="str">
        <f t="shared" si="334"/>
        <v>Sep</v>
      </c>
      <c r="V3323" t="str">
        <f t="shared" si="335"/>
        <v>Sep</v>
      </c>
    </row>
    <row r="3324" spans="1:22" ht="42.75" x14ac:dyDescent="0.4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>
        <v>23</v>
      </c>
      <c r="L3324" t="b">
        <v>1</v>
      </c>
      <c r="M3324" t="s">
        <v>8273</v>
      </c>
      <c r="N3324" t="s">
        <v>8274</v>
      </c>
      <c r="O3324" s="6">
        <f t="shared" si="328"/>
        <v>102</v>
      </c>
      <c r="P3324">
        <f t="shared" si="329"/>
        <v>145.65</v>
      </c>
      <c r="Q3324" s="5">
        <f t="shared" si="331"/>
        <v>42881.691442080381</v>
      </c>
      <c r="R3324" s="5">
        <f t="shared" si="330"/>
        <v>42904.315602836883</v>
      </c>
      <c r="S3324">
        <f t="shared" si="332"/>
        <v>23</v>
      </c>
      <c r="T3324">
        <f t="shared" si="333"/>
        <v>2017</v>
      </c>
      <c r="U3324" t="str">
        <f t="shared" si="334"/>
        <v>Jun</v>
      </c>
      <c r="V3324" t="str">
        <f t="shared" si="335"/>
        <v>May</v>
      </c>
    </row>
    <row r="3325" spans="1:22" ht="42.75" x14ac:dyDescent="0.4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>
        <v>49</v>
      </c>
      <c r="L3325" t="b">
        <v>1</v>
      </c>
      <c r="M3325" t="s">
        <v>8273</v>
      </c>
      <c r="N3325" t="s">
        <v>8274</v>
      </c>
      <c r="O3325" s="6">
        <f t="shared" si="328"/>
        <v>126</v>
      </c>
      <c r="P3325">
        <f t="shared" si="329"/>
        <v>25.69</v>
      </c>
      <c r="Q3325" s="5">
        <f t="shared" si="331"/>
        <v>42970.90553191489</v>
      </c>
      <c r="R3325" s="5">
        <f t="shared" si="330"/>
        <v>43001.543829787232</v>
      </c>
      <c r="S3325">
        <f t="shared" si="332"/>
        <v>31</v>
      </c>
      <c r="T3325">
        <f t="shared" si="333"/>
        <v>2017</v>
      </c>
      <c r="U3325" t="str">
        <f t="shared" si="334"/>
        <v>Sep</v>
      </c>
      <c r="V3325" t="str">
        <f t="shared" si="335"/>
        <v>Aug</v>
      </c>
    </row>
    <row r="3326" spans="1:22" ht="42.75" x14ac:dyDescent="0.4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>
        <v>10</v>
      </c>
      <c r="L3326" t="b">
        <v>1</v>
      </c>
      <c r="M3326" t="s">
        <v>8273</v>
      </c>
      <c r="N3326" t="s">
        <v>8274</v>
      </c>
      <c r="O3326" s="6">
        <f t="shared" si="328"/>
        <v>102</v>
      </c>
      <c r="P3326">
        <f t="shared" si="329"/>
        <v>152.5</v>
      </c>
      <c r="Q3326" s="5">
        <f t="shared" si="331"/>
        <v>42873.084988179668</v>
      </c>
      <c r="R3326" s="5">
        <f t="shared" si="330"/>
        <v>42887.382860520098</v>
      </c>
      <c r="S3326">
        <f t="shared" si="332"/>
        <v>15</v>
      </c>
      <c r="T3326">
        <f t="shared" si="333"/>
        <v>2017</v>
      </c>
      <c r="U3326" t="str">
        <f t="shared" si="334"/>
        <v>Jun</v>
      </c>
      <c r="V3326" t="str">
        <f t="shared" si="335"/>
        <v>May</v>
      </c>
    </row>
    <row r="3327" spans="1:22" ht="42.75" x14ac:dyDescent="0.4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>
        <v>15</v>
      </c>
      <c r="L3327" t="b">
        <v>1</v>
      </c>
      <c r="M3327" t="s">
        <v>8273</v>
      </c>
      <c r="N3327" t="s">
        <v>8274</v>
      </c>
      <c r="O3327" s="6">
        <f t="shared" si="328"/>
        <v>113</v>
      </c>
      <c r="P3327">
        <f t="shared" si="329"/>
        <v>30</v>
      </c>
      <c r="Q3327" s="5">
        <f t="shared" si="331"/>
        <v>42415.75977541371</v>
      </c>
      <c r="R3327" s="5">
        <f t="shared" si="330"/>
        <v>42451.461903073287</v>
      </c>
      <c r="S3327">
        <f t="shared" si="332"/>
        <v>36</v>
      </c>
      <c r="T3327">
        <f t="shared" si="333"/>
        <v>2016</v>
      </c>
      <c r="U3327" t="str">
        <f t="shared" si="334"/>
        <v>Mar</v>
      </c>
      <c r="V3327" t="str">
        <f t="shared" si="335"/>
        <v>Feb</v>
      </c>
    </row>
    <row r="3328" spans="1:22" ht="42.75" x14ac:dyDescent="0.4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>
        <v>57</v>
      </c>
      <c r="L3328" t="b">
        <v>1</v>
      </c>
      <c r="M3328" t="s">
        <v>8273</v>
      </c>
      <c r="N3328" t="s">
        <v>8274</v>
      </c>
      <c r="O3328" s="6">
        <f t="shared" si="328"/>
        <v>101</v>
      </c>
      <c r="P3328">
        <f t="shared" si="329"/>
        <v>142.28</v>
      </c>
      <c r="Q3328" s="5">
        <f t="shared" si="331"/>
        <v>42392.197458628842</v>
      </c>
      <c r="R3328" s="5">
        <f t="shared" si="330"/>
        <v>42422.793203309688</v>
      </c>
      <c r="S3328">
        <f t="shared" si="332"/>
        <v>31</v>
      </c>
      <c r="T3328">
        <f t="shared" si="333"/>
        <v>2016</v>
      </c>
      <c r="U3328" t="str">
        <f t="shared" si="334"/>
        <v>Feb</v>
      </c>
      <c r="V3328" t="str">
        <f t="shared" si="335"/>
        <v>Jan</v>
      </c>
    </row>
    <row r="3329" spans="1:22" ht="42.75" x14ac:dyDescent="0.4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>
        <v>33</v>
      </c>
      <c r="L3329" t="b">
        <v>1</v>
      </c>
      <c r="M3329" t="s">
        <v>8273</v>
      </c>
      <c r="N3329" t="s">
        <v>8274</v>
      </c>
      <c r="O3329" s="6">
        <f t="shared" si="328"/>
        <v>101</v>
      </c>
      <c r="P3329">
        <f t="shared" si="329"/>
        <v>24.55</v>
      </c>
      <c r="Q3329" s="5">
        <f t="shared" si="331"/>
        <v>42827.935768321513</v>
      </c>
      <c r="R3329" s="5">
        <f t="shared" si="330"/>
        <v>42858.574066193854</v>
      </c>
      <c r="S3329">
        <f t="shared" si="332"/>
        <v>31</v>
      </c>
      <c r="T3329">
        <f t="shared" si="333"/>
        <v>2017</v>
      </c>
      <c r="U3329" t="str">
        <f t="shared" si="334"/>
        <v>May</v>
      </c>
      <c r="V3329" t="str">
        <f t="shared" si="335"/>
        <v>Apr</v>
      </c>
    </row>
    <row r="3330" spans="1:22" ht="42.75" x14ac:dyDescent="0.4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>
        <v>9</v>
      </c>
      <c r="L3330" t="b">
        <v>1</v>
      </c>
      <c r="M3330" t="s">
        <v>8273</v>
      </c>
      <c r="N3330" t="s">
        <v>8274</v>
      </c>
      <c r="O3330" s="6">
        <f t="shared" ref="O3330:O3393" si="336">ROUND(E3330/D3330*100,0)</f>
        <v>146</v>
      </c>
      <c r="P3330">
        <f t="shared" ref="P3330:P3393" si="337">IFERROR(ROUND(E3330/K3330,2),0)</f>
        <v>292.77999999999997</v>
      </c>
      <c r="Q3330" s="5">
        <f t="shared" si="331"/>
        <v>42168.395780141844</v>
      </c>
      <c r="R3330" s="5">
        <f t="shared" ref="R3330:R3393" si="338">(I3330/84600)+DATE(1970,1,1)</f>
        <v>42170.914893617024</v>
      </c>
      <c r="S3330">
        <f t="shared" si="332"/>
        <v>3</v>
      </c>
      <c r="T3330">
        <f t="shared" si="333"/>
        <v>2015</v>
      </c>
      <c r="U3330" t="str">
        <f t="shared" si="334"/>
        <v>Jun</v>
      </c>
      <c r="V3330" t="str">
        <f t="shared" si="335"/>
        <v>Jun</v>
      </c>
    </row>
    <row r="3331" spans="1:22" ht="42.75" x14ac:dyDescent="0.4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>
        <v>26</v>
      </c>
      <c r="L3331" t="b">
        <v>1</v>
      </c>
      <c r="M3331" t="s">
        <v>8273</v>
      </c>
      <c r="N3331" t="s">
        <v>8274</v>
      </c>
      <c r="O3331" s="6">
        <f t="shared" si="336"/>
        <v>117</v>
      </c>
      <c r="P3331">
        <f t="shared" si="337"/>
        <v>44.92</v>
      </c>
      <c r="Q3331" s="5">
        <f t="shared" ref="Q3331:Q3394" si="339">(J3331/84600)+DATE(1970,1,1)</f>
        <v>42183.457541371157</v>
      </c>
      <c r="R3331" s="5">
        <f t="shared" si="338"/>
        <v>42194.319148936171</v>
      </c>
      <c r="S3331">
        <f t="shared" ref="S3331:S3394" si="340">ROUND((I3331-J3331)/86400,0)+1</f>
        <v>12</v>
      </c>
      <c r="T3331">
        <f t="shared" ref="T3331:T3394" si="341">YEAR((Q3331))</f>
        <v>2015</v>
      </c>
      <c r="U3331" t="str">
        <f t="shared" si="334"/>
        <v>Jul</v>
      </c>
      <c r="V3331" t="str">
        <f t="shared" si="335"/>
        <v>Jun</v>
      </c>
    </row>
    <row r="3332" spans="1:22" ht="42.75" x14ac:dyDescent="0.4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>
        <v>69</v>
      </c>
      <c r="L3332" t="b">
        <v>1</v>
      </c>
      <c r="M3332" t="s">
        <v>8273</v>
      </c>
      <c r="N3332" t="s">
        <v>8274</v>
      </c>
      <c r="O3332" s="6">
        <f t="shared" si="336"/>
        <v>106</v>
      </c>
      <c r="P3332">
        <f t="shared" si="337"/>
        <v>23.1</v>
      </c>
      <c r="Q3332" s="5">
        <f t="shared" si="339"/>
        <v>42416.884964539007</v>
      </c>
      <c r="R3332" s="5">
        <f t="shared" si="338"/>
        <v>42447.480709219861</v>
      </c>
      <c r="S3332">
        <f t="shared" si="340"/>
        <v>31</v>
      </c>
      <c r="T3332">
        <f t="shared" si="341"/>
        <v>2016</v>
      </c>
      <c r="U3332" t="str">
        <f t="shared" si="334"/>
        <v>Mar</v>
      </c>
      <c r="V3332" t="str">
        <f t="shared" si="335"/>
        <v>Feb</v>
      </c>
    </row>
    <row r="3333" spans="1:22" ht="42.75" x14ac:dyDescent="0.4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>
        <v>65</v>
      </c>
      <c r="L3333" t="b">
        <v>1</v>
      </c>
      <c r="M3333" t="s">
        <v>8273</v>
      </c>
      <c r="N3333" t="s">
        <v>8274</v>
      </c>
      <c r="O3333" s="6">
        <f t="shared" si="336"/>
        <v>105</v>
      </c>
      <c r="P3333">
        <f t="shared" si="337"/>
        <v>80.400000000000006</v>
      </c>
      <c r="Q3333" s="5">
        <f t="shared" si="339"/>
        <v>42603.584940898349</v>
      </c>
      <c r="R3333" s="5">
        <f t="shared" si="338"/>
        <v>42639.329621749406</v>
      </c>
      <c r="S3333">
        <f t="shared" si="340"/>
        <v>36</v>
      </c>
      <c r="T3333">
        <f t="shared" si="341"/>
        <v>2016</v>
      </c>
      <c r="U3333" t="str">
        <f t="shared" si="334"/>
        <v>Sep</v>
      </c>
      <c r="V3333" t="str">
        <f t="shared" si="335"/>
        <v>Aug</v>
      </c>
    </row>
    <row r="3334" spans="1:22" ht="42.75" x14ac:dyDescent="0.4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>
        <v>83</v>
      </c>
      <c r="L3334" t="b">
        <v>1</v>
      </c>
      <c r="M3334" t="s">
        <v>8273</v>
      </c>
      <c r="N3334" t="s">
        <v>8274</v>
      </c>
      <c r="O3334" s="6">
        <f t="shared" si="336"/>
        <v>100</v>
      </c>
      <c r="P3334">
        <f t="shared" si="337"/>
        <v>72.290000000000006</v>
      </c>
      <c r="Q3334" s="5">
        <f t="shared" si="339"/>
        <v>42155.410520094563</v>
      </c>
      <c r="R3334" s="5">
        <f t="shared" si="338"/>
        <v>42186.048817966905</v>
      </c>
      <c r="S3334">
        <f t="shared" si="340"/>
        <v>31</v>
      </c>
      <c r="T3334">
        <f t="shared" si="341"/>
        <v>2015</v>
      </c>
      <c r="U3334" t="str">
        <f t="shared" si="334"/>
        <v>Jul</v>
      </c>
      <c r="V3334" t="str">
        <f t="shared" si="335"/>
        <v>May</v>
      </c>
    </row>
    <row r="3335" spans="1:22" ht="42.75" x14ac:dyDescent="0.4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>
        <v>111</v>
      </c>
      <c r="L3335" t="b">
        <v>1</v>
      </c>
      <c r="M3335" t="s">
        <v>8273</v>
      </c>
      <c r="N3335" t="s">
        <v>8274</v>
      </c>
      <c r="O3335" s="6">
        <f t="shared" si="336"/>
        <v>105</v>
      </c>
      <c r="P3335">
        <f t="shared" si="337"/>
        <v>32.97</v>
      </c>
      <c r="Q3335" s="5">
        <f t="shared" si="339"/>
        <v>42501.435933806148</v>
      </c>
      <c r="R3335" s="5">
        <f t="shared" si="338"/>
        <v>42523.90401891253</v>
      </c>
      <c r="S3335">
        <f t="shared" si="340"/>
        <v>23</v>
      </c>
      <c r="T3335">
        <f t="shared" si="341"/>
        <v>2016</v>
      </c>
      <c r="U3335" t="str">
        <f t="shared" si="334"/>
        <v>Jun</v>
      </c>
      <c r="V3335" t="str">
        <f t="shared" si="335"/>
        <v>May</v>
      </c>
    </row>
    <row r="3336" spans="1:22" ht="28.5" x14ac:dyDescent="0.4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>
        <v>46</v>
      </c>
      <c r="L3336" t="b">
        <v>1</v>
      </c>
      <c r="M3336" t="s">
        <v>8273</v>
      </c>
      <c r="N3336" t="s">
        <v>8274</v>
      </c>
      <c r="O3336" s="6">
        <f t="shared" si="336"/>
        <v>139</v>
      </c>
      <c r="P3336">
        <f t="shared" si="337"/>
        <v>116.65</v>
      </c>
      <c r="Q3336" s="5">
        <f t="shared" si="339"/>
        <v>42539.064089834515</v>
      </c>
      <c r="R3336" s="5">
        <f t="shared" si="338"/>
        <v>42569.702387706857</v>
      </c>
      <c r="S3336">
        <f t="shared" si="340"/>
        <v>31</v>
      </c>
      <c r="T3336">
        <f t="shared" si="341"/>
        <v>2016</v>
      </c>
      <c r="U3336" t="str">
        <f t="shared" si="334"/>
        <v>Jul</v>
      </c>
      <c r="V3336" t="str">
        <f t="shared" si="335"/>
        <v>Jun</v>
      </c>
    </row>
    <row r="3337" spans="1:22" ht="42.75" x14ac:dyDescent="0.4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>
        <v>63</v>
      </c>
      <c r="L3337" t="b">
        <v>1</v>
      </c>
      <c r="M3337" t="s">
        <v>8273</v>
      </c>
      <c r="N3337" t="s">
        <v>8274</v>
      </c>
      <c r="O3337" s="6">
        <f t="shared" si="336"/>
        <v>100</v>
      </c>
      <c r="P3337">
        <f t="shared" si="337"/>
        <v>79.62</v>
      </c>
      <c r="Q3337" s="5">
        <f t="shared" si="339"/>
        <v>42173.603380614659</v>
      </c>
      <c r="R3337" s="5">
        <f t="shared" si="338"/>
        <v>42201.468085106382</v>
      </c>
      <c r="S3337">
        <f t="shared" si="340"/>
        <v>28</v>
      </c>
      <c r="T3337">
        <f t="shared" si="341"/>
        <v>2015</v>
      </c>
      <c r="U3337" t="str">
        <f t="shared" si="334"/>
        <v>Jul</v>
      </c>
      <c r="V3337" t="str">
        <f t="shared" si="335"/>
        <v>Jun</v>
      </c>
    </row>
    <row r="3338" spans="1:22" ht="42.75" x14ac:dyDescent="0.4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>
        <v>9</v>
      </c>
      <c r="L3338" t="b">
        <v>1</v>
      </c>
      <c r="M3338" t="s">
        <v>8273</v>
      </c>
      <c r="N3338" t="s">
        <v>8274</v>
      </c>
      <c r="O3338" s="6">
        <f t="shared" si="336"/>
        <v>100</v>
      </c>
      <c r="P3338">
        <f t="shared" si="337"/>
        <v>27.78</v>
      </c>
      <c r="Q3338" s="5">
        <f t="shared" si="339"/>
        <v>42796.300780141843</v>
      </c>
      <c r="R3338" s="5">
        <f t="shared" si="338"/>
        <v>42824.853971631208</v>
      </c>
      <c r="S3338">
        <f t="shared" si="340"/>
        <v>29</v>
      </c>
      <c r="T3338">
        <f t="shared" si="341"/>
        <v>2017</v>
      </c>
      <c r="U3338" t="str">
        <f t="shared" si="334"/>
        <v>Mar</v>
      </c>
      <c r="V3338" t="str">
        <f t="shared" si="335"/>
        <v>Mar</v>
      </c>
    </row>
    <row r="3339" spans="1:22" ht="42.75" x14ac:dyDescent="0.4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>
        <v>34</v>
      </c>
      <c r="L3339" t="b">
        <v>1</v>
      </c>
      <c r="M3339" t="s">
        <v>8273</v>
      </c>
      <c r="N3339" t="s">
        <v>8274</v>
      </c>
      <c r="O3339" s="6">
        <f t="shared" si="336"/>
        <v>110</v>
      </c>
      <c r="P3339">
        <f t="shared" si="337"/>
        <v>81.03</v>
      </c>
      <c r="Q3339" s="5">
        <f t="shared" si="339"/>
        <v>42248.777387706854</v>
      </c>
      <c r="R3339" s="5">
        <f t="shared" si="338"/>
        <v>42270.829787234041</v>
      </c>
      <c r="S3339">
        <f t="shared" si="340"/>
        <v>23</v>
      </c>
      <c r="T3339">
        <f t="shared" si="341"/>
        <v>2015</v>
      </c>
      <c r="U3339" t="str">
        <f t="shared" si="334"/>
        <v>Sep</v>
      </c>
      <c r="V3339" t="str">
        <f t="shared" si="335"/>
        <v>Sep</v>
      </c>
    </row>
    <row r="3340" spans="1:22" ht="28.5" x14ac:dyDescent="0.4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>
        <v>112</v>
      </c>
      <c r="L3340" t="b">
        <v>1</v>
      </c>
      <c r="M3340" t="s">
        <v>8273</v>
      </c>
      <c r="N3340" t="s">
        <v>8274</v>
      </c>
      <c r="O3340" s="6">
        <f t="shared" si="336"/>
        <v>102</v>
      </c>
      <c r="P3340">
        <f t="shared" si="337"/>
        <v>136.85</v>
      </c>
      <c r="Q3340" s="5">
        <f t="shared" si="339"/>
        <v>43135.544680851061</v>
      </c>
      <c r="R3340" s="5">
        <f t="shared" si="338"/>
        <v>43156.991489361702</v>
      </c>
      <c r="S3340">
        <f t="shared" si="340"/>
        <v>22</v>
      </c>
      <c r="T3340">
        <f t="shared" si="341"/>
        <v>2018</v>
      </c>
      <c r="U3340" t="str">
        <f t="shared" si="334"/>
        <v>Feb</v>
      </c>
      <c r="V3340" t="str">
        <f t="shared" si="335"/>
        <v>Feb</v>
      </c>
    </row>
    <row r="3341" spans="1:22" ht="28.5" x14ac:dyDescent="0.4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>
        <v>47</v>
      </c>
      <c r="L3341" t="b">
        <v>1</v>
      </c>
      <c r="M3341" t="s">
        <v>8273</v>
      </c>
      <c r="N3341" t="s">
        <v>8274</v>
      </c>
      <c r="O3341" s="6">
        <f t="shared" si="336"/>
        <v>104</v>
      </c>
      <c r="P3341">
        <f t="shared" si="337"/>
        <v>177.62</v>
      </c>
      <c r="Q3341" s="5">
        <f t="shared" si="339"/>
        <v>42910.956477541375</v>
      </c>
      <c r="R3341" s="5">
        <f t="shared" si="338"/>
        <v>42941.594775413716</v>
      </c>
      <c r="S3341">
        <f t="shared" si="340"/>
        <v>31</v>
      </c>
      <c r="T3341">
        <f t="shared" si="341"/>
        <v>2017</v>
      </c>
      <c r="U3341" t="str">
        <f t="shared" ref="U3341:U3404" si="342">TEXT(R3341,"mmm")</f>
        <v>Jul</v>
      </c>
      <c r="V3341" t="str">
        <f t="shared" si="335"/>
        <v>Jun</v>
      </c>
    </row>
    <row r="3342" spans="1:22" ht="42.75" x14ac:dyDescent="0.4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>
        <v>38</v>
      </c>
      <c r="L3342" t="b">
        <v>1</v>
      </c>
      <c r="M3342" t="s">
        <v>8273</v>
      </c>
      <c r="N3342" t="s">
        <v>8274</v>
      </c>
      <c r="O3342" s="6">
        <f t="shared" si="336"/>
        <v>138</v>
      </c>
      <c r="P3342">
        <f t="shared" si="337"/>
        <v>109.08</v>
      </c>
      <c r="Q3342" s="5">
        <f t="shared" si="339"/>
        <v>43050.16494089835</v>
      </c>
      <c r="R3342" s="5">
        <f t="shared" si="338"/>
        <v>43075.696855791961</v>
      </c>
      <c r="S3342">
        <f t="shared" si="340"/>
        <v>26</v>
      </c>
      <c r="T3342">
        <f t="shared" si="341"/>
        <v>2017</v>
      </c>
      <c r="U3342" t="str">
        <f t="shared" si="342"/>
        <v>Dec</v>
      </c>
      <c r="V3342" t="str">
        <f t="shared" si="335"/>
        <v>Nov</v>
      </c>
    </row>
    <row r="3343" spans="1:22" ht="42.75" x14ac:dyDescent="0.4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>
        <v>28</v>
      </c>
      <c r="L3343" t="b">
        <v>1</v>
      </c>
      <c r="M3343" t="s">
        <v>8273</v>
      </c>
      <c r="N3343" t="s">
        <v>8274</v>
      </c>
      <c r="O3343" s="6">
        <f t="shared" si="336"/>
        <v>100</v>
      </c>
      <c r="P3343">
        <f t="shared" si="337"/>
        <v>119.64</v>
      </c>
      <c r="Q3343" s="5">
        <f t="shared" si="339"/>
        <v>42871.262659574466</v>
      </c>
      <c r="R3343" s="5">
        <f t="shared" si="338"/>
        <v>42894.659574468082</v>
      </c>
      <c r="S3343">
        <f t="shared" si="340"/>
        <v>24</v>
      </c>
      <c r="T3343">
        <f t="shared" si="341"/>
        <v>2017</v>
      </c>
      <c r="U3343" t="str">
        <f t="shared" si="342"/>
        <v>Jun</v>
      </c>
      <c r="V3343" t="str">
        <f t="shared" si="335"/>
        <v>May</v>
      </c>
    </row>
    <row r="3344" spans="1:22" ht="28.5" x14ac:dyDescent="0.4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>
        <v>78</v>
      </c>
      <c r="L3344" t="b">
        <v>1</v>
      </c>
      <c r="M3344" t="s">
        <v>8273</v>
      </c>
      <c r="N3344" t="s">
        <v>8274</v>
      </c>
      <c r="O3344" s="6">
        <f t="shared" si="336"/>
        <v>102</v>
      </c>
      <c r="P3344">
        <f t="shared" si="337"/>
        <v>78.209999999999994</v>
      </c>
      <c r="Q3344" s="5">
        <f t="shared" si="339"/>
        <v>42413.217612293141</v>
      </c>
      <c r="R3344" s="5">
        <f t="shared" si="338"/>
        <v>42446.829078014183</v>
      </c>
      <c r="S3344">
        <f t="shared" si="340"/>
        <v>34</v>
      </c>
      <c r="T3344">
        <f t="shared" si="341"/>
        <v>2016</v>
      </c>
      <c r="U3344" t="str">
        <f t="shared" si="342"/>
        <v>Mar</v>
      </c>
      <c r="V3344" t="str">
        <f t="shared" si="335"/>
        <v>Feb</v>
      </c>
    </row>
    <row r="3345" spans="1:22" ht="42.75" x14ac:dyDescent="0.4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>
        <v>23</v>
      </c>
      <c r="L3345" t="b">
        <v>1</v>
      </c>
      <c r="M3345" t="s">
        <v>8273</v>
      </c>
      <c r="N3345" t="s">
        <v>8274</v>
      </c>
      <c r="O3345" s="6">
        <f t="shared" si="336"/>
        <v>171</v>
      </c>
      <c r="P3345">
        <f t="shared" si="337"/>
        <v>52.17</v>
      </c>
      <c r="Q3345" s="5">
        <f t="shared" si="339"/>
        <v>42812.148747044921</v>
      </c>
      <c r="R3345" s="5">
        <f t="shared" si="338"/>
        <v>42833.225531914897</v>
      </c>
      <c r="S3345">
        <f t="shared" si="340"/>
        <v>22</v>
      </c>
      <c r="T3345">
        <f t="shared" si="341"/>
        <v>2017</v>
      </c>
      <c r="U3345" t="str">
        <f t="shared" si="342"/>
        <v>Apr</v>
      </c>
      <c r="V3345" t="str">
        <f t="shared" si="335"/>
        <v>Mar</v>
      </c>
    </row>
    <row r="3346" spans="1:22" ht="42.75" x14ac:dyDescent="0.4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>
        <v>40</v>
      </c>
      <c r="L3346" t="b">
        <v>1</v>
      </c>
      <c r="M3346" t="s">
        <v>8273</v>
      </c>
      <c r="N3346" t="s">
        <v>8274</v>
      </c>
      <c r="O3346" s="6">
        <f t="shared" si="336"/>
        <v>101</v>
      </c>
      <c r="P3346">
        <f t="shared" si="337"/>
        <v>114.13</v>
      </c>
      <c r="Q3346" s="5">
        <f t="shared" si="339"/>
        <v>42197.629940898347</v>
      </c>
      <c r="R3346" s="5">
        <f t="shared" si="338"/>
        <v>42228.268238770688</v>
      </c>
      <c r="S3346">
        <f t="shared" si="340"/>
        <v>31</v>
      </c>
      <c r="T3346">
        <f t="shared" si="341"/>
        <v>2015</v>
      </c>
      <c r="U3346" t="str">
        <f t="shared" si="342"/>
        <v>Aug</v>
      </c>
      <c r="V3346" t="str">
        <f t="shared" si="335"/>
        <v>Jul</v>
      </c>
    </row>
    <row r="3347" spans="1:22" ht="42.75" x14ac:dyDescent="0.4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>
        <v>13</v>
      </c>
      <c r="L3347" t="b">
        <v>1</v>
      </c>
      <c r="M3347" t="s">
        <v>8273</v>
      </c>
      <c r="N3347" t="s">
        <v>8274</v>
      </c>
      <c r="O3347" s="6">
        <f t="shared" si="336"/>
        <v>130</v>
      </c>
      <c r="P3347">
        <f t="shared" si="337"/>
        <v>50</v>
      </c>
      <c r="Q3347" s="5">
        <f t="shared" si="339"/>
        <v>42403.831773049649</v>
      </c>
      <c r="R3347" s="5">
        <f t="shared" si="338"/>
        <v>42464.00496453901</v>
      </c>
      <c r="S3347">
        <f t="shared" si="340"/>
        <v>60</v>
      </c>
      <c r="T3347">
        <f t="shared" si="341"/>
        <v>2016</v>
      </c>
      <c r="U3347" t="str">
        <f t="shared" si="342"/>
        <v>Apr</v>
      </c>
      <c r="V3347" t="str">
        <f t="shared" si="335"/>
        <v>Feb</v>
      </c>
    </row>
    <row r="3348" spans="1:22" ht="42.75" x14ac:dyDescent="0.4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>
        <v>18</v>
      </c>
      <c r="L3348" t="b">
        <v>1</v>
      </c>
      <c r="M3348" t="s">
        <v>8273</v>
      </c>
      <c r="N3348" t="s">
        <v>8274</v>
      </c>
      <c r="O3348" s="6">
        <f t="shared" si="336"/>
        <v>110</v>
      </c>
      <c r="P3348">
        <f t="shared" si="337"/>
        <v>91.67</v>
      </c>
      <c r="Q3348" s="5">
        <f t="shared" si="339"/>
        <v>42404.769621749409</v>
      </c>
      <c r="R3348" s="5">
        <f t="shared" si="338"/>
        <v>42411.91855791962</v>
      </c>
      <c r="S3348">
        <f t="shared" si="340"/>
        <v>8</v>
      </c>
      <c r="T3348">
        <f t="shared" si="341"/>
        <v>2016</v>
      </c>
      <c r="U3348" t="str">
        <f t="shared" si="342"/>
        <v>Feb</v>
      </c>
      <c r="V3348" t="str">
        <f t="shared" si="335"/>
        <v>Feb</v>
      </c>
    </row>
    <row r="3349" spans="1:22" ht="42.75" x14ac:dyDescent="0.4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>
        <v>22</v>
      </c>
      <c r="L3349" t="b">
        <v>1</v>
      </c>
      <c r="M3349" t="s">
        <v>8273</v>
      </c>
      <c r="N3349" t="s">
        <v>8274</v>
      </c>
      <c r="O3349" s="6">
        <f t="shared" si="336"/>
        <v>119</v>
      </c>
      <c r="P3349">
        <f t="shared" si="337"/>
        <v>108.59</v>
      </c>
      <c r="Q3349" s="5">
        <f t="shared" si="339"/>
        <v>42844.456903073282</v>
      </c>
      <c r="R3349" s="5">
        <f t="shared" si="338"/>
        <v>42859.085106382976</v>
      </c>
      <c r="S3349">
        <f t="shared" si="340"/>
        <v>15</v>
      </c>
      <c r="T3349">
        <f t="shared" si="341"/>
        <v>2017</v>
      </c>
      <c r="U3349" t="str">
        <f t="shared" si="342"/>
        <v>May</v>
      </c>
      <c r="V3349" t="str">
        <f t="shared" si="335"/>
        <v>Apr</v>
      </c>
    </row>
    <row r="3350" spans="1:22" ht="42.75" x14ac:dyDescent="0.4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>
        <v>79</v>
      </c>
      <c r="L3350" t="b">
        <v>1</v>
      </c>
      <c r="M3350" t="s">
        <v>8273</v>
      </c>
      <c r="N3350" t="s">
        <v>8274</v>
      </c>
      <c r="O3350" s="6">
        <f t="shared" si="336"/>
        <v>100</v>
      </c>
      <c r="P3350">
        <f t="shared" si="337"/>
        <v>69.819999999999993</v>
      </c>
      <c r="Q3350" s="5">
        <f t="shared" si="339"/>
        <v>42826.081323877064</v>
      </c>
      <c r="R3350" s="5">
        <f t="shared" si="338"/>
        <v>42850.190780141842</v>
      </c>
      <c r="S3350">
        <f t="shared" si="340"/>
        <v>25</v>
      </c>
      <c r="T3350">
        <f t="shared" si="341"/>
        <v>2017</v>
      </c>
      <c r="U3350" t="str">
        <f t="shared" si="342"/>
        <v>Apr</v>
      </c>
      <c r="V3350" t="str">
        <f t="shared" si="335"/>
        <v>Apr</v>
      </c>
    </row>
    <row r="3351" spans="1:22" ht="42.75" x14ac:dyDescent="0.4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>
        <v>14</v>
      </c>
      <c r="L3351" t="b">
        <v>1</v>
      </c>
      <c r="M3351" t="s">
        <v>8273</v>
      </c>
      <c r="N3351" t="s">
        <v>8274</v>
      </c>
      <c r="O3351" s="6">
        <f t="shared" si="336"/>
        <v>153</v>
      </c>
      <c r="P3351">
        <f t="shared" si="337"/>
        <v>109.57</v>
      </c>
      <c r="Q3351" s="5">
        <f t="shared" si="339"/>
        <v>42873.623782505907</v>
      </c>
      <c r="R3351" s="5">
        <f t="shared" si="338"/>
        <v>42895.680851063829</v>
      </c>
      <c r="S3351">
        <f t="shared" si="340"/>
        <v>23</v>
      </c>
      <c r="T3351">
        <f t="shared" si="341"/>
        <v>2017</v>
      </c>
      <c r="U3351" t="str">
        <f t="shared" si="342"/>
        <v>Jun</v>
      </c>
      <c r="V3351" t="str">
        <f t="shared" si="335"/>
        <v>May</v>
      </c>
    </row>
    <row r="3352" spans="1:22" ht="42.75" x14ac:dyDescent="0.4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>
        <v>51</v>
      </c>
      <c r="L3352" t="b">
        <v>1</v>
      </c>
      <c r="M3352" t="s">
        <v>8273</v>
      </c>
      <c r="N3352" t="s">
        <v>8274</v>
      </c>
      <c r="O3352" s="6">
        <f t="shared" si="336"/>
        <v>104</v>
      </c>
      <c r="P3352">
        <f t="shared" si="337"/>
        <v>71.67</v>
      </c>
      <c r="Q3352" s="5">
        <f t="shared" si="339"/>
        <v>42658.737718676122</v>
      </c>
      <c r="R3352" s="5">
        <f t="shared" si="338"/>
        <v>42694.744680851065</v>
      </c>
      <c r="S3352">
        <f t="shared" si="340"/>
        <v>36</v>
      </c>
      <c r="T3352">
        <f t="shared" si="341"/>
        <v>2016</v>
      </c>
      <c r="U3352" t="str">
        <f t="shared" si="342"/>
        <v>Nov</v>
      </c>
      <c r="V3352" t="str">
        <f t="shared" si="335"/>
        <v>Oct</v>
      </c>
    </row>
    <row r="3353" spans="1:22" ht="42.75" x14ac:dyDescent="0.4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>
        <v>54</v>
      </c>
      <c r="L3353" t="b">
        <v>1</v>
      </c>
      <c r="M3353" t="s">
        <v>8273</v>
      </c>
      <c r="N3353" t="s">
        <v>8274</v>
      </c>
      <c r="O3353" s="6">
        <f t="shared" si="336"/>
        <v>101</v>
      </c>
      <c r="P3353">
        <f t="shared" si="337"/>
        <v>93.61</v>
      </c>
      <c r="Q3353" s="5">
        <f t="shared" si="339"/>
        <v>42151.871926713953</v>
      </c>
      <c r="R3353" s="5">
        <f t="shared" si="338"/>
        <v>42189.723404255317</v>
      </c>
      <c r="S3353">
        <f t="shared" si="340"/>
        <v>38</v>
      </c>
      <c r="T3353">
        <f t="shared" si="341"/>
        <v>2015</v>
      </c>
      <c r="U3353" t="str">
        <f t="shared" si="342"/>
        <v>Jul</v>
      </c>
      <c r="V3353" t="str">
        <f t="shared" si="335"/>
        <v>May</v>
      </c>
    </row>
    <row r="3354" spans="1:22" ht="42.75" x14ac:dyDescent="0.4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>
        <v>70</v>
      </c>
      <c r="L3354" t="b">
        <v>1</v>
      </c>
      <c r="M3354" t="s">
        <v>8273</v>
      </c>
      <c r="N3354" t="s">
        <v>8274</v>
      </c>
      <c r="O3354" s="6">
        <f t="shared" si="336"/>
        <v>108</v>
      </c>
      <c r="P3354">
        <f t="shared" si="337"/>
        <v>76.8</v>
      </c>
      <c r="Q3354" s="5">
        <f t="shared" si="339"/>
        <v>42856.141583924349</v>
      </c>
      <c r="R3354" s="5">
        <f t="shared" si="338"/>
        <v>42914.319148936171</v>
      </c>
      <c r="S3354">
        <f t="shared" si="340"/>
        <v>58</v>
      </c>
      <c r="T3354">
        <f t="shared" si="341"/>
        <v>2017</v>
      </c>
      <c r="U3354" t="str">
        <f t="shared" si="342"/>
        <v>Jun</v>
      </c>
      <c r="V3354" t="str">
        <f t="shared" si="335"/>
        <v>May</v>
      </c>
    </row>
    <row r="3355" spans="1:22" ht="42.75" x14ac:dyDescent="0.4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>
        <v>44</v>
      </c>
      <c r="L3355" t="b">
        <v>1</v>
      </c>
      <c r="M3355" t="s">
        <v>8273</v>
      </c>
      <c r="N3355" t="s">
        <v>8274</v>
      </c>
      <c r="O3355" s="6">
        <f t="shared" si="336"/>
        <v>315</v>
      </c>
      <c r="P3355">
        <f t="shared" si="337"/>
        <v>35.799999999999997</v>
      </c>
      <c r="Q3355" s="5">
        <f t="shared" si="339"/>
        <v>42839.22872340426</v>
      </c>
      <c r="R3355" s="5">
        <f t="shared" si="338"/>
        <v>42853.042553191488</v>
      </c>
      <c r="S3355">
        <f t="shared" si="340"/>
        <v>15</v>
      </c>
      <c r="T3355">
        <f t="shared" si="341"/>
        <v>2017</v>
      </c>
      <c r="U3355" t="str">
        <f t="shared" si="342"/>
        <v>Apr</v>
      </c>
      <c r="V3355" t="str">
        <f t="shared" si="335"/>
        <v>Apr</v>
      </c>
    </row>
    <row r="3356" spans="1:22" ht="28.5" x14ac:dyDescent="0.4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>
        <v>55</v>
      </c>
      <c r="L3356" t="b">
        <v>1</v>
      </c>
      <c r="M3356" t="s">
        <v>8273</v>
      </c>
      <c r="N3356" t="s">
        <v>8274</v>
      </c>
      <c r="O3356" s="6">
        <f t="shared" si="336"/>
        <v>102</v>
      </c>
      <c r="P3356">
        <f t="shared" si="337"/>
        <v>55.6</v>
      </c>
      <c r="Q3356" s="5">
        <f t="shared" si="339"/>
        <v>42626.082813238769</v>
      </c>
      <c r="R3356" s="5">
        <f t="shared" si="338"/>
        <v>42662.27730496454</v>
      </c>
      <c r="S3356">
        <f t="shared" si="340"/>
        <v>36</v>
      </c>
      <c r="T3356">
        <f t="shared" si="341"/>
        <v>2016</v>
      </c>
      <c r="U3356" t="str">
        <f t="shared" si="342"/>
        <v>Oct</v>
      </c>
      <c r="V3356" t="str">
        <f t="shared" si="335"/>
        <v>Sep</v>
      </c>
    </row>
    <row r="3357" spans="1:22" ht="42.75" x14ac:dyDescent="0.4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>
        <v>15</v>
      </c>
      <c r="L3357" t="b">
        <v>1</v>
      </c>
      <c r="M3357" t="s">
        <v>8273</v>
      </c>
      <c r="N3357" t="s">
        <v>8274</v>
      </c>
      <c r="O3357" s="6">
        <f t="shared" si="336"/>
        <v>126</v>
      </c>
      <c r="P3357">
        <f t="shared" si="337"/>
        <v>147.33000000000001</v>
      </c>
      <c r="Q3357" s="5">
        <f t="shared" si="339"/>
        <v>42849.632706855788</v>
      </c>
      <c r="R3357" s="5">
        <f t="shared" si="338"/>
        <v>42860.714184397162</v>
      </c>
      <c r="S3357">
        <f t="shared" si="340"/>
        <v>12</v>
      </c>
      <c r="T3357">
        <f t="shared" si="341"/>
        <v>2017</v>
      </c>
      <c r="U3357" t="str">
        <f t="shared" si="342"/>
        <v>May</v>
      </c>
      <c r="V3357" t="str">
        <f t="shared" si="335"/>
        <v>Apr</v>
      </c>
    </row>
    <row r="3358" spans="1:22" ht="42.75" x14ac:dyDescent="0.4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>
        <v>27</v>
      </c>
      <c r="L3358" t="b">
        <v>1</v>
      </c>
      <c r="M3358" t="s">
        <v>8273</v>
      </c>
      <c r="N3358" t="s">
        <v>8274</v>
      </c>
      <c r="O3358" s="6">
        <f t="shared" si="336"/>
        <v>101</v>
      </c>
      <c r="P3358">
        <f t="shared" si="337"/>
        <v>56.33</v>
      </c>
      <c r="Q3358" s="5">
        <f t="shared" si="339"/>
        <v>42897.833002364066</v>
      </c>
      <c r="R3358" s="5">
        <f t="shared" si="338"/>
        <v>42928.471300236408</v>
      </c>
      <c r="S3358">
        <f t="shared" si="340"/>
        <v>31</v>
      </c>
      <c r="T3358">
        <f t="shared" si="341"/>
        <v>2017</v>
      </c>
      <c r="U3358" t="str">
        <f t="shared" si="342"/>
        <v>Jul</v>
      </c>
      <c r="V3358" t="str">
        <f t="shared" si="335"/>
        <v>Jun</v>
      </c>
    </row>
    <row r="3359" spans="1:22" ht="42.75" x14ac:dyDescent="0.4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>
        <v>21</v>
      </c>
      <c r="L3359" t="b">
        <v>1</v>
      </c>
      <c r="M3359" t="s">
        <v>8273</v>
      </c>
      <c r="N3359" t="s">
        <v>8274</v>
      </c>
      <c r="O3359" s="6">
        <f t="shared" si="336"/>
        <v>101</v>
      </c>
      <c r="P3359">
        <f t="shared" si="337"/>
        <v>96.19</v>
      </c>
      <c r="Q3359" s="5">
        <f t="shared" si="339"/>
        <v>42168.235342789601</v>
      </c>
      <c r="R3359" s="5">
        <f t="shared" si="338"/>
        <v>42198.873640661943</v>
      </c>
      <c r="S3359">
        <f t="shared" si="340"/>
        <v>31</v>
      </c>
      <c r="T3359">
        <f t="shared" si="341"/>
        <v>2015</v>
      </c>
      <c r="U3359" t="str">
        <f t="shared" si="342"/>
        <v>Jul</v>
      </c>
      <c r="V3359" t="str">
        <f t="shared" ref="V3359:V3422" si="343">TEXT(Q3359,"mmm")</f>
        <v>Jun</v>
      </c>
    </row>
    <row r="3360" spans="1:22" ht="42.75" x14ac:dyDescent="0.4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>
        <v>162</v>
      </c>
      <c r="L3360" t="b">
        <v>1</v>
      </c>
      <c r="M3360" t="s">
        <v>8273</v>
      </c>
      <c r="N3360" t="s">
        <v>8274</v>
      </c>
      <c r="O3360" s="6">
        <f t="shared" si="336"/>
        <v>103</v>
      </c>
      <c r="P3360">
        <f t="shared" si="337"/>
        <v>63.57</v>
      </c>
      <c r="Q3360" s="5">
        <f t="shared" si="339"/>
        <v>42280.466654846336</v>
      </c>
      <c r="R3360" s="5">
        <f t="shared" si="338"/>
        <v>42311.147505910165</v>
      </c>
      <c r="S3360">
        <f t="shared" si="340"/>
        <v>31</v>
      </c>
      <c r="T3360">
        <f t="shared" si="341"/>
        <v>2015</v>
      </c>
      <c r="U3360" t="str">
        <f t="shared" si="342"/>
        <v>Nov</v>
      </c>
      <c r="V3360" t="str">
        <f t="shared" si="343"/>
        <v>Oct</v>
      </c>
    </row>
    <row r="3361" spans="1:22" ht="28.5" x14ac:dyDescent="0.4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>
        <v>23</v>
      </c>
      <c r="L3361" t="b">
        <v>1</v>
      </c>
      <c r="M3361" t="s">
        <v>8273</v>
      </c>
      <c r="N3361" t="s">
        <v>8274</v>
      </c>
      <c r="O3361" s="6">
        <f t="shared" si="336"/>
        <v>106</v>
      </c>
      <c r="P3361">
        <f t="shared" si="337"/>
        <v>184.78</v>
      </c>
      <c r="Q3361" s="5">
        <f t="shared" si="339"/>
        <v>43111.526406619385</v>
      </c>
      <c r="R3361" s="5">
        <f t="shared" si="338"/>
        <v>43157.483853427897</v>
      </c>
      <c r="S3361">
        <f t="shared" si="340"/>
        <v>46</v>
      </c>
      <c r="T3361">
        <f t="shared" si="341"/>
        <v>2018</v>
      </c>
      <c r="U3361" t="str">
        <f t="shared" si="342"/>
        <v>Feb</v>
      </c>
      <c r="V3361" t="str">
        <f t="shared" si="343"/>
        <v>Jan</v>
      </c>
    </row>
    <row r="3362" spans="1:22" ht="28.5" x14ac:dyDescent="0.4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>
        <v>72</v>
      </c>
      <c r="L3362" t="b">
        <v>1</v>
      </c>
      <c r="M3362" t="s">
        <v>8273</v>
      </c>
      <c r="N3362" t="s">
        <v>8274</v>
      </c>
      <c r="O3362" s="6">
        <f t="shared" si="336"/>
        <v>101</v>
      </c>
      <c r="P3362">
        <f t="shared" si="337"/>
        <v>126.72</v>
      </c>
      <c r="Q3362" s="5">
        <f t="shared" si="339"/>
        <v>43061.509964539007</v>
      </c>
      <c r="R3362" s="5">
        <f t="shared" si="338"/>
        <v>43083.552482269501</v>
      </c>
      <c r="S3362">
        <f t="shared" si="340"/>
        <v>23</v>
      </c>
      <c r="T3362">
        <f t="shared" si="341"/>
        <v>2017</v>
      </c>
      <c r="U3362" t="str">
        <f t="shared" si="342"/>
        <v>Dec</v>
      </c>
      <c r="V3362" t="str">
        <f t="shared" si="343"/>
        <v>Nov</v>
      </c>
    </row>
    <row r="3363" spans="1:22" ht="42.75" x14ac:dyDescent="0.4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>
        <v>68</v>
      </c>
      <c r="L3363" t="b">
        <v>1</v>
      </c>
      <c r="M3363" t="s">
        <v>8273</v>
      </c>
      <c r="N3363" t="s">
        <v>8274</v>
      </c>
      <c r="O3363" s="6">
        <f t="shared" si="336"/>
        <v>113</v>
      </c>
      <c r="P3363">
        <f t="shared" si="337"/>
        <v>83.43</v>
      </c>
      <c r="Q3363" s="5">
        <f t="shared" si="339"/>
        <v>42212.77056737589</v>
      </c>
      <c r="R3363" s="5">
        <f t="shared" si="338"/>
        <v>42230.786524822695</v>
      </c>
      <c r="S3363">
        <f t="shared" si="340"/>
        <v>19</v>
      </c>
      <c r="T3363">
        <f t="shared" si="341"/>
        <v>2015</v>
      </c>
      <c r="U3363" t="str">
        <f t="shared" si="342"/>
        <v>Aug</v>
      </c>
      <c r="V3363" t="str">
        <f t="shared" si="343"/>
        <v>Jul</v>
      </c>
    </row>
    <row r="3364" spans="1:22" ht="42.75" x14ac:dyDescent="0.4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>
        <v>20</v>
      </c>
      <c r="L3364" t="b">
        <v>1</v>
      </c>
      <c r="M3364" t="s">
        <v>8273</v>
      </c>
      <c r="N3364" t="s">
        <v>8274</v>
      </c>
      <c r="O3364" s="6">
        <f t="shared" si="336"/>
        <v>218</v>
      </c>
      <c r="P3364">
        <f t="shared" si="337"/>
        <v>54.5</v>
      </c>
      <c r="Q3364" s="5">
        <f t="shared" si="339"/>
        <v>42406.880815602839</v>
      </c>
      <c r="R3364" s="5">
        <f t="shared" si="338"/>
        <v>42421.294326241135</v>
      </c>
      <c r="S3364">
        <f t="shared" si="340"/>
        <v>15</v>
      </c>
      <c r="T3364">
        <f t="shared" si="341"/>
        <v>2016</v>
      </c>
      <c r="U3364" t="str">
        <f t="shared" si="342"/>
        <v>Feb</v>
      </c>
      <c r="V3364" t="str">
        <f t="shared" si="343"/>
        <v>Feb</v>
      </c>
    </row>
    <row r="3365" spans="1:22" ht="42.75" x14ac:dyDescent="0.4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>
        <v>26</v>
      </c>
      <c r="L3365" t="b">
        <v>1</v>
      </c>
      <c r="M3365" t="s">
        <v>8273</v>
      </c>
      <c r="N3365" t="s">
        <v>8274</v>
      </c>
      <c r="O3365" s="6">
        <f t="shared" si="336"/>
        <v>101</v>
      </c>
      <c r="P3365">
        <f t="shared" si="337"/>
        <v>302.31</v>
      </c>
      <c r="Q3365" s="5">
        <f t="shared" si="339"/>
        <v>42198.213297872338</v>
      </c>
      <c r="R3365" s="5">
        <f t="shared" si="338"/>
        <v>42217.51063829787</v>
      </c>
      <c r="S3365">
        <f t="shared" si="340"/>
        <v>20</v>
      </c>
      <c r="T3365">
        <f t="shared" si="341"/>
        <v>2015</v>
      </c>
      <c r="U3365" t="str">
        <f t="shared" si="342"/>
        <v>Aug</v>
      </c>
      <c r="V3365" t="str">
        <f t="shared" si="343"/>
        <v>Jul</v>
      </c>
    </row>
    <row r="3366" spans="1:22" ht="42.75" x14ac:dyDescent="0.4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>
        <v>72</v>
      </c>
      <c r="L3366" t="b">
        <v>1</v>
      </c>
      <c r="M3366" t="s">
        <v>8273</v>
      </c>
      <c r="N3366" t="s">
        <v>8274</v>
      </c>
      <c r="O3366" s="6">
        <f t="shared" si="336"/>
        <v>106</v>
      </c>
      <c r="P3366">
        <f t="shared" si="337"/>
        <v>44.14</v>
      </c>
      <c r="Q3366" s="5">
        <f t="shared" si="339"/>
        <v>42781.572683215127</v>
      </c>
      <c r="R3366" s="5">
        <f t="shared" si="338"/>
        <v>42803.936170212764</v>
      </c>
      <c r="S3366">
        <f t="shared" si="340"/>
        <v>23</v>
      </c>
      <c r="T3366">
        <f t="shared" si="341"/>
        <v>2017</v>
      </c>
      <c r="U3366" t="str">
        <f t="shared" si="342"/>
        <v>Mar</v>
      </c>
      <c r="V3366" t="str">
        <f t="shared" si="343"/>
        <v>Feb</v>
      </c>
    </row>
    <row r="3367" spans="1:22" ht="42.75" x14ac:dyDescent="0.4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>
        <v>3</v>
      </c>
      <c r="L3367" t="b">
        <v>1</v>
      </c>
      <c r="M3367" t="s">
        <v>8273</v>
      </c>
      <c r="N3367" t="s">
        <v>8274</v>
      </c>
      <c r="O3367" s="6">
        <f t="shared" si="336"/>
        <v>104</v>
      </c>
      <c r="P3367">
        <f t="shared" si="337"/>
        <v>866.67</v>
      </c>
      <c r="Q3367" s="5">
        <f t="shared" si="339"/>
        <v>42677.529456264776</v>
      </c>
      <c r="R3367" s="5">
        <f t="shared" si="338"/>
        <v>42708.167754137117</v>
      </c>
      <c r="S3367">
        <f t="shared" si="340"/>
        <v>31</v>
      </c>
      <c r="T3367">
        <f t="shared" si="341"/>
        <v>2016</v>
      </c>
      <c r="U3367" t="str">
        <f t="shared" si="342"/>
        <v>Dec</v>
      </c>
      <c r="V3367" t="str">
        <f t="shared" si="343"/>
        <v>Nov</v>
      </c>
    </row>
    <row r="3368" spans="1:22" ht="42.75" x14ac:dyDescent="0.4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>
        <v>18</v>
      </c>
      <c r="L3368" t="b">
        <v>1</v>
      </c>
      <c r="M3368" t="s">
        <v>8273</v>
      </c>
      <c r="N3368" t="s">
        <v>8274</v>
      </c>
      <c r="O3368" s="6">
        <f t="shared" si="336"/>
        <v>221</v>
      </c>
      <c r="P3368">
        <f t="shared" si="337"/>
        <v>61.39</v>
      </c>
      <c r="Q3368" s="5">
        <f t="shared" si="339"/>
        <v>42458.941335697396</v>
      </c>
      <c r="R3368" s="5">
        <f t="shared" si="338"/>
        <v>42489.579633569738</v>
      </c>
      <c r="S3368">
        <f t="shared" si="340"/>
        <v>31</v>
      </c>
      <c r="T3368">
        <f t="shared" si="341"/>
        <v>2016</v>
      </c>
      <c r="U3368" t="str">
        <f t="shared" si="342"/>
        <v>Apr</v>
      </c>
      <c r="V3368" t="str">
        <f t="shared" si="343"/>
        <v>Mar</v>
      </c>
    </row>
    <row r="3369" spans="1:22" ht="42.75" x14ac:dyDescent="0.4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>
        <v>30</v>
      </c>
      <c r="L3369" t="b">
        <v>1</v>
      </c>
      <c r="M3369" t="s">
        <v>8273</v>
      </c>
      <c r="N3369" t="s">
        <v>8274</v>
      </c>
      <c r="O3369" s="6">
        <f t="shared" si="336"/>
        <v>119</v>
      </c>
      <c r="P3369">
        <f t="shared" si="337"/>
        <v>29.67</v>
      </c>
      <c r="Q3369" s="5">
        <f t="shared" si="339"/>
        <v>42546.634680851064</v>
      </c>
      <c r="R3369" s="5">
        <f t="shared" si="338"/>
        <v>42572.166595744682</v>
      </c>
      <c r="S3369">
        <f t="shared" si="340"/>
        <v>26</v>
      </c>
      <c r="T3369">
        <f t="shared" si="341"/>
        <v>2016</v>
      </c>
      <c r="U3369" t="str">
        <f t="shared" si="342"/>
        <v>Jul</v>
      </c>
      <c r="V3369" t="str">
        <f t="shared" si="343"/>
        <v>Jun</v>
      </c>
    </row>
    <row r="3370" spans="1:22" ht="42.75" x14ac:dyDescent="0.4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>
        <v>23</v>
      </c>
      <c r="L3370" t="b">
        <v>1</v>
      </c>
      <c r="M3370" t="s">
        <v>8273</v>
      </c>
      <c r="N3370" t="s">
        <v>8274</v>
      </c>
      <c r="O3370" s="6">
        <f t="shared" si="336"/>
        <v>105</v>
      </c>
      <c r="P3370">
        <f t="shared" si="337"/>
        <v>45.48</v>
      </c>
      <c r="Q3370" s="5">
        <f t="shared" si="339"/>
        <v>42318.140177304966</v>
      </c>
      <c r="R3370" s="5">
        <f t="shared" si="338"/>
        <v>42354.914893617024</v>
      </c>
      <c r="S3370">
        <f t="shared" si="340"/>
        <v>37</v>
      </c>
      <c r="T3370">
        <f t="shared" si="341"/>
        <v>2015</v>
      </c>
      <c r="U3370" t="str">
        <f t="shared" si="342"/>
        <v>Dec</v>
      </c>
      <c r="V3370" t="str">
        <f t="shared" si="343"/>
        <v>Nov</v>
      </c>
    </row>
    <row r="3371" spans="1:22" ht="42.75" x14ac:dyDescent="0.4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>
        <v>54</v>
      </c>
      <c r="L3371" t="b">
        <v>1</v>
      </c>
      <c r="M3371" t="s">
        <v>8273</v>
      </c>
      <c r="N3371" t="s">
        <v>8274</v>
      </c>
      <c r="O3371" s="6">
        <f t="shared" si="336"/>
        <v>104</v>
      </c>
      <c r="P3371">
        <f t="shared" si="337"/>
        <v>96.2</v>
      </c>
      <c r="Q3371" s="5">
        <f t="shared" si="339"/>
        <v>43054.318912529547</v>
      </c>
      <c r="R3371" s="5">
        <f t="shared" si="338"/>
        <v>43115.595508274229</v>
      </c>
      <c r="S3371">
        <f t="shared" si="340"/>
        <v>61</v>
      </c>
      <c r="T3371">
        <f t="shared" si="341"/>
        <v>2017</v>
      </c>
      <c r="U3371" t="str">
        <f t="shared" si="342"/>
        <v>Jan</v>
      </c>
      <c r="V3371" t="str">
        <f t="shared" si="343"/>
        <v>Nov</v>
      </c>
    </row>
    <row r="3372" spans="1:22" ht="28.5" x14ac:dyDescent="0.4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>
        <v>26</v>
      </c>
      <c r="L3372" t="b">
        <v>1</v>
      </c>
      <c r="M3372" t="s">
        <v>8273</v>
      </c>
      <c r="N3372" t="s">
        <v>8274</v>
      </c>
      <c r="O3372" s="6">
        <f t="shared" si="336"/>
        <v>118</v>
      </c>
      <c r="P3372">
        <f t="shared" si="337"/>
        <v>67.92</v>
      </c>
      <c r="Q3372" s="5">
        <f t="shared" si="339"/>
        <v>43054.618026004726</v>
      </c>
      <c r="R3372" s="5">
        <f t="shared" si="338"/>
        <v>43086.276595744683</v>
      </c>
      <c r="S3372">
        <f t="shared" si="340"/>
        <v>32</v>
      </c>
      <c r="T3372">
        <f t="shared" si="341"/>
        <v>2017</v>
      </c>
      <c r="U3372" t="str">
        <f t="shared" si="342"/>
        <v>Dec</v>
      </c>
      <c r="V3372" t="str">
        <f t="shared" si="343"/>
        <v>Nov</v>
      </c>
    </row>
    <row r="3373" spans="1:22" ht="28.5" x14ac:dyDescent="0.4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>
        <v>9</v>
      </c>
      <c r="L3373" t="b">
        <v>1</v>
      </c>
      <c r="M3373" t="s">
        <v>8273</v>
      </c>
      <c r="N3373" t="s">
        <v>8274</v>
      </c>
      <c r="O3373" s="6">
        <f t="shared" si="336"/>
        <v>139</v>
      </c>
      <c r="P3373">
        <f t="shared" si="337"/>
        <v>30.78</v>
      </c>
      <c r="Q3373" s="5">
        <f t="shared" si="339"/>
        <v>42669.127245862881</v>
      </c>
      <c r="R3373" s="5">
        <f t="shared" si="338"/>
        <v>42697.722990543734</v>
      </c>
      <c r="S3373">
        <f t="shared" si="340"/>
        <v>29</v>
      </c>
      <c r="T3373">
        <f t="shared" si="341"/>
        <v>2016</v>
      </c>
      <c r="U3373" t="str">
        <f t="shared" si="342"/>
        <v>Nov</v>
      </c>
      <c r="V3373" t="str">
        <f t="shared" si="343"/>
        <v>Oct</v>
      </c>
    </row>
    <row r="3374" spans="1:22" ht="42.75" x14ac:dyDescent="0.4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>
        <v>27</v>
      </c>
      <c r="L3374" t="b">
        <v>1</v>
      </c>
      <c r="M3374" t="s">
        <v>8273</v>
      </c>
      <c r="N3374" t="s">
        <v>8274</v>
      </c>
      <c r="O3374" s="6">
        <f t="shared" si="336"/>
        <v>104</v>
      </c>
      <c r="P3374">
        <f t="shared" si="337"/>
        <v>38.33</v>
      </c>
      <c r="Q3374" s="5">
        <f t="shared" si="339"/>
        <v>42202.070401891251</v>
      </c>
      <c r="R3374" s="5">
        <f t="shared" si="338"/>
        <v>42223.169503546102</v>
      </c>
      <c r="S3374">
        <f t="shared" si="340"/>
        <v>22</v>
      </c>
      <c r="T3374">
        <f t="shared" si="341"/>
        <v>2015</v>
      </c>
      <c r="U3374" t="str">
        <f t="shared" si="342"/>
        <v>Aug</v>
      </c>
      <c r="V3374" t="str">
        <f t="shared" si="343"/>
        <v>Jul</v>
      </c>
    </row>
    <row r="3375" spans="1:22" ht="42.75" x14ac:dyDescent="0.4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>
        <v>30</v>
      </c>
      <c r="L3375" t="b">
        <v>1</v>
      </c>
      <c r="M3375" t="s">
        <v>8273</v>
      </c>
      <c r="N3375" t="s">
        <v>8274</v>
      </c>
      <c r="O3375" s="6">
        <f t="shared" si="336"/>
        <v>100</v>
      </c>
      <c r="P3375">
        <f t="shared" si="337"/>
        <v>66.83</v>
      </c>
      <c r="Q3375" s="5">
        <f t="shared" si="339"/>
        <v>42533.277068557916</v>
      </c>
      <c r="R3375" s="5">
        <f t="shared" si="338"/>
        <v>42557.595744680846</v>
      </c>
      <c r="S3375">
        <f t="shared" si="340"/>
        <v>25</v>
      </c>
      <c r="T3375">
        <f t="shared" si="341"/>
        <v>2016</v>
      </c>
      <c r="U3375" t="str">
        <f t="shared" si="342"/>
        <v>Jul</v>
      </c>
      <c r="V3375" t="str">
        <f t="shared" si="343"/>
        <v>Jun</v>
      </c>
    </row>
    <row r="3376" spans="1:22" ht="42.75" x14ac:dyDescent="0.4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>
        <v>52</v>
      </c>
      <c r="L3376" t="b">
        <v>1</v>
      </c>
      <c r="M3376" t="s">
        <v>8273</v>
      </c>
      <c r="N3376" t="s">
        <v>8274</v>
      </c>
      <c r="O3376" s="6">
        <f t="shared" si="336"/>
        <v>107</v>
      </c>
      <c r="P3376">
        <f t="shared" si="337"/>
        <v>71.73</v>
      </c>
      <c r="Q3376" s="5">
        <f t="shared" si="339"/>
        <v>42631.194042553194</v>
      </c>
      <c r="R3376" s="5">
        <f t="shared" si="338"/>
        <v>42661.832340425535</v>
      </c>
      <c r="S3376">
        <f t="shared" si="340"/>
        <v>31</v>
      </c>
      <c r="T3376">
        <f t="shared" si="341"/>
        <v>2016</v>
      </c>
      <c r="U3376" t="str">
        <f t="shared" si="342"/>
        <v>Oct</v>
      </c>
      <c r="V3376" t="str">
        <f t="shared" si="343"/>
        <v>Sep</v>
      </c>
    </row>
    <row r="3377" spans="1:22" ht="42.75" x14ac:dyDescent="0.4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>
        <v>17</v>
      </c>
      <c r="L3377" t="b">
        <v>1</v>
      </c>
      <c r="M3377" t="s">
        <v>8273</v>
      </c>
      <c r="N3377" t="s">
        <v>8274</v>
      </c>
      <c r="O3377" s="6">
        <f t="shared" si="336"/>
        <v>100</v>
      </c>
      <c r="P3377">
        <f t="shared" si="337"/>
        <v>176.47</v>
      </c>
      <c r="Q3377" s="5">
        <f t="shared" si="339"/>
        <v>42110.219539007092</v>
      </c>
      <c r="R3377" s="5">
        <f t="shared" si="338"/>
        <v>42122.474858156027</v>
      </c>
      <c r="S3377">
        <f t="shared" si="340"/>
        <v>13</v>
      </c>
      <c r="T3377">
        <f t="shared" si="341"/>
        <v>2015</v>
      </c>
      <c r="U3377" t="str">
        <f t="shared" si="342"/>
        <v>Apr</v>
      </c>
      <c r="V3377" t="str">
        <f t="shared" si="343"/>
        <v>Apr</v>
      </c>
    </row>
    <row r="3378" spans="1:22" ht="42.75" x14ac:dyDescent="0.4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>
        <v>19</v>
      </c>
      <c r="L3378" t="b">
        <v>1</v>
      </c>
      <c r="M3378" t="s">
        <v>8273</v>
      </c>
      <c r="N3378" t="s">
        <v>8274</v>
      </c>
      <c r="O3378" s="6">
        <f t="shared" si="336"/>
        <v>100</v>
      </c>
      <c r="P3378">
        <f t="shared" si="337"/>
        <v>421.11</v>
      </c>
      <c r="Q3378" s="5">
        <f t="shared" si="339"/>
        <v>42410.567304964541</v>
      </c>
      <c r="R3378" s="5">
        <f t="shared" si="338"/>
        <v>42471.801347517729</v>
      </c>
      <c r="S3378">
        <f t="shared" si="340"/>
        <v>61</v>
      </c>
      <c r="T3378">
        <f t="shared" si="341"/>
        <v>2016</v>
      </c>
      <c r="U3378" t="str">
        <f t="shared" si="342"/>
        <v>Apr</v>
      </c>
      <c r="V3378" t="str">
        <f t="shared" si="343"/>
        <v>Feb</v>
      </c>
    </row>
    <row r="3379" spans="1:22" ht="42.75" x14ac:dyDescent="0.4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>
        <v>77</v>
      </c>
      <c r="L3379" t="b">
        <v>1</v>
      </c>
      <c r="M3379" t="s">
        <v>8273</v>
      </c>
      <c r="N3379" t="s">
        <v>8274</v>
      </c>
      <c r="O3379" s="6">
        <f t="shared" si="336"/>
        <v>101</v>
      </c>
      <c r="P3379">
        <f t="shared" si="337"/>
        <v>104.99</v>
      </c>
      <c r="Q3379" s="5">
        <f t="shared" si="339"/>
        <v>42404.471619385338</v>
      </c>
      <c r="R3379" s="5">
        <f t="shared" si="338"/>
        <v>42435.082269503546</v>
      </c>
      <c r="S3379">
        <f t="shared" si="340"/>
        <v>31</v>
      </c>
      <c r="T3379">
        <f t="shared" si="341"/>
        <v>2016</v>
      </c>
      <c r="U3379" t="str">
        <f t="shared" si="342"/>
        <v>Mar</v>
      </c>
      <c r="V3379" t="str">
        <f t="shared" si="343"/>
        <v>Feb</v>
      </c>
    </row>
    <row r="3380" spans="1:22" ht="42.75" x14ac:dyDescent="0.4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>
        <v>21</v>
      </c>
      <c r="L3380" t="b">
        <v>1</v>
      </c>
      <c r="M3380" t="s">
        <v>8273</v>
      </c>
      <c r="N3380" t="s">
        <v>8274</v>
      </c>
      <c r="O3380" s="6">
        <f t="shared" si="336"/>
        <v>108</v>
      </c>
      <c r="P3380">
        <f t="shared" si="337"/>
        <v>28.19</v>
      </c>
      <c r="Q3380" s="5">
        <f t="shared" si="339"/>
        <v>42204.937423167852</v>
      </c>
      <c r="R3380" s="5">
        <f t="shared" si="338"/>
        <v>42229.643971631202</v>
      </c>
      <c r="S3380">
        <f t="shared" si="340"/>
        <v>25</v>
      </c>
      <c r="T3380">
        <f t="shared" si="341"/>
        <v>2015</v>
      </c>
      <c r="U3380" t="str">
        <f t="shared" si="342"/>
        <v>Aug</v>
      </c>
      <c r="V3380" t="str">
        <f t="shared" si="343"/>
        <v>Jul</v>
      </c>
    </row>
    <row r="3381" spans="1:22" ht="42.75" x14ac:dyDescent="0.4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>
        <v>38</v>
      </c>
      <c r="L3381" t="b">
        <v>1</v>
      </c>
      <c r="M3381" t="s">
        <v>8273</v>
      </c>
      <c r="N3381" t="s">
        <v>8274</v>
      </c>
      <c r="O3381" s="6">
        <f t="shared" si="336"/>
        <v>104</v>
      </c>
      <c r="P3381">
        <f t="shared" si="337"/>
        <v>54.55</v>
      </c>
      <c r="Q3381" s="5">
        <f t="shared" si="339"/>
        <v>42579.907801418442</v>
      </c>
      <c r="R3381" s="5">
        <f t="shared" si="338"/>
        <v>42597.723404255317</v>
      </c>
      <c r="S3381">
        <f t="shared" si="340"/>
        <v>18</v>
      </c>
      <c r="T3381">
        <f t="shared" si="341"/>
        <v>2016</v>
      </c>
      <c r="U3381" t="str">
        <f t="shared" si="342"/>
        <v>Aug</v>
      </c>
      <c r="V3381" t="str">
        <f t="shared" si="343"/>
        <v>Jul</v>
      </c>
    </row>
    <row r="3382" spans="1:22" ht="42.75" x14ac:dyDescent="0.4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>
        <v>28</v>
      </c>
      <c r="L3382" t="b">
        <v>1</v>
      </c>
      <c r="M3382" t="s">
        <v>8273</v>
      </c>
      <c r="N3382" t="s">
        <v>8274</v>
      </c>
      <c r="O3382" s="6">
        <f t="shared" si="336"/>
        <v>104</v>
      </c>
      <c r="P3382">
        <f t="shared" si="337"/>
        <v>111.89</v>
      </c>
      <c r="Q3382" s="5">
        <f t="shared" si="339"/>
        <v>42286.229054373522</v>
      </c>
      <c r="R3382" s="5">
        <f t="shared" si="338"/>
        <v>42322.016288416075</v>
      </c>
      <c r="S3382">
        <f t="shared" si="340"/>
        <v>36</v>
      </c>
      <c r="T3382">
        <f t="shared" si="341"/>
        <v>2015</v>
      </c>
      <c r="U3382" t="str">
        <f t="shared" si="342"/>
        <v>Nov</v>
      </c>
      <c r="V3382" t="str">
        <f t="shared" si="343"/>
        <v>Oct</v>
      </c>
    </row>
    <row r="3383" spans="1:22" ht="42.75" x14ac:dyDescent="0.4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>
        <v>48</v>
      </c>
      <c r="L3383" t="b">
        <v>1</v>
      </c>
      <c r="M3383" t="s">
        <v>8273</v>
      </c>
      <c r="N3383" t="s">
        <v>8274</v>
      </c>
      <c r="O3383" s="6">
        <f t="shared" si="336"/>
        <v>102</v>
      </c>
      <c r="P3383">
        <f t="shared" si="337"/>
        <v>85.21</v>
      </c>
      <c r="Q3383" s="5">
        <f t="shared" si="339"/>
        <v>42394.720839243499</v>
      </c>
      <c r="R3383" s="5">
        <f t="shared" si="338"/>
        <v>42425.316583924345</v>
      </c>
      <c r="S3383">
        <f t="shared" si="340"/>
        <v>31</v>
      </c>
      <c r="T3383">
        <f t="shared" si="341"/>
        <v>2016</v>
      </c>
      <c r="U3383" t="str">
        <f t="shared" si="342"/>
        <v>Feb</v>
      </c>
      <c r="V3383" t="str">
        <f t="shared" si="343"/>
        <v>Jan</v>
      </c>
    </row>
    <row r="3384" spans="1:22" ht="42.75" x14ac:dyDescent="0.4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>
        <v>46</v>
      </c>
      <c r="L3384" t="b">
        <v>1</v>
      </c>
      <c r="M3384" t="s">
        <v>8273</v>
      </c>
      <c r="N3384" t="s">
        <v>8274</v>
      </c>
      <c r="O3384" s="6">
        <f t="shared" si="336"/>
        <v>101</v>
      </c>
      <c r="P3384">
        <f t="shared" si="337"/>
        <v>76.650000000000006</v>
      </c>
      <c r="Q3384" s="5">
        <f t="shared" si="339"/>
        <v>42920.92973995272</v>
      </c>
      <c r="R3384" s="5">
        <f t="shared" si="338"/>
        <v>42945.978014184395</v>
      </c>
      <c r="S3384">
        <f t="shared" si="340"/>
        <v>26</v>
      </c>
      <c r="T3384">
        <f t="shared" si="341"/>
        <v>2017</v>
      </c>
      <c r="U3384" t="str">
        <f t="shared" si="342"/>
        <v>Jul</v>
      </c>
      <c r="V3384" t="str">
        <f t="shared" si="343"/>
        <v>Jul</v>
      </c>
    </row>
    <row r="3385" spans="1:22" ht="42.75" x14ac:dyDescent="0.4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>
        <v>30</v>
      </c>
      <c r="L3385" t="b">
        <v>1</v>
      </c>
      <c r="M3385" t="s">
        <v>8273</v>
      </c>
      <c r="N3385" t="s">
        <v>8274</v>
      </c>
      <c r="O3385" s="6">
        <f t="shared" si="336"/>
        <v>112</v>
      </c>
      <c r="P3385">
        <f t="shared" si="337"/>
        <v>65.17</v>
      </c>
      <c r="Q3385" s="5">
        <f t="shared" si="339"/>
        <v>42885.54397163121</v>
      </c>
      <c r="R3385" s="5">
        <f t="shared" si="338"/>
        <v>42905.969503546105</v>
      </c>
      <c r="S3385">
        <f t="shared" si="340"/>
        <v>21</v>
      </c>
      <c r="T3385">
        <f t="shared" si="341"/>
        <v>2017</v>
      </c>
      <c r="U3385" t="str">
        <f t="shared" si="342"/>
        <v>Jun</v>
      </c>
      <c r="V3385" t="str">
        <f t="shared" si="343"/>
        <v>May</v>
      </c>
    </row>
    <row r="3386" spans="1:22" ht="42.75" x14ac:dyDescent="0.4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>
        <v>64</v>
      </c>
      <c r="L3386" t="b">
        <v>1</v>
      </c>
      <c r="M3386" t="s">
        <v>8273</v>
      </c>
      <c r="N3386" t="s">
        <v>8274</v>
      </c>
      <c r="O3386" s="6">
        <f t="shared" si="336"/>
        <v>100</v>
      </c>
      <c r="P3386">
        <f t="shared" si="337"/>
        <v>93.76</v>
      </c>
      <c r="Q3386" s="5">
        <f t="shared" si="339"/>
        <v>42647.897966903074</v>
      </c>
      <c r="R3386" s="5">
        <f t="shared" si="338"/>
        <v>42685.723404255317</v>
      </c>
      <c r="S3386">
        <f t="shared" si="340"/>
        <v>38</v>
      </c>
      <c r="T3386">
        <f t="shared" si="341"/>
        <v>2016</v>
      </c>
      <c r="U3386" t="str">
        <f t="shared" si="342"/>
        <v>Nov</v>
      </c>
      <c r="V3386" t="str">
        <f t="shared" si="343"/>
        <v>Oct</v>
      </c>
    </row>
    <row r="3387" spans="1:22" ht="42.75" x14ac:dyDescent="0.4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>
        <v>15</v>
      </c>
      <c r="L3387" t="b">
        <v>1</v>
      </c>
      <c r="M3387" t="s">
        <v>8273</v>
      </c>
      <c r="N3387" t="s">
        <v>8274</v>
      </c>
      <c r="O3387" s="6">
        <f t="shared" si="336"/>
        <v>100</v>
      </c>
      <c r="P3387">
        <f t="shared" si="337"/>
        <v>133.33000000000001</v>
      </c>
      <c r="Q3387" s="5">
        <f t="shared" si="339"/>
        <v>42302.481702127661</v>
      </c>
      <c r="R3387" s="5">
        <f t="shared" si="338"/>
        <v>42333.119999999995</v>
      </c>
      <c r="S3387">
        <f t="shared" si="340"/>
        <v>31</v>
      </c>
      <c r="T3387">
        <f t="shared" si="341"/>
        <v>2015</v>
      </c>
      <c r="U3387" t="str">
        <f t="shared" si="342"/>
        <v>Nov</v>
      </c>
      <c r="V3387" t="str">
        <f t="shared" si="343"/>
        <v>Oct</v>
      </c>
    </row>
    <row r="3388" spans="1:22" ht="42.75" x14ac:dyDescent="0.4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>
        <v>41</v>
      </c>
      <c r="L3388" t="b">
        <v>1</v>
      </c>
      <c r="M3388" t="s">
        <v>8273</v>
      </c>
      <c r="N3388" t="s">
        <v>8274</v>
      </c>
      <c r="O3388" s="6">
        <f t="shared" si="336"/>
        <v>105</v>
      </c>
      <c r="P3388">
        <f t="shared" si="337"/>
        <v>51.22</v>
      </c>
      <c r="Q3388" s="5">
        <f t="shared" si="339"/>
        <v>42295.105271867607</v>
      </c>
      <c r="R3388" s="5">
        <f t="shared" si="338"/>
        <v>42325.743569739949</v>
      </c>
      <c r="S3388">
        <f t="shared" si="340"/>
        <v>31</v>
      </c>
      <c r="T3388">
        <f t="shared" si="341"/>
        <v>2015</v>
      </c>
      <c r="U3388" t="str">
        <f t="shared" si="342"/>
        <v>Nov</v>
      </c>
      <c r="V3388" t="str">
        <f t="shared" si="343"/>
        <v>Oct</v>
      </c>
    </row>
    <row r="3389" spans="1:22" ht="42.75" x14ac:dyDescent="0.4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>
        <v>35</v>
      </c>
      <c r="L3389" t="b">
        <v>1</v>
      </c>
      <c r="M3389" t="s">
        <v>8273</v>
      </c>
      <c r="N3389" t="s">
        <v>8274</v>
      </c>
      <c r="O3389" s="6">
        <f t="shared" si="336"/>
        <v>117</v>
      </c>
      <c r="P3389">
        <f t="shared" si="337"/>
        <v>100.17</v>
      </c>
      <c r="Q3389" s="5">
        <f t="shared" si="339"/>
        <v>42296.24690307329</v>
      </c>
      <c r="R3389" s="5">
        <f t="shared" si="338"/>
        <v>42337.097966903078</v>
      </c>
      <c r="S3389">
        <f t="shared" si="340"/>
        <v>41</v>
      </c>
      <c r="T3389">
        <f t="shared" si="341"/>
        <v>2015</v>
      </c>
      <c r="U3389" t="str">
        <f t="shared" si="342"/>
        <v>Nov</v>
      </c>
      <c r="V3389" t="str">
        <f t="shared" si="343"/>
        <v>Oct</v>
      </c>
    </row>
    <row r="3390" spans="1:22" ht="42.75" x14ac:dyDescent="0.4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>
        <v>45</v>
      </c>
      <c r="L3390" t="b">
        <v>1</v>
      </c>
      <c r="M3390" t="s">
        <v>8273</v>
      </c>
      <c r="N3390" t="s">
        <v>8274</v>
      </c>
      <c r="O3390" s="6">
        <f t="shared" si="336"/>
        <v>104</v>
      </c>
      <c r="P3390">
        <f t="shared" si="337"/>
        <v>34.6</v>
      </c>
      <c r="Q3390" s="5">
        <f t="shared" si="339"/>
        <v>42496.109231678485</v>
      </c>
      <c r="R3390" s="5">
        <f t="shared" si="338"/>
        <v>42526.747529550827</v>
      </c>
      <c r="S3390">
        <f t="shared" si="340"/>
        <v>31</v>
      </c>
      <c r="T3390">
        <f t="shared" si="341"/>
        <v>2016</v>
      </c>
      <c r="U3390" t="str">
        <f t="shared" si="342"/>
        <v>Jun</v>
      </c>
      <c r="V3390" t="str">
        <f t="shared" si="343"/>
        <v>May</v>
      </c>
    </row>
    <row r="3391" spans="1:22" ht="42.75" x14ac:dyDescent="0.4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>
        <v>62</v>
      </c>
      <c r="L3391" t="b">
        <v>1</v>
      </c>
      <c r="M3391" t="s">
        <v>8273</v>
      </c>
      <c r="N3391" t="s">
        <v>8274</v>
      </c>
      <c r="O3391" s="6">
        <f t="shared" si="336"/>
        <v>115</v>
      </c>
      <c r="P3391">
        <f t="shared" si="337"/>
        <v>184.68</v>
      </c>
      <c r="Q3391" s="5">
        <f t="shared" si="339"/>
        <v>42854.681820330967</v>
      </c>
      <c r="R3391" s="5">
        <f t="shared" si="338"/>
        <v>42885.320118203308</v>
      </c>
      <c r="S3391">
        <f t="shared" si="340"/>
        <v>31</v>
      </c>
      <c r="T3391">
        <f t="shared" si="341"/>
        <v>2017</v>
      </c>
      <c r="U3391" t="str">
        <f t="shared" si="342"/>
        <v>May</v>
      </c>
      <c r="V3391" t="str">
        <f t="shared" si="343"/>
        <v>Apr</v>
      </c>
    </row>
    <row r="3392" spans="1:22" ht="42.75" x14ac:dyDescent="0.4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>
        <v>22</v>
      </c>
      <c r="L3392" t="b">
        <v>1</v>
      </c>
      <c r="M3392" t="s">
        <v>8273</v>
      </c>
      <c r="N3392" t="s">
        <v>8274</v>
      </c>
      <c r="O3392" s="6">
        <f t="shared" si="336"/>
        <v>102</v>
      </c>
      <c r="P3392">
        <f t="shared" si="337"/>
        <v>69.819999999999993</v>
      </c>
      <c r="Q3392" s="5">
        <f t="shared" si="339"/>
        <v>42161.450886524821</v>
      </c>
      <c r="R3392" s="5">
        <f t="shared" si="338"/>
        <v>42176.770035460991</v>
      </c>
      <c r="S3392">
        <f t="shared" si="340"/>
        <v>16</v>
      </c>
      <c r="T3392">
        <f t="shared" si="341"/>
        <v>2015</v>
      </c>
      <c r="U3392" t="str">
        <f t="shared" si="342"/>
        <v>Jun</v>
      </c>
      <c r="V3392" t="str">
        <f t="shared" si="343"/>
        <v>Jun</v>
      </c>
    </row>
    <row r="3393" spans="1:22" ht="42.75" x14ac:dyDescent="0.4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>
        <v>18</v>
      </c>
      <c r="L3393" t="b">
        <v>1</v>
      </c>
      <c r="M3393" t="s">
        <v>8273</v>
      </c>
      <c r="N3393" t="s">
        <v>8274</v>
      </c>
      <c r="O3393" s="6">
        <f t="shared" si="336"/>
        <v>223</v>
      </c>
      <c r="P3393">
        <f t="shared" si="337"/>
        <v>61.94</v>
      </c>
      <c r="Q3393" s="5">
        <f t="shared" si="339"/>
        <v>42176.536028368791</v>
      </c>
      <c r="R3393" s="5">
        <f t="shared" si="338"/>
        <v>42206.55177304965</v>
      </c>
      <c r="S3393">
        <f t="shared" si="340"/>
        <v>30</v>
      </c>
      <c r="T3393">
        <f t="shared" si="341"/>
        <v>2015</v>
      </c>
      <c r="U3393" t="str">
        <f t="shared" si="342"/>
        <v>Jul</v>
      </c>
      <c r="V3393" t="str">
        <f t="shared" si="343"/>
        <v>Jun</v>
      </c>
    </row>
    <row r="3394" spans="1:22" ht="42.75" x14ac:dyDescent="0.4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>
        <v>12</v>
      </c>
      <c r="L3394" t="b">
        <v>1</v>
      </c>
      <c r="M3394" t="s">
        <v>8273</v>
      </c>
      <c r="N3394" t="s">
        <v>8274</v>
      </c>
      <c r="O3394" s="6">
        <f t="shared" ref="O3394:O3457" si="344">ROUND(E3394/D3394*100,0)</f>
        <v>100</v>
      </c>
      <c r="P3394">
        <f t="shared" ref="P3394:P3457" si="345">IFERROR(ROUND(E3394/K3394,2),0)</f>
        <v>41.67</v>
      </c>
      <c r="Q3394" s="5">
        <f t="shared" si="339"/>
        <v>42805.94864066194</v>
      </c>
      <c r="R3394" s="5">
        <f t="shared" ref="R3394:R3457" si="346">(I3394/84600)+DATE(1970,1,1)</f>
        <v>42857.012470449175</v>
      </c>
      <c r="S3394">
        <f t="shared" si="340"/>
        <v>51</v>
      </c>
      <c r="T3394">
        <f t="shared" si="341"/>
        <v>2017</v>
      </c>
      <c r="U3394" t="str">
        <f t="shared" si="342"/>
        <v>May</v>
      </c>
      <c r="V3394" t="str">
        <f t="shared" si="343"/>
        <v>Mar</v>
      </c>
    </row>
    <row r="3395" spans="1:22" ht="42.75" x14ac:dyDescent="0.4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>
        <v>44</v>
      </c>
      <c r="L3395" t="b">
        <v>1</v>
      </c>
      <c r="M3395" t="s">
        <v>8273</v>
      </c>
      <c r="N3395" t="s">
        <v>8274</v>
      </c>
      <c r="O3395" s="6">
        <f t="shared" si="344"/>
        <v>106</v>
      </c>
      <c r="P3395">
        <f t="shared" si="345"/>
        <v>36.07</v>
      </c>
      <c r="Q3395" s="5">
        <f t="shared" ref="Q3395:Q3458" si="347">(J3395/84600)+DATE(1970,1,1)</f>
        <v>42271.898699763595</v>
      </c>
      <c r="R3395" s="5">
        <f t="shared" si="346"/>
        <v>42297.543262411345</v>
      </c>
      <c r="S3395">
        <f t="shared" ref="S3395:S3458" si="348">ROUND((I3395-J3395)/86400,0)+1</f>
        <v>26</v>
      </c>
      <c r="T3395">
        <f t="shared" ref="T3395:T3458" si="349">YEAR((Q3395))</f>
        <v>2015</v>
      </c>
      <c r="U3395" t="str">
        <f t="shared" si="342"/>
        <v>Oct</v>
      </c>
      <c r="V3395" t="str">
        <f t="shared" si="343"/>
        <v>Sep</v>
      </c>
    </row>
    <row r="3396" spans="1:22" ht="42.75" x14ac:dyDescent="0.4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>
        <v>27</v>
      </c>
      <c r="L3396" t="b">
        <v>1</v>
      </c>
      <c r="M3396" t="s">
        <v>8273</v>
      </c>
      <c r="N3396" t="s">
        <v>8274</v>
      </c>
      <c r="O3396" s="6">
        <f t="shared" si="344"/>
        <v>142</v>
      </c>
      <c r="P3396">
        <f t="shared" si="345"/>
        <v>29</v>
      </c>
      <c r="Q3396" s="5">
        <f t="shared" si="347"/>
        <v>42163.31022458629</v>
      </c>
      <c r="R3396" s="5">
        <f t="shared" si="346"/>
        <v>42193.948522458624</v>
      </c>
      <c r="S3396">
        <f t="shared" si="348"/>
        <v>31</v>
      </c>
      <c r="T3396">
        <f t="shared" si="349"/>
        <v>2015</v>
      </c>
      <c r="U3396" t="str">
        <f t="shared" si="342"/>
        <v>Jul</v>
      </c>
      <c r="V3396" t="str">
        <f t="shared" si="343"/>
        <v>Jun</v>
      </c>
    </row>
    <row r="3397" spans="1:22" ht="28.5" x14ac:dyDescent="0.4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>
        <v>38</v>
      </c>
      <c r="L3397" t="b">
        <v>1</v>
      </c>
      <c r="M3397" t="s">
        <v>8273</v>
      </c>
      <c r="N3397" t="s">
        <v>8274</v>
      </c>
      <c r="O3397" s="6">
        <f t="shared" si="344"/>
        <v>184</v>
      </c>
      <c r="P3397">
        <f t="shared" si="345"/>
        <v>24.21</v>
      </c>
      <c r="Q3397" s="5">
        <f t="shared" si="347"/>
        <v>42493.301938534278</v>
      </c>
      <c r="R3397" s="5">
        <f t="shared" si="346"/>
        <v>42507.645390070917</v>
      </c>
      <c r="S3397">
        <f t="shared" si="348"/>
        <v>15</v>
      </c>
      <c r="T3397">
        <f t="shared" si="349"/>
        <v>2016</v>
      </c>
      <c r="U3397" t="str">
        <f t="shared" si="342"/>
        <v>May</v>
      </c>
      <c r="V3397" t="str">
        <f t="shared" si="343"/>
        <v>May</v>
      </c>
    </row>
    <row r="3398" spans="1:22" ht="42.75" x14ac:dyDescent="0.4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>
        <v>28</v>
      </c>
      <c r="L3398" t="b">
        <v>1</v>
      </c>
      <c r="M3398" t="s">
        <v>8273</v>
      </c>
      <c r="N3398" t="s">
        <v>8274</v>
      </c>
      <c r="O3398" s="6">
        <f t="shared" si="344"/>
        <v>104</v>
      </c>
      <c r="P3398">
        <f t="shared" si="345"/>
        <v>55.89</v>
      </c>
      <c r="Q3398" s="5">
        <f t="shared" si="347"/>
        <v>42109.03060283688</v>
      </c>
      <c r="R3398" s="5">
        <f t="shared" si="346"/>
        <v>42136.318439716313</v>
      </c>
      <c r="S3398">
        <f t="shared" si="348"/>
        <v>28</v>
      </c>
      <c r="T3398">
        <f t="shared" si="349"/>
        <v>2015</v>
      </c>
      <c r="U3398" t="str">
        <f t="shared" si="342"/>
        <v>May</v>
      </c>
      <c r="V3398" t="str">
        <f t="shared" si="343"/>
        <v>Apr</v>
      </c>
    </row>
    <row r="3399" spans="1:22" ht="28.5" x14ac:dyDescent="0.4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>
        <v>24</v>
      </c>
      <c r="L3399" t="b">
        <v>1</v>
      </c>
      <c r="M3399" t="s">
        <v>8273</v>
      </c>
      <c r="N3399" t="s">
        <v>8274</v>
      </c>
      <c r="O3399" s="6">
        <f t="shared" si="344"/>
        <v>112</v>
      </c>
      <c r="P3399">
        <f t="shared" si="345"/>
        <v>11.67</v>
      </c>
      <c r="Q3399" s="5">
        <f t="shared" si="347"/>
        <v>42736.126820330974</v>
      </c>
      <c r="R3399" s="5">
        <f t="shared" si="346"/>
        <v>42777.425531914894</v>
      </c>
      <c r="S3399">
        <f t="shared" si="348"/>
        <v>41</v>
      </c>
      <c r="T3399">
        <f t="shared" si="349"/>
        <v>2017</v>
      </c>
      <c r="U3399" t="str">
        <f t="shared" si="342"/>
        <v>Feb</v>
      </c>
      <c r="V3399" t="str">
        <f t="shared" si="343"/>
        <v>Jan</v>
      </c>
    </row>
    <row r="3400" spans="1:22" ht="42.75" x14ac:dyDescent="0.4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>
        <v>65</v>
      </c>
      <c r="L3400" t="b">
        <v>1</v>
      </c>
      <c r="M3400" t="s">
        <v>8273</v>
      </c>
      <c r="N3400" t="s">
        <v>8274</v>
      </c>
      <c r="O3400" s="6">
        <f t="shared" si="344"/>
        <v>111</v>
      </c>
      <c r="P3400">
        <f t="shared" si="345"/>
        <v>68.349999999999994</v>
      </c>
      <c r="Q3400" s="5">
        <f t="shared" si="347"/>
        <v>42290.10846335697</v>
      </c>
      <c r="R3400" s="5">
        <f t="shared" si="346"/>
        <v>42313.553191489365</v>
      </c>
      <c r="S3400">
        <f t="shared" si="348"/>
        <v>24</v>
      </c>
      <c r="T3400">
        <f t="shared" si="349"/>
        <v>2015</v>
      </c>
      <c r="U3400" t="str">
        <f t="shared" si="342"/>
        <v>Nov</v>
      </c>
      <c r="V3400" t="str">
        <f t="shared" si="343"/>
        <v>Oct</v>
      </c>
    </row>
    <row r="3401" spans="1:22" ht="42.75" x14ac:dyDescent="0.4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>
        <v>46</v>
      </c>
      <c r="L3401" t="b">
        <v>1</v>
      </c>
      <c r="M3401" t="s">
        <v>8273</v>
      </c>
      <c r="N3401" t="s">
        <v>8274</v>
      </c>
      <c r="O3401" s="6">
        <f t="shared" si="344"/>
        <v>104</v>
      </c>
      <c r="P3401">
        <f t="shared" si="345"/>
        <v>27.07</v>
      </c>
      <c r="Q3401" s="5">
        <f t="shared" si="347"/>
        <v>42377.088947990545</v>
      </c>
      <c r="R3401" s="5">
        <f t="shared" si="346"/>
        <v>42407.727245862887</v>
      </c>
      <c r="S3401">
        <f t="shared" si="348"/>
        <v>31</v>
      </c>
      <c r="T3401">
        <f t="shared" si="349"/>
        <v>2016</v>
      </c>
      <c r="U3401" t="str">
        <f t="shared" si="342"/>
        <v>Feb</v>
      </c>
      <c r="V3401" t="str">
        <f t="shared" si="343"/>
        <v>Jan</v>
      </c>
    </row>
    <row r="3402" spans="1:22" ht="42.75" x14ac:dyDescent="0.4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>
        <v>85</v>
      </c>
      <c r="L3402" t="b">
        <v>1</v>
      </c>
      <c r="M3402" t="s">
        <v>8273</v>
      </c>
      <c r="N3402" t="s">
        <v>8274</v>
      </c>
      <c r="O3402" s="6">
        <f t="shared" si="344"/>
        <v>100</v>
      </c>
      <c r="P3402">
        <f t="shared" si="345"/>
        <v>118.13</v>
      </c>
      <c r="Q3402" s="5">
        <f t="shared" si="347"/>
        <v>42181.037990543737</v>
      </c>
      <c r="R3402" s="5">
        <f t="shared" si="346"/>
        <v>42226.995437352249</v>
      </c>
      <c r="S3402">
        <f t="shared" si="348"/>
        <v>46</v>
      </c>
      <c r="T3402">
        <f t="shared" si="349"/>
        <v>2015</v>
      </c>
      <c r="U3402" t="str">
        <f t="shared" si="342"/>
        <v>Aug</v>
      </c>
      <c r="V3402" t="str">
        <f t="shared" si="343"/>
        <v>Jun</v>
      </c>
    </row>
    <row r="3403" spans="1:22" ht="42.75" x14ac:dyDescent="0.4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>
        <v>66</v>
      </c>
      <c r="L3403" t="b">
        <v>1</v>
      </c>
      <c r="M3403" t="s">
        <v>8273</v>
      </c>
      <c r="N3403" t="s">
        <v>8274</v>
      </c>
      <c r="O3403" s="6">
        <f t="shared" si="344"/>
        <v>102</v>
      </c>
      <c r="P3403">
        <f t="shared" si="345"/>
        <v>44.76</v>
      </c>
      <c r="Q3403" s="5">
        <f t="shared" si="347"/>
        <v>42547.441442080381</v>
      </c>
      <c r="R3403" s="5">
        <f t="shared" si="346"/>
        <v>42578.079739952722</v>
      </c>
      <c r="S3403">
        <f t="shared" si="348"/>
        <v>31</v>
      </c>
      <c r="T3403">
        <f t="shared" si="349"/>
        <v>2016</v>
      </c>
      <c r="U3403" t="str">
        <f t="shared" si="342"/>
        <v>Jul</v>
      </c>
      <c r="V3403" t="str">
        <f t="shared" si="343"/>
        <v>Jun</v>
      </c>
    </row>
    <row r="3404" spans="1:22" ht="42.75" x14ac:dyDescent="0.4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>
        <v>165</v>
      </c>
      <c r="L3404" t="b">
        <v>1</v>
      </c>
      <c r="M3404" t="s">
        <v>8273</v>
      </c>
      <c r="N3404" t="s">
        <v>8274</v>
      </c>
      <c r="O3404" s="6">
        <f t="shared" si="344"/>
        <v>110</v>
      </c>
      <c r="P3404">
        <f t="shared" si="345"/>
        <v>99.79</v>
      </c>
      <c r="Q3404" s="5">
        <f t="shared" si="347"/>
        <v>42646.3976713948</v>
      </c>
      <c r="R3404" s="5">
        <f t="shared" si="346"/>
        <v>42676.511347517735</v>
      </c>
      <c r="S3404">
        <f t="shared" si="348"/>
        <v>30</v>
      </c>
      <c r="T3404">
        <f t="shared" si="349"/>
        <v>2016</v>
      </c>
      <c r="U3404" t="str">
        <f t="shared" si="342"/>
        <v>Nov</v>
      </c>
      <c r="V3404" t="str">
        <f t="shared" si="343"/>
        <v>Oct</v>
      </c>
    </row>
    <row r="3405" spans="1:22" ht="42.75" x14ac:dyDescent="0.4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>
        <v>17</v>
      </c>
      <c r="L3405" t="b">
        <v>1</v>
      </c>
      <c r="M3405" t="s">
        <v>8273</v>
      </c>
      <c r="N3405" t="s">
        <v>8274</v>
      </c>
      <c r="O3405" s="6">
        <f t="shared" si="344"/>
        <v>100</v>
      </c>
      <c r="P3405">
        <f t="shared" si="345"/>
        <v>117.65</v>
      </c>
      <c r="Q3405" s="5">
        <f t="shared" si="347"/>
        <v>42503.259148936166</v>
      </c>
      <c r="R3405" s="5">
        <f t="shared" si="346"/>
        <v>42533.897446808507</v>
      </c>
      <c r="S3405">
        <f t="shared" si="348"/>
        <v>31</v>
      </c>
      <c r="T3405">
        <f t="shared" si="349"/>
        <v>2016</v>
      </c>
      <c r="U3405" t="str">
        <f t="shared" ref="U3405:U3468" si="350">TEXT(R3405,"mmm")</f>
        <v>Jun</v>
      </c>
      <c r="V3405" t="str">
        <f t="shared" si="343"/>
        <v>May</v>
      </c>
    </row>
    <row r="3406" spans="1:22" ht="42.75" x14ac:dyDescent="0.4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>
        <v>3</v>
      </c>
      <c r="L3406" t="b">
        <v>1</v>
      </c>
      <c r="M3406" t="s">
        <v>8273</v>
      </c>
      <c r="N3406" t="s">
        <v>8274</v>
      </c>
      <c r="O3406" s="6">
        <f t="shared" si="344"/>
        <v>122</v>
      </c>
      <c r="P3406">
        <f t="shared" si="345"/>
        <v>203.33</v>
      </c>
      <c r="Q3406" s="5">
        <f t="shared" si="347"/>
        <v>42505.343995271869</v>
      </c>
      <c r="R3406" s="5">
        <f t="shared" si="346"/>
        <v>42525.769527186756</v>
      </c>
      <c r="S3406">
        <f t="shared" si="348"/>
        <v>21</v>
      </c>
      <c r="T3406">
        <f t="shared" si="349"/>
        <v>2016</v>
      </c>
      <c r="U3406" t="str">
        <f t="shared" si="350"/>
        <v>Jun</v>
      </c>
      <c r="V3406" t="str">
        <f t="shared" si="343"/>
        <v>May</v>
      </c>
    </row>
    <row r="3407" spans="1:22" ht="42.75" x14ac:dyDescent="0.4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>
        <v>17</v>
      </c>
      <c r="L3407" t="b">
        <v>1</v>
      </c>
      <c r="M3407" t="s">
        <v>8273</v>
      </c>
      <c r="N3407" t="s">
        <v>8274</v>
      </c>
      <c r="O3407" s="6">
        <f t="shared" si="344"/>
        <v>138</v>
      </c>
      <c r="P3407">
        <f t="shared" si="345"/>
        <v>28.32</v>
      </c>
      <c r="Q3407" s="5">
        <f t="shared" si="347"/>
        <v>42768.336713947989</v>
      </c>
      <c r="R3407" s="5">
        <f t="shared" si="346"/>
        <v>42789.765248226948</v>
      </c>
      <c r="S3407">
        <f t="shared" si="348"/>
        <v>22</v>
      </c>
      <c r="T3407">
        <f t="shared" si="349"/>
        <v>2017</v>
      </c>
      <c r="U3407" t="str">
        <f t="shared" si="350"/>
        <v>Feb</v>
      </c>
      <c r="V3407" t="str">
        <f t="shared" si="343"/>
        <v>Feb</v>
      </c>
    </row>
    <row r="3408" spans="1:22" ht="28.5" x14ac:dyDescent="0.4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>
        <v>91</v>
      </c>
      <c r="L3408" t="b">
        <v>1</v>
      </c>
      <c r="M3408" t="s">
        <v>8273</v>
      </c>
      <c r="N3408" t="s">
        <v>8274</v>
      </c>
      <c r="O3408" s="6">
        <f t="shared" si="344"/>
        <v>100</v>
      </c>
      <c r="P3408">
        <f t="shared" si="345"/>
        <v>110.23</v>
      </c>
      <c r="Q3408" s="5">
        <f t="shared" si="347"/>
        <v>42136.652198581563</v>
      </c>
      <c r="R3408" s="5">
        <f t="shared" si="346"/>
        <v>42182.609645390068</v>
      </c>
      <c r="S3408">
        <f t="shared" si="348"/>
        <v>46</v>
      </c>
      <c r="T3408">
        <f t="shared" si="349"/>
        <v>2015</v>
      </c>
      <c r="U3408" t="str">
        <f t="shared" si="350"/>
        <v>Jun</v>
      </c>
      <c r="V3408" t="str">
        <f t="shared" si="343"/>
        <v>May</v>
      </c>
    </row>
    <row r="3409" spans="1:22" ht="57" x14ac:dyDescent="0.4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>
        <v>67</v>
      </c>
      <c r="L3409" t="b">
        <v>1</v>
      </c>
      <c r="M3409" t="s">
        <v>8273</v>
      </c>
      <c r="N3409" t="s">
        <v>8274</v>
      </c>
      <c r="O3409" s="6">
        <f t="shared" si="344"/>
        <v>107</v>
      </c>
      <c r="P3409">
        <f t="shared" si="345"/>
        <v>31.97</v>
      </c>
      <c r="Q3409" s="5">
        <f t="shared" si="347"/>
        <v>42141.686631205674</v>
      </c>
      <c r="R3409" s="5">
        <f t="shared" si="346"/>
        <v>42172.324929078015</v>
      </c>
      <c r="S3409">
        <f t="shared" si="348"/>
        <v>31</v>
      </c>
      <c r="T3409">
        <f t="shared" si="349"/>
        <v>2015</v>
      </c>
      <c r="U3409" t="str">
        <f t="shared" si="350"/>
        <v>Jun</v>
      </c>
      <c r="V3409" t="str">
        <f t="shared" si="343"/>
        <v>May</v>
      </c>
    </row>
    <row r="3410" spans="1:22" ht="42.75" x14ac:dyDescent="0.4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>
        <v>18</v>
      </c>
      <c r="L3410" t="b">
        <v>1</v>
      </c>
      <c r="M3410" t="s">
        <v>8273</v>
      </c>
      <c r="N3410" t="s">
        <v>8274</v>
      </c>
      <c r="O3410" s="6">
        <f t="shared" si="344"/>
        <v>211</v>
      </c>
      <c r="P3410">
        <f t="shared" si="345"/>
        <v>58.61</v>
      </c>
      <c r="Q3410" s="5">
        <f t="shared" si="347"/>
        <v>42154.523687943263</v>
      </c>
      <c r="R3410" s="5">
        <f t="shared" si="346"/>
        <v>42185.161985815605</v>
      </c>
      <c r="S3410">
        <f t="shared" si="348"/>
        <v>31</v>
      </c>
      <c r="T3410">
        <f t="shared" si="349"/>
        <v>2015</v>
      </c>
      <c r="U3410" t="str">
        <f t="shared" si="350"/>
        <v>Jun</v>
      </c>
      <c r="V3410" t="str">
        <f t="shared" si="343"/>
        <v>May</v>
      </c>
    </row>
    <row r="3411" spans="1:22" ht="42.75" x14ac:dyDescent="0.4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>
        <v>21</v>
      </c>
      <c r="L3411" t="b">
        <v>1</v>
      </c>
      <c r="M3411" t="s">
        <v>8273</v>
      </c>
      <c r="N3411" t="s">
        <v>8274</v>
      </c>
      <c r="O3411" s="6">
        <f t="shared" si="344"/>
        <v>124</v>
      </c>
      <c r="P3411">
        <f t="shared" si="345"/>
        <v>29.43</v>
      </c>
      <c r="Q3411" s="5">
        <f t="shared" si="347"/>
        <v>42906.001867612293</v>
      </c>
      <c r="R3411" s="5">
        <f t="shared" si="346"/>
        <v>42944.870921985814</v>
      </c>
      <c r="S3411">
        <f t="shared" si="348"/>
        <v>39</v>
      </c>
      <c r="T3411">
        <f t="shared" si="349"/>
        <v>2017</v>
      </c>
      <c r="U3411" t="str">
        <f t="shared" si="350"/>
        <v>Jul</v>
      </c>
      <c r="V3411" t="str">
        <f t="shared" si="343"/>
        <v>Jun</v>
      </c>
    </row>
    <row r="3412" spans="1:22" ht="42.75" x14ac:dyDescent="0.4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>
        <v>40</v>
      </c>
      <c r="L3412" t="b">
        <v>1</v>
      </c>
      <c r="M3412" t="s">
        <v>8273</v>
      </c>
      <c r="N3412" t="s">
        <v>8274</v>
      </c>
      <c r="O3412" s="6">
        <f t="shared" si="344"/>
        <v>109</v>
      </c>
      <c r="P3412">
        <f t="shared" si="345"/>
        <v>81.38</v>
      </c>
      <c r="Q3412" s="5">
        <f t="shared" si="347"/>
        <v>42860.276477541367</v>
      </c>
      <c r="R3412" s="5">
        <f t="shared" si="346"/>
        <v>42888.106382978724</v>
      </c>
      <c r="S3412">
        <f t="shared" si="348"/>
        <v>28</v>
      </c>
      <c r="T3412">
        <f t="shared" si="349"/>
        <v>2017</v>
      </c>
      <c r="U3412" t="str">
        <f t="shared" si="350"/>
        <v>Jun</v>
      </c>
      <c r="V3412" t="str">
        <f t="shared" si="343"/>
        <v>May</v>
      </c>
    </row>
    <row r="3413" spans="1:22" ht="42.75" x14ac:dyDescent="0.4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>
        <v>78</v>
      </c>
      <c r="L3413" t="b">
        <v>1</v>
      </c>
      <c r="M3413" t="s">
        <v>8273</v>
      </c>
      <c r="N3413" t="s">
        <v>8274</v>
      </c>
      <c r="O3413" s="6">
        <f t="shared" si="344"/>
        <v>104</v>
      </c>
      <c r="P3413">
        <f t="shared" si="345"/>
        <v>199.17</v>
      </c>
      <c r="Q3413" s="5">
        <f t="shared" si="347"/>
        <v>42620.257352245862</v>
      </c>
      <c r="R3413" s="5">
        <f t="shared" si="346"/>
        <v>42640.682884160757</v>
      </c>
      <c r="S3413">
        <f t="shared" si="348"/>
        <v>21</v>
      </c>
      <c r="T3413">
        <f t="shared" si="349"/>
        <v>2016</v>
      </c>
      <c r="U3413" t="str">
        <f t="shared" si="350"/>
        <v>Sep</v>
      </c>
      <c r="V3413" t="str">
        <f t="shared" si="343"/>
        <v>Sep</v>
      </c>
    </row>
    <row r="3414" spans="1:22" ht="42.75" x14ac:dyDescent="0.4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>
        <v>26</v>
      </c>
      <c r="L3414" t="b">
        <v>1</v>
      </c>
      <c r="M3414" t="s">
        <v>8273</v>
      </c>
      <c r="N3414" t="s">
        <v>8274</v>
      </c>
      <c r="O3414" s="6">
        <f t="shared" si="344"/>
        <v>100</v>
      </c>
      <c r="P3414">
        <f t="shared" si="345"/>
        <v>115.38</v>
      </c>
      <c r="Q3414" s="5">
        <f t="shared" si="347"/>
        <v>42227.000732860521</v>
      </c>
      <c r="R3414" s="5">
        <f t="shared" si="346"/>
        <v>42257.639030732862</v>
      </c>
      <c r="S3414">
        <f t="shared" si="348"/>
        <v>31</v>
      </c>
      <c r="T3414">
        <f t="shared" si="349"/>
        <v>2015</v>
      </c>
      <c r="U3414" t="str">
        <f t="shared" si="350"/>
        <v>Sep</v>
      </c>
      <c r="V3414" t="str">
        <f t="shared" si="343"/>
        <v>Aug</v>
      </c>
    </row>
    <row r="3415" spans="1:22" ht="42.75" x14ac:dyDescent="0.4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>
        <v>14</v>
      </c>
      <c r="L3415" t="b">
        <v>1</v>
      </c>
      <c r="M3415" t="s">
        <v>8273</v>
      </c>
      <c r="N3415" t="s">
        <v>8274</v>
      </c>
      <c r="O3415" s="6">
        <f t="shared" si="344"/>
        <v>130</v>
      </c>
      <c r="P3415">
        <f t="shared" si="345"/>
        <v>46.43</v>
      </c>
      <c r="Q3415" s="5">
        <f t="shared" si="347"/>
        <v>42404.472080378255</v>
      </c>
      <c r="R3415" s="5">
        <f t="shared" si="346"/>
        <v>42414.148226950354</v>
      </c>
      <c r="S3415">
        <f t="shared" si="348"/>
        <v>10</v>
      </c>
      <c r="T3415">
        <f t="shared" si="349"/>
        <v>2016</v>
      </c>
      <c r="U3415" t="str">
        <f t="shared" si="350"/>
        <v>Feb</v>
      </c>
      <c r="V3415" t="str">
        <f t="shared" si="343"/>
        <v>Feb</v>
      </c>
    </row>
    <row r="3416" spans="1:22" ht="42.75" x14ac:dyDescent="0.4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>
        <v>44</v>
      </c>
      <c r="L3416" t="b">
        <v>1</v>
      </c>
      <c r="M3416" t="s">
        <v>8273</v>
      </c>
      <c r="N3416" t="s">
        <v>8274</v>
      </c>
      <c r="O3416" s="6">
        <f t="shared" si="344"/>
        <v>104</v>
      </c>
      <c r="P3416">
        <f t="shared" si="345"/>
        <v>70.569999999999993</v>
      </c>
      <c r="Q3416" s="5">
        <f t="shared" si="347"/>
        <v>43039.807624113477</v>
      </c>
      <c r="R3416" s="5">
        <f t="shared" si="346"/>
        <v>43069.935460992907</v>
      </c>
      <c r="S3416">
        <f t="shared" si="348"/>
        <v>31</v>
      </c>
      <c r="T3416">
        <f t="shared" si="349"/>
        <v>2017</v>
      </c>
      <c r="U3416" t="str">
        <f t="shared" si="350"/>
        <v>Nov</v>
      </c>
      <c r="V3416" t="str">
        <f t="shared" si="343"/>
        <v>Oct</v>
      </c>
    </row>
    <row r="3417" spans="1:22" ht="42.75" x14ac:dyDescent="0.4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>
        <v>9</v>
      </c>
      <c r="L3417" t="b">
        <v>1</v>
      </c>
      <c r="M3417" t="s">
        <v>8273</v>
      </c>
      <c r="N3417" t="s">
        <v>8274</v>
      </c>
      <c r="O3417" s="6">
        <f t="shared" si="344"/>
        <v>100</v>
      </c>
      <c r="P3417">
        <f t="shared" si="345"/>
        <v>22.22</v>
      </c>
      <c r="Q3417" s="5">
        <f t="shared" si="347"/>
        <v>42826.679148936171</v>
      </c>
      <c r="R3417" s="5">
        <f t="shared" si="346"/>
        <v>42837.744680851065</v>
      </c>
      <c r="S3417">
        <f t="shared" si="348"/>
        <v>12</v>
      </c>
      <c r="T3417">
        <f t="shared" si="349"/>
        <v>2017</v>
      </c>
      <c r="U3417" t="str">
        <f t="shared" si="350"/>
        <v>Apr</v>
      </c>
      <c r="V3417" t="str">
        <f t="shared" si="343"/>
        <v>Apr</v>
      </c>
    </row>
    <row r="3418" spans="1:22" ht="57" x14ac:dyDescent="0.4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>
        <v>30</v>
      </c>
      <c r="L3418" t="b">
        <v>1</v>
      </c>
      <c r="M3418" t="s">
        <v>8273</v>
      </c>
      <c r="N3418" t="s">
        <v>8274</v>
      </c>
      <c r="O3418" s="6">
        <f t="shared" si="344"/>
        <v>120</v>
      </c>
      <c r="P3418">
        <f t="shared" si="345"/>
        <v>159.47</v>
      </c>
      <c r="Q3418" s="5">
        <f t="shared" si="347"/>
        <v>42440.910697399522</v>
      </c>
      <c r="R3418" s="5">
        <f t="shared" si="346"/>
        <v>42469.872340425529</v>
      </c>
      <c r="S3418">
        <f t="shared" si="348"/>
        <v>29</v>
      </c>
      <c r="T3418">
        <f t="shared" si="349"/>
        <v>2016</v>
      </c>
      <c r="U3418" t="str">
        <f t="shared" si="350"/>
        <v>Apr</v>
      </c>
      <c r="V3418" t="str">
        <f t="shared" si="343"/>
        <v>Mar</v>
      </c>
    </row>
    <row r="3419" spans="1:22" ht="42.75" x14ac:dyDescent="0.4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>
        <v>45</v>
      </c>
      <c r="L3419" t="b">
        <v>1</v>
      </c>
      <c r="M3419" t="s">
        <v>8273</v>
      </c>
      <c r="N3419" t="s">
        <v>8274</v>
      </c>
      <c r="O3419" s="6">
        <f t="shared" si="344"/>
        <v>100</v>
      </c>
      <c r="P3419">
        <f t="shared" si="345"/>
        <v>37.78</v>
      </c>
      <c r="Q3419" s="5">
        <f t="shared" si="347"/>
        <v>42242.273617021274</v>
      </c>
      <c r="R3419" s="5">
        <f t="shared" si="346"/>
        <v>42286.307092198578</v>
      </c>
      <c r="S3419">
        <f t="shared" si="348"/>
        <v>44</v>
      </c>
      <c r="T3419">
        <f t="shared" si="349"/>
        <v>2015</v>
      </c>
      <c r="U3419" t="str">
        <f t="shared" si="350"/>
        <v>Oct</v>
      </c>
      <c r="V3419" t="str">
        <f t="shared" si="343"/>
        <v>Aug</v>
      </c>
    </row>
    <row r="3420" spans="1:22" ht="42.75" x14ac:dyDescent="0.4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>
        <v>56</v>
      </c>
      <c r="L3420" t="b">
        <v>1</v>
      </c>
      <c r="M3420" t="s">
        <v>8273</v>
      </c>
      <c r="N3420" t="s">
        <v>8274</v>
      </c>
      <c r="O3420" s="6">
        <f t="shared" si="344"/>
        <v>101</v>
      </c>
      <c r="P3420">
        <f t="shared" si="345"/>
        <v>72.05</v>
      </c>
      <c r="Q3420" s="5">
        <f t="shared" si="347"/>
        <v>42097.171477541371</v>
      </c>
      <c r="R3420" s="5">
        <f t="shared" si="346"/>
        <v>42127.809775413712</v>
      </c>
      <c r="S3420">
        <f t="shared" si="348"/>
        <v>31</v>
      </c>
      <c r="T3420">
        <f t="shared" si="349"/>
        <v>2015</v>
      </c>
      <c r="U3420" t="str">
        <f t="shared" si="350"/>
        <v>May</v>
      </c>
      <c r="V3420" t="str">
        <f t="shared" si="343"/>
        <v>Apr</v>
      </c>
    </row>
    <row r="3421" spans="1:22" ht="57" x14ac:dyDescent="0.4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>
        <v>46</v>
      </c>
      <c r="L3421" t="b">
        <v>1</v>
      </c>
      <c r="M3421" t="s">
        <v>8273</v>
      </c>
      <c r="N3421" t="s">
        <v>8274</v>
      </c>
      <c r="O3421" s="6">
        <f t="shared" si="344"/>
        <v>107</v>
      </c>
      <c r="P3421">
        <f t="shared" si="345"/>
        <v>63.7</v>
      </c>
      <c r="Q3421" s="5">
        <f t="shared" si="347"/>
        <v>42807.966725768318</v>
      </c>
      <c r="R3421" s="5">
        <f t="shared" si="346"/>
        <v>42826.425531914894</v>
      </c>
      <c r="S3421">
        <f t="shared" si="348"/>
        <v>19</v>
      </c>
      <c r="T3421">
        <f t="shared" si="349"/>
        <v>2017</v>
      </c>
      <c r="U3421" t="str">
        <f t="shared" si="350"/>
        <v>Apr</v>
      </c>
      <c r="V3421" t="str">
        <f t="shared" si="343"/>
        <v>Mar</v>
      </c>
    </row>
    <row r="3422" spans="1:22" ht="42.75" x14ac:dyDescent="0.4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>
        <v>34</v>
      </c>
      <c r="L3422" t="b">
        <v>1</v>
      </c>
      <c r="M3422" t="s">
        <v>8273</v>
      </c>
      <c r="N3422" t="s">
        <v>8274</v>
      </c>
      <c r="O3422" s="6">
        <f t="shared" si="344"/>
        <v>138</v>
      </c>
      <c r="P3422">
        <f t="shared" si="345"/>
        <v>28.41</v>
      </c>
      <c r="Q3422" s="5">
        <f t="shared" si="347"/>
        <v>42763.304988179669</v>
      </c>
      <c r="R3422" s="5">
        <f t="shared" si="346"/>
        <v>42772.404255319154</v>
      </c>
      <c r="S3422">
        <f t="shared" si="348"/>
        <v>10</v>
      </c>
      <c r="T3422">
        <f t="shared" si="349"/>
        <v>2017</v>
      </c>
      <c r="U3422" t="str">
        <f t="shared" si="350"/>
        <v>Feb</v>
      </c>
      <c r="V3422" t="str">
        <f t="shared" si="343"/>
        <v>Jan</v>
      </c>
    </row>
    <row r="3423" spans="1:22" ht="42.75" x14ac:dyDescent="0.4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>
        <v>98</v>
      </c>
      <c r="L3423" t="b">
        <v>1</v>
      </c>
      <c r="M3423" t="s">
        <v>8273</v>
      </c>
      <c r="N3423" t="s">
        <v>8274</v>
      </c>
      <c r="O3423" s="6">
        <f t="shared" si="344"/>
        <v>101</v>
      </c>
      <c r="P3423">
        <f t="shared" si="345"/>
        <v>103.21</v>
      </c>
      <c r="Q3423" s="5">
        <f t="shared" si="347"/>
        <v>42388.191052009453</v>
      </c>
      <c r="R3423" s="5">
        <f t="shared" si="346"/>
        <v>42418.829349881795</v>
      </c>
      <c r="S3423">
        <f t="shared" si="348"/>
        <v>31</v>
      </c>
      <c r="T3423">
        <f t="shared" si="349"/>
        <v>2016</v>
      </c>
      <c r="U3423" t="str">
        <f t="shared" si="350"/>
        <v>Feb</v>
      </c>
      <c r="V3423" t="str">
        <f t="shared" ref="V3423:V3486" si="351">TEXT(Q3423,"mmm")</f>
        <v>Jan</v>
      </c>
    </row>
    <row r="3424" spans="1:22" ht="42.75" x14ac:dyDescent="0.4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>
        <v>46</v>
      </c>
      <c r="L3424" t="b">
        <v>1</v>
      </c>
      <c r="M3424" t="s">
        <v>8273</v>
      </c>
      <c r="N3424" t="s">
        <v>8274</v>
      </c>
      <c r="O3424" s="6">
        <f t="shared" si="344"/>
        <v>109</v>
      </c>
      <c r="P3424">
        <f t="shared" si="345"/>
        <v>71.150000000000006</v>
      </c>
      <c r="Q3424" s="5">
        <f t="shared" si="347"/>
        <v>42680.042269503545</v>
      </c>
      <c r="R3424" s="5">
        <f t="shared" si="346"/>
        <v>42709.085106382976</v>
      </c>
      <c r="S3424">
        <f t="shared" si="348"/>
        <v>29</v>
      </c>
      <c r="T3424">
        <f t="shared" si="349"/>
        <v>2016</v>
      </c>
      <c r="U3424" t="str">
        <f t="shared" si="350"/>
        <v>Dec</v>
      </c>
      <c r="V3424" t="str">
        <f t="shared" si="351"/>
        <v>Nov</v>
      </c>
    </row>
    <row r="3425" spans="1:22" ht="42.75" x14ac:dyDescent="0.4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>
        <v>10</v>
      </c>
      <c r="L3425" t="b">
        <v>1</v>
      </c>
      <c r="M3425" t="s">
        <v>8273</v>
      </c>
      <c r="N3425" t="s">
        <v>8274</v>
      </c>
      <c r="O3425" s="6">
        <f t="shared" si="344"/>
        <v>140</v>
      </c>
      <c r="P3425">
        <f t="shared" si="345"/>
        <v>35</v>
      </c>
      <c r="Q3425" s="5">
        <f t="shared" si="347"/>
        <v>42440.398829787235</v>
      </c>
      <c r="R3425" s="5">
        <f t="shared" si="346"/>
        <v>42471.037127659576</v>
      </c>
      <c r="S3425">
        <f t="shared" si="348"/>
        <v>31</v>
      </c>
      <c r="T3425">
        <f t="shared" si="349"/>
        <v>2016</v>
      </c>
      <c r="U3425" t="str">
        <f t="shared" si="350"/>
        <v>Apr</v>
      </c>
      <c r="V3425" t="str">
        <f t="shared" si="351"/>
        <v>Mar</v>
      </c>
    </row>
    <row r="3426" spans="1:22" ht="42.75" x14ac:dyDescent="0.4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>
        <v>76</v>
      </c>
      <c r="L3426" t="b">
        <v>1</v>
      </c>
      <c r="M3426" t="s">
        <v>8273</v>
      </c>
      <c r="N3426" t="s">
        <v>8274</v>
      </c>
      <c r="O3426" s="6">
        <f t="shared" si="344"/>
        <v>104</v>
      </c>
      <c r="P3426">
        <f t="shared" si="345"/>
        <v>81.78</v>
      </c>
      <c r="Q3426" s="5">
        <f t="shared" si="347"/>
        <v>42368.670023640661</v>
      </c>
      <c r="R3426" s="5">
        <f t="shared" si="346"/>
        <v>42390.743971631207</v>
      </c>
      <c r="S3426">
        <f t="shared" si="348"/>
        <v>23</v>
      </c>
      <c r="T3426">
        <f t="shared" si="349"/>
        <v>2015</v>
      </c>
      <c r="U3426" t="str">
        <f t="shared" si="350"/>
        <v>Jan</v>
      </c>
      <c r="V3426" t="str">
        <f t="shared" si="351"/>
        <v>Dec</v>
      </c>
    </row>
    <row r="3427" spans="1:22" ht="42.75" x14ac:dyDescent="0.4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>
        <v>104</v>
      </c>
      <c r="L3427" t="b">
        <v>1</v>
      </c>
      <c r="M3427" t="s">
        <v>8273</v>
      </c>
      <c r="N3427" t="s">
        <v>8274</v>
      </c>
      <c r="O3427" s="6">
        <f t="shared" si="344"/>
        <v>103</v>
      </c>
      <c r="P3427">
        <f t="shared" si="345"/>
        <v>297.02999999999997</v>
      </c>
      <c r="Q3427" s="5">
        <f t="shared" si="347"/>
        <v>42231.758108747046</v>
      </c>
      <c r="R3427" s="5">
        <f t="shared" si="346"/>
        <v>42264.438959810876</v>
      </c>
      <c r="S3427">
        <f t="shared" si="348"/>
        <v>33</v>
      </c>
      <c r="T3427">
        <f t="shared" si="349"/>
        <v>2015</v>
      </c>
      <c r="U3427" t="str">
        <f t="shared" si="350"/>
        <v>Sep</v>
      </c>
      <c r="V3427" t="str">
        <f t="shared" si="351"/>
        <v>Aug</v>
      </c>
    </row>
    <row r="3428" spans="1:22" ht="42.75" x14ac:dyDescent="0.4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>
        <v>87</v>
      </c>
      <c r="L3428" t="b">
        <v>1</v>
      </c>
      <c r="M3428" t="s">
        <v>8273</v>
      </c>
      <c r="N3428" t="s">
        <v>8274</v>
      </c>
      <c r="O3428" s="6">
        <f t="shared" si="344"/>
        <v>108</v>
      </c>
      <c r="P3428">
        <f t="shared" si="345"/>
        <v>46.61</v>
      </c>
      <c r="Q3428" s="5">
        <f t="shared" si="347"/>
        <v>42231.18561465721</v>
      </c>
      <c r="R3428" s="5">
        <f t="shared" si="346"/>
        <v>42250.617021276601</v>
      </c>
      <c r="S3428">
        <f t="shared" si="348"/>
        <v>20</v>
      </c>
      <c r="T3428">
        <f t="shared" si="349"/>
        <v>2015</v>
      </c>
      <c r="U3428" t="str">
        <f t="shared" si="350"/>
        <v>Sep</v>
      </c>
      <c r="V3428" t="str">
        <f t="shared" si="351"/>
        <v>Aug</v>
      </c>
    </row>
    <row r="3429" spans="1:22" ht="42.75" x14ac:dyDescent="0.4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>
        <v>29</v>
      </c>
      <c r="L3429" t="b">
        <v>1</v>
      </c>
      <c r="M3429" t="s">
        <v>8273</v>
      </c>
      <c r="N3429" t="s">
        <v>8274</v>
      </c>
      <c r="O3429" s="6">
        <f t="shared" si="344"/>
        <v>100</v>
      </c>
      <c r="P3429">
        <f t="shared" si="345"/>
        <v>51.72</v>
      </c>
      <c r="Q3429" s="5">
        <f t="shared" si="347"/>
        <v>42137.829219858155</v>
      </c>
      <c r="R3429" s="5">
        <f t="shared" si="346"/>
        <v>42168.467517730496</v>
      </c>
      <c r="S3429">
        <f t="shared" si="348"/>
        <v>31</v>
      </c>
      <c r="T3429">
        <f t="shared" si="349"/>
        <v>2015</v>
      </c>
      <c r="U3429" t="str">
        <f t="shared" si="350"/>
        <v>Jun</v>
      </c>
      <c r="V3429" t="str">
        <f t="shared" si="351"/>
        <v>May</v>
      </c>
    </row>
    <row r="3430" spans="1:22" ht="42.75" x14ac:dyDescent="0.4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>
        <v>51</v>
      </c>
      <c r="L3430" t="b">
        <v>1</v>
      </c>
      <c r="M3430" t="s">
        <v>8273</v>
      </c>
      <c r="N3430" t="s">
        <v>8274</v>
      </c>
      <c r="O3430" s="6">
        <f t="shared" si="344"/>
        <v>103</v>
      </c>
      <c r="P3430">
        <f t="shared" si="345"/>
        <v>40.29</v>
      </c>
      <c r="Q3430" s="5">
        <f t="shared" si="347"/>
        <v>42389.140035460994</v>
      </c>
      <c r="R3430" s="5">
        <f t="shared" si="346"/>
        <v>42414.659574468082</v>
      </c>
      <c r="S3430">
        <f t="shared" si="348"/>
        <v>26</v>
      </c>
      <c r="T3430">
        <f t="shared" si="349"/>
        <v>2016</v>
      </c>
      <c r="U3430" t="str">
        <f t="shared" si="350"/>
        <v>Feb</v>
      </c>
      <c r="V3430" t="str">
        <f t="shared" si="351"/>
        <v>Jan</v>
      </c>
    </row>
    <row r="3431" spans="1:22" ht="42.75" x14ac:dyDescent="0.4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>
        <v>12</v>
      </c>
      <c r="L3431" t="b">
        <v>1</v>
      </c>
      <c r="M3431" t="s">
        <v>8273</v>
      </c>
      <c r="N3431" t="s">
        <v>8274</v>
      </c>
      <c r="O3431" s="6">
        <f t="shared" si="344"/>
        <v>130</v>
      </c>
      <c r="P3431">
        <f t="shared" si="345"/>
        <v>16.25</v>
      </c>
      <c r="Q3431" s="5">
        <f t="shared" si="347"/>
        <v>43025.702848699759</v>
      </c>
      <c r="R3431" s="5">
        <f t="shared" si="346"/>
        <v>43040.000721040189</v>
      </c>
      <c r="S3431">
        <f t="shared" si="348"/>
        <v>15</v>
      </c>
      <c r="T3431">
        <f t="shared" si="349"/>
        <v>2017</v>
      </c>
      <c r="U3431" t="str">
        <f t="shared" si="350"/>
        <v>Nov</v>
      </c>
      <c r="V3431" t="str">
        <f t="shared" si="351"/>
        <v>Oct</v>
      </c>
    </row>
    <row r="3432" spans="1:22" ht="42.75" x14ac:dyDescent="0.4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>
        <v>72</v>
      </c>
      <c r="L3432" t="b">
        <v>1</v>
      </c>
      <c r="M3432" t="s">
        <v>8273</v>
      </c>
      <c r="N3432" t="s">
        <v>8274</v>
      </c>
      <c r="O3432" s="6">
        <f t="shared" si="344"/>
        <v>109</v>
      </c>
      <c r="P3432">
        <f t="shared" si="345"/>
        <v>30.15</v>
      </c>
      <c r="Q3432" s="5">
        <f t="shared" si="347"/>
        <v>42166.73169030733</v>
      </c>
      <c r="R3432" s="5">
        <f t="shared" si="346"/>
        <v>42197.369988179664</v>
      </c>
      <c r="S3432">
        <f t="shared" si="348"/>
        <v>31</v>
      </c>
      <c r="T3432">
        <f t="shared" si="349"/>
        <v>2015</v>
      </c>
      <c r="U3432" t="str">
        <f t="shared" si="350"/>
        <v>Jul</v>
      </c>
      <c r="V3432" t="str">
        <f t="shared" si="351"/>
        <v>Jun</v>
      </c>
    </row>
    <row r="3433" spans="1:22" ht="42.75" x14ac:dyDescent="0.4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>
        <v>21</v>
      </c>
      <c r="L3433" t="b">
        <v>1</v>
      </c>
      <c r="M3433" t="s">
        <v>8273</v>
      </c>
      <c r="N3433" t="s">
        <v>8274</v>
      </c>
      <c r="O3433" s="6">
        <f t="shared" si="344"/>
        <v>100</v>
      </c>
      <c r="P3433">
        <f t="shared" si="345"/>
        <v>95.24</v>
      </c>
      <c r="Q3433" s="5">
        <f t="shared" si="347"/>
        <v>42185.916702127659</v>
      </c>
      <c r="R3433" s="5">
        <f t="shared" si="346"/>
        <v>42216.555</v>
      </c>
      <c r="S3433">
        <f t="shared" si="348"/>
        <v>31</v>
      </c>
      <c r="T3433">
        <f t="shared" si="349"/>
        <v>2015</v>
      </c>
      <c r="U3433" t="str">
        <f t="shared" si="350"/>
        <v>Jul</v>
      </c>
      <c r="V3433" t="str">
        <f t="shared" si="351"/>
        <v>Jun</v>
      </c>
    </row>
    <row r="3434" spans="1:22" ht="42.75" x14ac:dyDescent="0.4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>
        <v>42</v>
      </c>
      <c r="L3434" t="b">
        <v>1</v>
      </c>
      <c r="M3434" t="s">
        <v>8273</v>
      </c>
      <c r="N3434" t="s">
        <v>8274</v>
      </c>
      <c r="O3434" s="6">
        <f t="shared" si="344"/>
        <v>110</v>
      </c>
      <c r="P3434">
        <f t="shared" si="345"/>
        <v>52.21</v>
      </c>
      <c r="Q3434" s="5">
        <f t="shared" si="347"/>
        <v>42738.274397163121</v>
      </c>
      <c r="R3434" s="5">
        <f t="shared" si="346"/>
        <v>42764.148936170212</v>
      </c>
      <c r="S3434">
        <f t="shared" si="348"/>
        <v>26</v>
      </c>
      <c r="T3434">
        <f t="shared" si="349"/>
        <v>2017</v>
      </c>
      <c r="U3434" t="str">
        <f t="shared" si="350"/>
        <v>Jan</v>
      </c>
      <c r="V3434" t="str">
        <f t="shared" si="351"/>
        <v>Jan</v>
      </c>
    </row>
    <row r="3435" spans="1:22" ht="42.75" x14ac:dyDescent="0.4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>
        <v>71</v>
      </c>
      <c r="L3435" t="b">
        <v>1</v>
      </c>
      <c r="M3435" t="s">
        <v>8273</v>
      </c>
      <c r="N3435" t="s">
        <v>8274</v>
      </c>
      <c r="O3435" s="6">
        <f t="shared" si="344"/>
        <v>100</v>
      </c>
      <c r="P3435">
        <f t="shared" si="345"/>
        <v>134.15</v>
      </c>
      <c r="Q3435" s="5">
        <f t="shared" si="347"/>
        <v>42120.894267139476</v>
      </c>
      <c r="R3435" s="5">
        <f t="shared" si="346"/>
        <v>42152.617021276601</v>
      </c>
      <c r="S3435">
        <f t="shared" si="348"/>
        <v>32</v>
      </c>
      <c r="T3435">
        <f t="shared" si="349"/>
        <v>2015</v>
      </c>
      <c r="U3435" t="str">
        <f t="shared" si="350"/>
        <v>May</v>
      </c>
      <c r="V3435" t="str">
        <f t="shared" si="351"/>
        <v>Apr</v>
      </c>
    </row>
    <row r="3436" spans="1:22" ht="42.75" x14ac:dyDescent="0.4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>
        <v>168</v>
      </c>
      <c r="L3436" t="b">
        <v>1</v>
      </c>
      <c r="M3436" t="s">
        <v>8273</v>
      </c>
      <c r="N3436" t="s">
        <v>8274</v>
      </c>
      <c r="O3436" s="6">
        <f t="shared" si="344"/>
        <v>106</v>
      </c>
      <c r="P3436">
        <f t="shared" si="345"/>
        <v>62.83</v>
      </c>
      <c r="Q3436" s="5">
        <f t="shared" si="347"/>
        <v>42145.728947990545</v>
      </c>
      <c r="R3436" s="5">
        <f t="shared" si="346"/>
        <v>42176.367245862886</v>
      </c>
      <c r="S3436">
        <f t="shared" si="348"/>
        <v>31</v>
      </c>
      <c r="T3436">
        <f t="shared" si="349"/>
        <v>2015</v>
      </c>
      <c r="U3436" t="str">
        <f t="shared" si="350"/>
        <v>Jun</v>
      </c>
      <c r="V3436" t="str">
        <f t="shared" si="351"/>
        <v>May</v>
      </c>
    </row>
    <row r="3437" spans="1:22" ht="42.75" x14ac:dyDescent="0.4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>
        <v>19</v>
      </c>
      <c r="L3437" t="b">
        <v>1</v>
      </c>
      <c r="M3437" t="s">
        <v>8273</v>
      </c>
      <c r="N3437" t="s">
        <v>8274</v>
      </c>
      <c r="O3437" s="6">
        <f t="shared" si="344"/>
        <v>112</v>
      </c>
      <c r="P3437">
        <f t="shared" si="345"/>
        <v>58.95</v>
      </c>
      <c r="Q3437" s="5">
        <f t="shared" si="347"/>
        <v>42934.395898345152</v>
      </c>
      <c r="R3437" s="5">
        <f t="shared" si="346"/>
        <v>42951.255319148935</v>
      </c>
      <c r="S3437">
        <f t="shared" si="348"/>
        <v>18</v>
      </c>
      <c r="T3437">
        <f t="shared" si="349"/>
        <v>2017</v>
      </c>
      <c r="U3437" t="str">
        <f t="shared" si="350"/>
        <v>Aug</v>
      </c>
      <c r="V3437" t="str">
        <f t="shared" si="351"/>
        <v>Jul</v>
      </c>
    </row>
    <row r="3438" spans="1:22" ht="42.75" x14ac:dyDescent="0.4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>
        <v>37</v>
      </c>
      <c r="L3438" t="b">
        <v>1</v>
      </c>
      <c r="M3438" t="s">
        <v>8273</v>
      </c>
      <c r="N3438" t="s">
        <v>8274</v>
      </c>
      <c r="O3438" s="6">
        <f t="shared" si="344"/>
        <v>106</v>
      </c>
      <c r="P3438">
        <f t="shared" si="345"/>
        <v>143.11000000000001</v>
      </c>
      <c r="Q3438" s="5">
        <f t="shared" si="347"/>
        <v>42197.978640661939</v>
      </c>
      <c r="R3438" s="5">
        <f t="shared" si="346"/>
        <v>42219.573049645391</v>
      </c>
      <c r="S3438">
        <f t="shared" si="348"/>
        <v>22</v>
      </c>
      <c r="T3438">
        <f t="shared" si="349"/>
        <v>2015</v>
      </c>
      <c r="U3438" t="str">
        <f t="shared" si="350"/>
        <v>Aug</v>
      </c>
      <c r="V3438" t="str">
        <f t="shared" si="351"/>
        <v>Jul</v>
      </c>
    </row>
    <row r="3439" spans="1:22" ht="42.75" x14ac:dyDescent="0.4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>
        <v>36</v>
      </c>
      <c r="L3439" t="b">
        <v>1</v>
      </c>
      <c r="M3439" t="s">
        <v>8273</v>
      </c>
      <c r="N3439" t="s">
        <v>8274</v>
      </c>
      <c r="O3439" s="6">
        <f t="shared" si="344"/>
        <v>101</v>
      </c>
      <c r="P3439">
        <f t="shared" si="345"/>
        <v>84.17</v>
      </c>
      <c r="Q3439" s="5">
        <f t="shared" si="347"/>
        <v>42559.683451536643</v>
      </c>
      <c r="R3439" s="5">
        <f t="shared" si="346"/>
        <v>42590.321749408984</v>
      </c>
      <c r="S3439">
        <f t="shared" si="348"/>
        <v>31</v>
      </c>
      <c r="T3439">
        <f t="shared" si="349"/>
        <v>2016</v>
      </c>
      <c r="U3439" t="str">
        <f t="shared" si="350"/>
        <v>Aug</v>
      </c>
      <c r="V3439" t="str">
        <f t="shared" si="351"/>
        <v>Jul</v>
      </c>
    </row>
    <row r="3440" spans="1:22" ht="42.75" x14ac:dyDescent="0.4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>
        <v>14</v>
      </c>
      <c r="L3440" t="b">
        <v>1</v>
      </c>
      <c r="M3440" t="s">
        <v>8273</v>
      </c>
      <c r="N3440" t="s">
        <v>8274</v>
      </c>
      <c r="O3440" s="6">
        <f t="shared" si="344"/>
        <v>104</v>
      </c>
      <c r="P3440">
        <f t="shared" si="345"/>
        <v>186.07</v>
      </c>
      <c r="Q3440" s="5">
        <f t="shared" si="347"/>
        <v>42452.671004728138</v>
      </c>
      <c r="R3440" s="5">
        <f t="shared" si="346"/>
        <v>42479.170212765959</v>
      </c>
      <c r="S3440">
        <f t="shared" si="348"/>
        <v>27</v>
      </c>
      <c r="T3440">
        <f t="shared" si="349"/>
        <v>2016</v>
      </c>
      <c r="U3440" t="str">
        <f t="shared" si="350"/>
        <v>Apr</v>
      </c>
      <c r="V3440" t="str">
        <f t="shared" si="351"/>
        <v>Mar</v>
      </c>
    </row>
    <row r="3441" spans="1:22" ht="28.5" x14ac:dyDescent="0.4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>
        <v>18</v>
      </c>
      <c r="L3441" t="b">
        <v>1</v>
      </c>
      <c r="M3441" t="s">
        <v>8273</v>
      </c>
      <c r="N3441" t="s">
        <v>8274</v>
      </c>
      <c r="O3441" s="6">
        <f t="shared" si="344"/>
        <v>135</v>
      </c>
      <c r="P3441">
        <f t="shared" si="345"/>
        <v>89.79</v>
      </c>
      <c r="Q3441" s="5">
        <f t="shared" si="347"/>
        <v>42732.483806146571</v>
      </c>
      <c r="R3441" s="5">
        <f t="shared" si="346"/>
        <v>42746.063120567371</v>
      </c>
      <c r="S3441">
        <f t="shared" si="348"/>
        <v>14</v>
      </c>
      <c r="T3441">
        <f t="shared" si="349"/>
        <v>2016</v>
      </c>
      <c r="U3441" t="str">
        <f t="shared" si="350"/>
        <v>Jan</v>
      </c>
      <c r="V3441" t="str">
        <f t="shared" si="351"/>
        <v>Dec</v>
      </c>
    </row>
    <row r="3442" spans="1:22" ht="42.75" x14ac:dyDescent="0.4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>
        <v>82</v>
      </c>
      <c r="L3442" t="b">
        <v>1</v>
      </c>
      <c r="M3442" t="s">
        <v>8273</v>
      </c>
      <c r="N3442" t="s">
        <v>8274</v>
      </c>
      <c r="O3442" s="6">
        <f t="shared" si="344"/>
        <v>105</v>
      </c>
      <c r="P3442">
        <f t="shared" si="345"/>
        <v>64.16</v>
      </c>
      <c r="Q3442" s="5">
        <f t="shared" si="347"/>
        <v>42154.657541371154</v>
      </c>
      <c r="R3442" s="5">
        <f t="shared" si="346"/>
        <v>42177.691489361707</v>
      </c>
      <c r="S3442">
        <f t="shared" si="348"/>
        <v>24</v>
      </c>
      <c r="T3442">
        <f t="shared" si="349"/>
        <v>2015</v>
      </c>
      <c r="U3442" t="str">
        <f t="shared" si="350"/>
        <v>Jun</v>
      </c>
      <c r="V3442" t="str">
        <f t="shared" si="351"/>
        <v>May</v>
      </c>
    </row>
    <row r="3443" spans="1:22" ht="42.75" x14ac:dyDescent="0.4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>
        <v>43</v>
      </c>
      <c r="L3443" t="b">
        <v>1</v>
      </c>
      <c r="M3443" t="s">
        <v>8273</v>
      </c>
      <c r="N3443" t="s">
        <v>8274</v>
      </c>
      <c r="O3443" s="6">
        <f t="shared" si="344"/>
        <v>103</v>
      </c>
      <c r="P3443">
        <f t="shared" si="345"/>
        <v>59.65</v>
      </c>
      <c r="Q3443" s="5">
        <f t="shared" si="347"/>
        <v>42650.289846335698</v>
      </c>
      <c r="R3443" s="5">
        <f t="shared" si="346"/>
        <v>42678.288652482268</v>
      </c>
      <c r="S3443">
        <f t="shared" si="348"/>
        <v>28</v>
      </c>
      <c r="T3443">
        <f t="shared" si="349"/>
        <v>2016</v>
      </c>
      <c r="U3443" t="str">
        <f t="shared" si="350"/>
        <v>Nov</v>
      </c>
      <c r="V3443" t="str">
        <f t="shared" si="351"/>
        <v>Oct</v>
      </c>
    </row>
    <row r="3444" spans="1:22" ht="42.75" x14ac:dyDescent="0.4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>
        <v>8</v>
      </c>
      <c r="L3444" t="b">
        <v>1</v>
      </c>
      <c r="M3444" t="s">
        <v>8273</v>
      </c>
      <c r="N3444" t="s">
        <v>8274</v>
      </c>
      <c r="O3444" s="6">
        <f t="shared" si="344"/>
        <v>100</v>
      </c>
      <c r="P3444">
        <f t="shared" si="345"/>
        <v>31.25</v>
      </c>
      <c r="Q3444" s="5">
        <f t="shared" si="347"/>
        <v>42477.093049645395</v>
      </c>
      <c r="R3444" s="5">
        <f t="shared" si="346"/>
        <v>42507.731347517729</v>
      </c>
      <c r="S3444">
        <f t="shared" si="348"/>
        <v>31</v>
      </c>
      <c r="T3444">
        <f t="shared" si="349"/>
        <v>2016</v>
      </c>
      <c r="U3444" t="str">
        <f t="shared" si="350"/>
        <v>May</v>
      </c>
      <c r="V3444" t="str">
        <f t="shared" si="351"/>
        <v>Apr</v>
      </c>
    </row>
    <row r="3445" spans="1:22" ht="42.75" x14ac:dyDescent="0.4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>
        <v>45</v>
      </c>
      <c r="L3445" t="b">
        <v>1</v>
      </c>
      <c r="M3445" t="s">
        <v>8273</v>
      </c>
      <c r="N3445" t="s">
        <v>8274</v>
      </c>
      <c r="O3445" s="6">
        <f t="shared" si="344"/>
        <v>186</v>
      </c>
      <c r="P3445">
        <f t="shared" si="345"/>
        <v>41.22</v>
      </c>
      <c r="Q3445" s="5">
        <f t="shared" si="347"/>
        <v>42208.17430260047</v>
      </c>
      <c r="R3445" s="5">
        <f t="shared" si="346"/>
        <v>42238.812600472811</v>
      </c>
      <c r="S3445">
        <f t="shared" si="348"/>
        <v>31</v>
      </c>
      <c r="T3445">
        <f t="shared" si="349"/>
        <v>2015</v>
      </c>
      <c r="U3445" t="str">
        <f t="shared" si="350"/>
        <v>Aug</v>
      </c>
      <c r="V3445" t="str">
        <f t="shared" si="351"/>
        <v>Jul</v>
      </c>
    </row>
    <row r="3446" spans="1:22" ht="42.75" x14ac:dyDescent="0.4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>
        <v>20</v>
      </c>
      <c r="L3446" t="b">
        <v>1</v>
      </c>
      <c r="M3446" t="s">
        <v>8273</v>
      </c>
      <c r="N3446" t="s">
        <v>8274</v>
      </c>
      <c r="O3446" s="6">
        <f t="shared" si="344"/>
        <v>289</v>
      </c>
      <c r="P3446">
        <f t="shared" si="345"/>
        <v>43.35</v>
      </c>
      <c r="Q3446" s="5">
        <f t="shared" si="347"/>
        <v>42881.978557919618</v>
      </c>
      <c r="R3446" s="5">
        <f t="shared" si="346"/>
        <v>42890.446099290784</v>
      </c>
      <c r="S3446">
        <f t="shared" si="348"/>
        <v>9</v>
      </c>
      <c r="T3446">
        <f t="shared" si="349"/>
        <v>2017</v>
      </c>
      <c r="U3446" t="str">
        <f t="shared" si="350"/>
        <v>Jun</v>
      </c>
      <c r="V3446" t="str">
        <f t="shared" si="351"/>
        <v>May</v>
      </c>
    </row>
    <row r="3447" spans="1:22" ht="42.75" x14ac:dyDescent="0.4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>
        <v>31</v>
      </c>
      <c r="L3447" t="b">
        <v>1</v>
      </c>
      <c r="M3447" t="s">
        <v>8273</v>
      </c>
      <c r="N3447" t="s">
        <v>8274</v>
      </c>
      <c r="O3447" s="6">
        <f t="shared" si="344"/>
        <v>100</v>
      </c>
      <c r="P3447">
        <f t="shared" si="345"/>
        <v>64.52</v>
      </c>
      <c r="Q3447" s="5">
        <f t="shared" si="347"/>
        <v>42627.92477541371</v>
      </c>
      <c r="R3447" s="5">
        <f t="shared" si="346"/>
        <v>42656.520520094564</v>
      </c>
      <c r="S3447">
        <f t="shared" si="348"/>
        <v>29</v>
      </c>
      <c r="T3447">
        <f t="shared" si="349"/>
        <v>2016</v>
      </c>
      <c r="U3447" t="str">
        <f t="shared" si="350"/>
        <v>Oct</v>
      </c>
      <c r="V3447" t="str">
        <f t="shared" si="351"/>
        <v>Sep</v>
      </c>
    </row>
    <row r="3448" spans="1:22" ht="42.75" x14ac:dyDescent="0.4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>
        <v>25</v>
      </c>
      <c r="L3448" t="b">
        <v>1</v>
      </c>
      <c r="M3448" t="s">
        <v>8273</v>
      </c>
      <c r="N3448" t="s">
        <v>8274</v>
      </c>
      <c r="O3448" s="6">
        <f t="shared" si="344"/>
        <v>108</v>
      </c>
      <c r="P3448">
        <f t="shared" si="345"/>
        <v>43.28</v>
      </c>
      <c r="Q3448" s="5">
        <f t="shared" si="347"/>
        <v>42366.786347517729</v>
      </c>
      <c r="R3448" s="5">
        <f t="shared" si="346"/>
        <v>42390.97163120567</v>
      </c>
      <c r="S3448">
        <f t="shared" si="348"/>
        <v>25</v>
      </c>
      <c r="T3448">
        <f t="shared" si="349"/>
        <v>2015</v>
      </c>
      <c r="U3448" t="str">
        <f t="shared" si="350"/>
        <v>Jan</v>
      </c>
      <c r="V3448" t="str">
        <f t="shared" si="351"/>
        <v>Dec</v>
      </c>
    </row>
    <row r="3449" spans="1:22" ht="28.5" x14ac:dyDescent="0.4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>
        <v>14</v>
      </c>
      <c r="L3449" t="b">
        <v>1</v>
      </c>
      <c r="M3449" t="s">
        <v>8273</v>
      </c>
      <c r="N3449" t="s">
        <v>8274</v>
      </c>
      <c r="O3449" s="6">
        <f t="shared" si="344"/>
        <v>108</v>
      </c>
      <c r="P3449">
        <f t="shared" si="345"/>
        <v>77</v>
      </c>
      <c r="Q3449" s="5">
        <f t="shared" si="347"/>
        <v>42761.056879432625</v>
      </c>
      <c r="R3449" s="5">
        <f t="shared" si="346"/>
        <v>42806.971773049649</v>
      </c>
      <c r="S3449">
        <f t="shared" si="348"/>
        <v>46</v>
      </c>
      <c r="T3449">
        <f t="shared" si="349"/>
        <v>2017</v>
      </c>
      <c r="U3449" t="str">
        <f t="shared" si="350"/>
        <v>Mar</v>
      </c>
      <c r="V3449" t="str">
        <f t="shared" si="351"/>
        <v>Jan</v>
      </c>
    </row>
    <row r="3450" spans="1:22" ht="42.75" x14ac:dyDescent="0.4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>
        <v>45</v>
      </c>
      <c r="L3450" t="b">
        <v>1</v>
      </c>
      <c r="M3450" t="s">
        <v>8273</v>
      </c>
      <c r="N3450" t="s">
        <v>8274</v>
      </c>
      <c r="O3450" s="6">
        <f t="shared" si="344"/>
        <v>110</v>
      </c>
      <c r="P3450">
        <f t="shared" si="345"/>
        <v>51.22</v>
      </c>
      <c r="Q3450" s="5">
        <f t="shared" si="347"/>
        <v>42308.866300236405</v>
      </c>
      <c r="R3450" s="5">
        <f t="shared" si="346"/>
        <v>42339.504598108746</v>
      </c>
      <c r="S3450">
        <f t="shared" si="348"/>
        <v>31</v>
      </c>
      <c r="T3450">
        <f t="shared" si="349"/>
        <v>2015</v>
      </c>
      <c r="U3450" t="str">
        <f t="shared" si="350"/>
        <v>Dec</v>
      </c>
      <c r="V3450" t="str">
        <f t="shared" si="351"/>
        <v>Oct</v>
      </c>
    </row>
    <row r="3451" spans="1:22" ht="42.75" x14ac:dyDescent="0.4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>
        <v>20</v>
      </c>
      <c r="L3451" t="b">
        <v>1</v>
      </c>
      <c r="M3451" t="s">
        <v>8273</v>
      </c>
      <c r="N3451" t="s">
        <v>8274</v>
      </c>
      <c r="O3451" s="6">
        <f t="shared" si="344"/>
        <v>171</v>
      </c>
      <c r="P3451">
        <f t="shared" si="345"/>
        <v>68.25</v>
      </c>
      <c r="Q3451" s="5">
        <f t="shared" si="347"/>
        <v>42892.96853427896</v>
      </c>
      <c r="R3451" s="5">
        <f t="shared" si="346"/>
        <v>42921.680851063829</v>
      </c>
      <c r="S3451">
        <f t="shared" si="348"/>
        <v>29</v>
      </c>
      <c r="T3451">
        <f t="shared" si="349"/>
        <v>2017</v>
      </c>
      <c r="U3451" t="str">
        <f t="shared" si="350"/>
        <v>Jul</v>
      </c>
      <c r="V3451" t="str">
        <f t="shared" si="351"/>
        <v>Jun</v>
      </c>
    </row>
    <row r="3452" spans="1:22" ht="42.75" x14ac:dyDescent="0.4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>
        <v>39</v>
      </c>
      <c r="L3452" t="b">
        <v>1</v>
      </c>
      <c r="M3452" t="s">
        <v>8273</v>
      </c>
      <c r="N3452" t="s">
        <v>8274</v>
      </c>
      <c r="O3452" s="6">
        <f t="shared" si="344"/>
        <v>152</v>
      </c>
      <c r="P3452">
        <f t="shared" si="345"/>
        <v>19.489999999999998</v>
      </c>
      <c r="Q3452" s="5">
        <f t="shared" si="347"/>
        <v>42387.081217494095</v>
      </c>
      <c r="R3452" s="5">
        <f t="shared" si="346"/>
        <v>42448.315260047282</v>
      </c>
      <c r="S3452">
        <f t="shared" si="348"/>
        <v>61</v>
      </c>
      <c r="T3452">
        <f t="shared" si="349"/>
        <v>2016</v>
      </c>
      <c r="U3452" t="str">
        <f t="shared" si="350"/>
        <v>Mar</v>
      </c>
      <c r="V3452" t="str">
        <f t="shared" si="351"/>
        <v>Jan</v>
      </c>
    </row>
    <row r="3453" spans="1:22" ht="42.75" x14ac:dyDescent="0.4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>
        <v>16</v>
      </c>
      <c r="L3453" t="b">
        <v>1</v>
      </c>
      <c r="M3453" t="s">
        <v>8273</v>
      </c>
      <c r="N3453" t="s">
        <v>8274</v>
      </c>
      <c r="O3453" s="6">
        <f t="shared" si="344"/>
        <v>101</v>
      </c>
      <c r="P3453">
        <f t="shared" si="345"/>
        <v>41.13</v>
      </c>
      <c r="Q3453" s="5">
        <f t="shared" si="347"/>
        <v>42440.207174940893</v>
      </c>
      <c r="R3453" s="5">
        <f t="shared" si="346"/>
        <v>42467.781643026006</v>
      </c>
      <c r="S3453">
        <f t="shared" si="348"/>
        <v>28</v>
      </c>
      <c r="T3453">
        <f t="shared" si="349"/>
        <v>2016</v>
      </c>
      <c r="U3453" t="str">
        <f t="shared" si="350"/>
        <v>Apr</v>
      </c>
      <c r="V3453" t="str">
        <f t="shared" si="351"/>
        <v>Mar</v>
      </c>
    </row>
    <row r="3454" spans="1:22" ht="42.75" x14ac:dyDescent="0.4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>
        <v>37</v>
      </c>
      <c r="L3454" t="b">
        <v>1</v>
      </c>
      <c r="M3454" t="s">
        <v>8273</v>
      </c>
      <c r="N3454" t="s">
        <v>8274</v>
      </c>
      <c r="O3454" s="6">
        <f t="shared" si="344"/>
        <v>153</v>
      </c>
      <c r="P3454">
        <f t="shared" si="345"/>
        <v>41.41</v>
      </c>
      <c r="Q3454" s="5">
        <f t="shared" si="347"/>
        <v>42166.418747044918</v>
      </c>
      <c r="R3454" s="5">
        <f t="shared" si="346"/>
        <v>42189.424822695037</v>
      </c>
      <c r="S3454">
        <f t="shared" si="348"/>
        <v>24</v>
      </c>
      <c r="T3454">
        <f t="shared" si="349"/>
        <v>2015</v>
      </c>
      <c r="U3454" t="str">
        <f t="shared" si="350"/>
        <v>Jul</v>
      </c>
      <c r="V3454" t="str">
        <f t="shared" si="351"/>
        <v>Jun</v>
      </c>
    </row>
    <row r="3455" spans="1:22" ht="42.75" x14ac:dyDescent="0.4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>
        <v>14</v>
      </c>
      <c r="L3455" t="b">
        <v>1</v>
      </c>
      <c r="M3455" t="s">
        <v>8273</v>
      </c>
      <c r="N3455" t="s">
        <v>8274</v>
      </c>
      <c r="O3455" s="6">
        <f t="shared" si="344"/>
        <v>128</v>
      </c>
      <c r="P3455">
        <f t="shared" si="345"/>
        <v>27.5</v>
      </c>
      <c r="Q3455" s="5">
        <f t="shared" si="347"/>
        <v>42896.978203309693</v>
      </c>
      <c r="R3455" s="5">
        <f t="shared" si="346"/>
        <v>42958.254799054375</v>
      </c>
      <c r="S3455">
        <f t="shared" si="348"/>
        <v>61</v>
      </c>
      <c r="T3455">
        <f t="shared" si="349"/>
        <v>2017</v>
      </c>
      <c r="U3455" t="str">
        <f t="shared" si="350"/>
        <v>Aug</v>
      </c>
      <c r="V3455" t="str">
        <f t="shared" si="351"/>
        <v>Jun</v>
      </c>
    </row>
    <row r="3456" spans="1:22" ht="42.75" x14ac:dyDescent="0.4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>
        <v>21</v>
      </c>
      <c r="L3456" t="b">
        <v>1</v>
      </c>
      <c r="M3456" t="s">
        <v>8273</v>
      </c>
      <c r="N3456" t="s">
        <v>8274</v>
      </c>
      <c r="O3456" s="6">
        <f t="shared" si="344"/>
        <v>101</v>
      </c>
      <c r="P3456">
        <f t="shared" si="345"/>
        <v>33.57</v>
      </c>
      <c r="Q3456" s="5">
        <f t="shared" si="347"/>
        <v>42167.500697399526</v>
      </c>
      <c r="R3456" s="5">
        <f t="shared" si="346"/>
        <v>42198.138995271867</v>
      </c>
      <c r="S3456">
        <f t="shared" si="348"/>
        <v>31</v>
      </c>
      <c r="T3456">
        <f t="shared" si="349"/>
        <v>2015</v>
      </c>
      <c r="U3456" t="str">
        <f t="shared" si="350"/>
        <v>Jul</v>
      </c>
      <c r="V3456" t="str">
        <f t="shared" si="351"/>
        <v>Jun</v>
      </c>
    </row>
    <row r="3457" spans="1:22" ht="42.75" x14ac:dyDescent="0.4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>
        <v>69</v>
      </c>
      <c r="L3457" t="b">
        <v>1</v>
      </c>
      <c r="M3457" t="s">
        <v>8273</v>
      </c>
      <c r="N3457" t="s">
        <v>8274</v>
      </c>
      <c r="O3457" s="6">
        <f t="shared" si="344"/>
        <v>101</v>
      </c>
      <c r="P3457">
        <f t="shared" si="345"/>
        <v>145.87</v>
      </c>
      <c r="Q3457" s="5">
        <f t="shared" si="347"/>
        <v>42989.681170212767</v>
      </c>
      <c r="R3457" s="5">
        <f t="shared" si="346"/>
        <v>43020.319468085101</v>
      </c>
      <c r="S3457">
        <f t="shared" si="348"/>
        <v>31</v>
      </c>
      <c r="T3457">
        <f t="shared" si="349"/>
        <v>2017</v>
      </c>
      <c r="U3457" t="str">
        <f t="shared" si="350"/>
        <v>Oct</v>
      </c>
      <c r="V3457" t="str">
        <f t="shared" si="351"/>
        <v>Sep</v>
      </c>
    </row>
    <row r="3458" spans="1:22" ht="42.75" x14ac:dyDescent="0.4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>
        <v>16</v>
      </c>
      <c r="L3458" t="b">
        <v>1</v>
      </c>
      <c r="M3458" t="s">
        <v>8273</v>
      </c>
      <c r="N3458" t="s">
        <v>8274</v>
      </c>
      <c r="O3458" s="6">
        <f t="shared" ref="O3458:O3521" si="352">ROUND(E3458/D3458*100,0)</f>
        <v>191</v>
      </c>
      <c r="P3458">
        <f t="shared" ref="P3458:P3521" si="353">IFERROR(ROUND(E3458/K3458,2),0)</f>
        <v>358.69</v>
      </c>
      <c r="Q3458" s="5">
        <f t="shared" si="347"/>
        <v>42166.997245862884</v>
      </c>
      <c r="R3458" s="5">
        <f t="shared" ref="R3458:R3521" si="354">(I3458/84600)+DATE(1970,1,1)</f>
        <v>42198.743971631207</v>
      </c>
      <c r="S3458">
        <f t="shared" si="348"/>
        <v>32</v>
      </c>
      <c r="T3458">
        <f t="shared" si="349"/>
        <v>2015</v>
      </c>
      <c r="U3458" t="str">
        <f t="shared" si="350"/>
        <v>Jul</v>
      </c>
      <c r="V3458" t="str">
        <f t="shared" si="351"/>
        <v>Jun</v>
      </c>
    </row>
    <row r="3459" spans="1:22" ht="28.5" x14ac:dyDescent="0.4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>
        <v>55</v>
      </c>
      <c r="L3459" t="b">
        <v>1</v>
      </c>
      <c r="M3459" t="s">
        <v>8273</v>
      </c>
      <c r="N3459" t="s">
        <v>8274</v>
      </c>
      <c r="O3459" s="6">
        <f t="shared" si="352"/>
        <v>140</v>
      </c>
      <c r="P3459">
        <f t="shared" si="353"/>
        <v>50.98</v>
      </c>
      <c r="Q3459" s="5">
        <f t="shared" ref="Q3459:Q3522" si="355">(J3459/84600)+DATE(1970,1,1)</f>
        <v>42366.657884160755</v>
      </c>
      <c r="R3459" s="5">
        <f t="shared" si="354"/>
        <v>42397.850354609924</v>
      </c>
      <c r="S3459">
        <f t="shared" ref="S3459:S3522" si="356">ROUND((I3459-J3459)/86400,0)+1</f>
        <v>32</v>
      </c>
      <c r="T3459">
        <f t="shared" ref="T3459:T3522" si="357">YEAR((Q3459))</f>
        <v>2015</v>
      </c>
      <c r="U3459" t="str">
        <f t="shared" si="350"/>
        <v>Jan</v>
      </c>
      <c r="V3459" t="str">
        <f t="shared" si="351"/>
        <v>Dec</v>
      </c>
    </row>
    <row r="3460" spans="1:22" ht="42.75" x14ac:dyDescent="0.4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>
        <v>27</v>
      </c>
      <c r="L3460" t="b">
        <v>1</v>
      </c>
      <c r="M3460" t="s">
        <v>8273</v>
      </c>
      <c r="N3460" t="s">
        <v>8274</v>
      </c>
      <c r="O3460" s="6">
        <f t="shared" si="352"/>
        <v>124</v>
      </c>
      <c r="P3460">
        <f t="shared" si="353"/>
        <v>45.04</v>
      </c>
      <c r="Q3460" s="5">
        <f t="shared" si="355"/>
        <v>42361.036678486998</v>
      </c>
      <c r="R3460" s="5">
        <f t="shared" si="354"/>
        <v>42388.593617021281</v>
      </c>
      <c r="S3460">
        <f t="shared" si="356"/>
        <v>28</v>
      </c>
      <c r="T3460">
        <f t="shared" si="357"/>
        <v>2015</v>
      </c>
      <c r="U3460" t="str">
        <f t="shared" si="350"/>
        <v>Jan</v>
      </c>
      <c r="V3460" t="str">
        <f t="shared" si="351"/>
        <v>Dec</v>
      </c>
    </row>
    <row r="3461" spans="1:22" ht="42.75" x14ac:dyDescent="0.4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>
        <v>36</v>
      </c>
      <c r="L3461" t="b">
        <v>1</v>
      </c>
      <c r="M3461" t="s">
        <v>8273</v>
      </c>
      <c r="N3461" t="s">
        <v>8274</v>
      </c>
      <c r="O3461" s="6">
        <f t="shared" si="352"/>
        <v>126</v>
      </c>
      <c r="P3461">
        <f t="shared" si="353"/>
        <v>17.53</v>
      </c>
      <c r="Q3461" s="5">
        <f t="shared" si="355"/>
        <v>42840.298581560288</v>
      </c>
      <c r="R3461" s="5">
        <f t="shared" si="354"/>
        <v>42870.936879432629</v>
      </c>
      <c r="S3461">
        <f t="shared" si="356"/>
        <v>31</v>
      </c>
      <c r="T3461">
        <f t="shared" si="357"/>
        <v>2017</v>
      </c>
      <c r="U3461" t="str">
        <f t="shared" si="350"/>
        <v>May</v>
      </c>
      <c r="V3461" t="str">
        <f t="shared" si="351"/>
        <v>Apr</v>
      </c>
    </row>
    <row r="3462" spans="1:22" ht="42.75" x14ac:dyDescent="0.4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>
        <v>19</v>
      </c>
      <c r="L3462" t="b">
        <v>1</v>
      </c>
      <c r="M3462" t="s">
        <v>8273</v>
      </c>
      <c r="N3462" t="s">
        <v>8274</v>
      </c>
      <c r="O3462" s="6">
        <f t="shared" si="352"/>
        <v>190</v>
      </c>
      <c r="P3462">
        <f t="shared" si="353"/>
        <v>50</v>
      </c>
      <c r="Q3462" s="5">
        <f t="shared" si="355"/>
        <v>42198.985248226949</v>
      </c>
      <c r="R3462" s="5">
        <f t="shared" si="354"/>
        <v>42213.283120567372</v>
      </c>
      <c r="S3462">
        <f t="shared" si="356"/>
        <v>15</v>
      </c>
      <c r="T3462">
        <f t="shared" si="357"/>
        <v>2015</v>
      </c>
      <c r="U3462" t="str">
        <f t="shared" si="350"/>
        <v>Jul</v>
      </c>
      <c r="V3462" t="str">
        <f t="shared" si="351"/>
        <v>Jul</v>
      </c>
    </row>
    <row r="3463" spans="1:22" ht="42.75" x14ac:dyDescent="0.4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>
        <v>12</v>
      </c>
      <c r="L3463" t="b">
        <v>1</v>
      </c>
      <c r="M3463" t="s">
        <v>8273</v>
      </c>
      <c r="N3463" t="s">
        <v>8274</v>
      </c>
      <c r="O3463" s="6">
        <f t="shared" si="352"/>
        <v>139</v>
      </c>
      <c r="P3463">
        <f t="shared" si="353"/>
        <v>57.92</v>
      </c>
      <c r="Q3463" s="5">
        <f t="shared" si="355"/>
        <v>43006.922919621749</v>
      </c>
      <c r="R3463" s="5">
        <f t="shared" si="354"/>
        <v>43036.02127659574</v>
      </c>
      <c r="S3463">
        <f t="shared" si="356"/>
        <v>29</v>
      </c>
      <c r="T3463">
        <f t="shared" si="357"/>
        <v>2017</v>
      </c>
      <c r="U3463" t="str">
        <f t="shared" si="350"/>
        <v>Oct</v>
      </c>
      <c r="V3463" t="str">
        <f t="shared" si="351"/>
        <v>Sep</v>
      </c>
    </row>
    <row r="3464" spans="1:22" ht="42.75" x14ac:dyDescent="0.4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>
        <v>17</v>
      </c>
      <c r="L3464" t="b">
        <v>1</v>
      </c>
      <c r="M3464" t="s">
        <v>8273</v>
      </c>
      <c r="N3464" t="s">
        <v>8274</v>
      </c>
      <c r="O3464" s="6">
        <f t="shared" si="352"/>
        <v>202</v>
      </c>
      <c r="P3464">
        <f t="shared" si="353"/>
        <v>29.71</v>
      </c>
      <c r="Q3464" s="5">
        <f t="shared" si="355"/>
        <v>42533.321843971629</v>
      </c>
      <c r="R3464" s="5">
        <f t="shared" si="354"/>
        <v>42549.51063829787</v>
      </c>
      <c r="S3464">
        <f t="shared" si="356"/>
        <v>17</v>
      </c>
      <c r="T3464">
        <f t="shared" si="357"/>
        <v>2016</v>
      </c>
      <c r="U3464" t="str">
        <f t="shared" si="350"/>
        <v>Jun</v>
      </c>
      <c r="V3464" t="str">
        <f t="shared" si="351"/>
        <v>Jun</v>
      </c>
    </row>
    <row r="3465" spans="1:22" ht="42.75" x14ac:dyDescent="0.4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>
        <v>114</v>
      </c>
      <c r="L3465" t="b">
        <v>1</v>
      </c>
      <c r="M3465" t="s">
        <v>8273</v>
      </c>
      <c r="N3465" t="s">
        <v>8274</v>
      </c>
      <c r="O3465" s="6">
        <f t="shared" si="352"/>
        <v>103</v>
      </c>
      <c r="P3465">
        <f t="shared" si="353"/>
        <v>90.68</v>
      </c>
      <c r="Q3465" s="5">
        <f t="shared" si="355"/>
        <v>42975.555378250589</v>
      </c>
      <c r="R3465" s="5">
        <f t="shared" si="354"/>
        <v>43017.680141843972</v>
      </c>
      <c r="S3465">
        <f t="shared" si="356"/>
        <v>42</v>
      </c>
      <c r="T3465">
        <f t="shared" si="357"/>
        <v>2017</v>
      </c>
      <c r="U3465" t="str">
        <f t="shared" si="350"/>
        <v>Oct</v>
      </c>
      <c r="V3465" t="str">
        <f t="shared" si="351"/>
        <v>Aug</v>
      </c>
    </row>
    <row r="3466" spans="1:22" ht="42.75" x14ac:dyDescent="0.4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>
        <v>93</v>
      </c>
      <c r="L3466" t="b">
        <v>1</v>
      </c>
      <c r="M3466" t="s">
        <v>8273</v>
      </c>
      <c r="N3466" t="s">
        <v>8274</v>
      </c>
      <c r="O3466" s="6">
        <f t="shared" si="352"/>
        <v>102</v>
      </c>
      <c r="P3466">
        <f t="shared" si="353"/>
        <v>55.01</v>
      </c>
      <c r="Q3466" s="5">
        <f t="shared" si="355"/>
        <v>42936.962612293144</v>
      </c>
      <c r="R3466" s="5">
        <f t="shared" si="354"/>
        <v>42967.600910165485</v>
      </c>
      <c r="S3466">
        <f t="shared" si="356"/>
        <v>31</v>
      </c>
      <c r="T3466">
        <f t="shared" si="357"/>
        <v>2017</v>
      </c>
      <c r="U3466" t="str">
        <f t="shared" si="350"/>
        <v>Aug</v>
      </c>
      <c r="V3466" t="str">
        <f t="shared" si="351"/>
        <v>Jul</v>
      </c>
    </row>
    <row r="3467" spans="1:22" ht="42.75" x14ac:dyDescent="0.4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>
        <v>36</v>
      </c>
      <c r="L3467" t="b">
        <v>1</v>
      </c>
      <c r="M3467" t="s">
        <v>8273</v>
      </c>
      <c r="N3467" t="s">
        <v>8274</v>
      </c>
      <c r="O3467" s="6">
        <f t="shared" si="352"/>
        <v>103</v>
      </c>
      <c r="P3467">
        <f t="shared" si="353"/>
        <v>57.22</v>
      </c>
      <c r="Q3467" s="5">
        <f t="shared" si="355"/>
        <v>42554.490212765959</v>
      </c>
      <c r="R3467" s="5">
        <f t="shared" si="354"/>
        <v>42580.063829787236</v>
      </c>
      <c r="S3467">
        <f t="shared" si="356"/>
        <v>26</v>
      </c>
      <c r="T3467">
        <f t="shared" si="357"/>
        <v>2016</v>
      </c>
      <c r="U3467" t="str">
        <f t="shared" si="350"/>
        <v>Jul</v>
      </c>
      <c r="V3467" t="str">
        <f t="shared" si="351"/>
        <v>Jul</v>
      </c>
    </row>
    <row r="3468" spans="1:22" ht="28.5" x14ac:dyDescent="0.4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>
        <v>61</v>
      </c>
      <c r="L3468" t="b">
        <v>1</v>
      </c>
      <c r="M3468" t="s">
        <v>8273</v>
      </c>
      <c r="N3468" t="s">
        <v>8274</v>
      </c>
      <c r="O3468" s="6">
        <f t="shared" si="352"/>
        <v>127</v>
      </c>
      <c r="P3468">
        <f t="shared" si="353"/>
        <v>72.95</v>
      </c>
      <c r="Q3468" s="5">
        <f t="shared" si="355"/>
        <v>42778.551418439718</v>
      </c>
      <c r="R3468" s="5">
        <f t="shared" si="354"/>
        <v>42839.785460992905</v>
      </c>
      <c r="S3468">
        <f t="shared" si="356"/>
        <v>61</v>
      </c>
      <c r="T3468">
        <f t="shared" si="357"/>
        <v>2017</v>
      </c>
      <c r="U3468" t="str">
        <f t="shared" si="350"/>
        <v>Apr</v>
      </c>
      <c r="V3468" t="str">
        <f t="shared" si="351"/>
        <v>Feb</v>
      </c>
    </row>
    <row r="3469" spans="1:22" x14ac:dyDescent="0.4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>
        <v>47</v>
      </c>
      <c r="L3469" t="b">
        <v>1</v>
      </c>
      <c r="M3469" t="s">
        <v>8273</v>
      </c>
      <c r="N3469" t="s">
        <v>8274</v>
      </c>
      <c r="O3469" s="6">
        <f t="shared" si="352"/>
        <v>101</v>
      </c>
      <c r="P3469">
        <f t="shared" si="353"/>
        <v>64.47</v>
      </c>
      <c r="Q3469" s="5">
        <f t="shared" si="355"/>
        <v>42404.409361702128</v>
      </c>
      <c r="R3469" s="5">
        <f t="shared" si="354"/>
        <v>42435.005106382974</v>
      </c>
      <c r="S3469">
        <f t="shared" si="356"/>
        <v>31</v>
      </c>
      <c r="T3469">
        <f t="shared" si="357"/>
        <v>2016</v>
      </c>
      <c r="U3469" t="str">
        <f t="shared" ref="U3469:U3532" si="358">TEXT(R3469,"mmm")</f>
        <v>Mar</v>
      </c>
      <c r="V3469" t="str">
        <f t="shared" si="351"/>
        <v>Feb</v>
      </c>
    </row>
    <row r="3470" spans="1:22" ht="42.75" x14ac:dyDescent="0.4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>
        <v>17</v>
      </c>
      <c r="L3470" t="b">
        <v>1</v>
      </c>
      <c r="M3470" t="s">
        <v>8273</v>
      </c>
      <c r="N3470" t="s">
        <v>8274</v>
      </c>
      <c r="O3470" s="6">
        <f t="shared" si="352"/>
        <v>122</v>
      </c>
      <c r="P3470">
        <f t="shared" si="353"/>
        <v>716.35</v>
      </c>
      <c r="Q3470" s="5">
        <f t="shared" si="355"/>
        <v>42968.249751773052</v>
      </c>
      <c r="R3470" s="5">
        <f t="shared" si="354"/>
        <v>42997.212765957447</v>
      </c>
      <c r="S3470">
        <f t="shared" si="356"/>
        <v>29</v>
      </c>
      <c r="T3470">
        <f t="shared" si="357"/>
        <v>2017</v>
      </c>
      <c r="U3470" t="str">
        <f t="shared" si="358"/>
        <v>Sep</v>
      </c>
      <c r="V3470" t="str">
        <f t="shared" si="351"/>
        <v>Aug</v>
      </c>
    </row>
    <row r="3471" spans="1:22" ht="42.75" x14ac:dyDescent="0.4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>
        <v>63</v>
      </c>
      <c r="L3471" t="b">
        <v>1</v>
      </c>
      <c r="M3471" t="s">
        <v>8273</v>
      </c>
      <c r="N3471" t="s">
        <v>8274</v>
      </c>
      <c r="O3471" s="6">
        <f t="shared" si="352"/>
        <v>113</v>
      </c>
      <c r="P3471">
        <f t="shared" si="353"/>
        <v>50.4</v>
      </c>
      <c r="Q3471" s="5">
        <f t="shared" si="355"/>
        <v>42817.995803782505</v>
      </c>
      <c r="R3471" s="5">
        <f t="shared" si="354"/>
        <v>42848.634101654847</v>
      </c>
      <c r="S3471">
        <f t="shared" si="356"/>
        <v>31</v>
      </c>
      <c r="T3471">
        <f t="shared" si="357"/>
        <v>2017</v>
      </c>
      <c r="U3471" t="str">
        <f t="shared" si="358"/>
        <v>Apr</v>
      </c>
      <c r="V3471" t="str">
        <f t="shared" si="351"/>
        <v>Mar</v>
      </c>
    </row>
    <row r="3472" spans="1:22" ht="28.5" x14ac:dyDescent="0.4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>
        <v>9</v>
      </c>
      <c r="L3472" t="b">
        <v>1</v>
      </c>
      <c r="M3472" t="s">
        <v>8273</v>
      </c>
      <c r="N3472" t="s">
        <v>8274</v>
      </c>
      <c r="O3472" s="6">
        <f t="shared" si="352"/>
        <v>150</v>
      </c>
      <c r="P3472">
        <f t="shared" si="353"/>
        <v>41.67</v>
      </c>
      <c r="Q3472" s="5">
        <f t="shared" si="355"/>
        <v>42889.87354609929</v>
      </c>
      <c r="R3472" s="5">
        <f t="shared" si="354"/>
        <v>42928.558865248226</v>
      </c>
      <c r="S3472">
        <f t="shared" si="356"/>
        <v>39</v>
      </c>
      <c r="T3472">
        <f t="shared" si="357"/>
        <v>2017</v>
      </c>
      <c r="U3472" t="str">
        <f t="shared" si="358"/>
        <v>Jul</v>
      </c>
      <c r="V3472" t="str">
        <f t="shared" si="351"/>
        <v>Jun</v>
      </c>
    </row>
    <row r="3473" spans="1:22" ht="42.75" x14ac:dyDescent="0.4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>
        <v>30</v>
      </c>
      <c r="L3473" t="b">
        <v>1</v>
      </c>
      <c r="M3473" t="s">
        <v>8273</v>
      </c>
      <c r="N3473" t="s">
        <v>8274</v>
      </c>
      <c r="O3473" s="6">
        <f t="shared" si="352"/>
        <v>215</v>
      </c>
      <c r="P3473">
        <f t="shared" si="353"/>
        <v>35.770000000000003</v>
      </c>
      <c r="Q3473" s="5">
        <f t="shared" si="355"/>
        <v>42188.050709219853</v>
      </c>
      <c r="R3473" s="5">
        <f t="shared" si="354"/>
        <v>42229.936170212764</v>
      </c>
      <c r="S3473">
        <f t="shared" si="356"/>
        <v>42</v>
      </c>
      <c r="T3473">
        <f t="shared" si="357"/>
        <v>2015</v>
      </c>
      <c r="U3473" t="str">
        <f t="shared" si="358"/>
        <v>Aug</v>
      </c>
      <c r="V3473" t="str">
        <f t="shared" si="351"/>
        <v>Jul</v>
      </c>
    </row>
    <row r="3474" spans="1:22" ht="42.75" x14ac:dyDescent="0.4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>
        <v>23</v>
      </c>
      <c r="L3474" t="b">
        <v>1</v>
      </c>
      <c r="M3474" t="s">
        <v>8273</v>
      </c>
      <c r="N3474" t="s">
        <v>8274</v>
      </c>
      <c r="O3474" s="6">
        <f t="shared" si="352"/>
        <v>102</v>
      </c>
      <c r="P3474">
        <f t="shared" si="353"/>
        <v>88.74</v>
      </c>
      <c r="Q3474" s="5">
        <f t="shared" si="355"/>
        <v>42276.237955082746</v>
      </c>
      <c r="R3474" s="5">
        <f t="shared" si="354"/>
        <v>42297.765248226948</v>
      </c>
      <c r="S3474">
        <f t="shared" si="356"/>
        <v>22</v>
      </c>
      <c r="T3474">
        <f t="shared" si="357"/>
        <v>2015</v>
      </c>
      <c r="U3474" t="str">
        <f t="shared" si="358"/>
        <v>Oct</v>
      </c>
      <c r="V3474" t="str">
        <f t="shared" si="351"/>
        <v>Sep</v>
      </c>
    </row>
    <row r="3475" spans="1:22" ht="42.75" x14ac:dyDescent="0.4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>
        <v>33</v>
      </c>
      <c r="L3475" t="b">
        <v>1</v>
      </c>
      <c r="M3475" t="s">
        <v>8273</v>
      </c>
      <c r="N3475" t="s">
        <v>8274</v>
      </c>
      <c r="O3475" s="6">
        <f t="shared" si="352"/>
        <v>100</v>
      </c>
      <c r="P3475">
        <f t="shared" si="353"/>
        <v>148.47999999999999</v>
      </c>
      <c r="Q3475" s="5">
        <f t="shared" si="355"/>
        <v>42413.767092198585</v>
      </c>
      <c r="R3475" s="5">
        <f t="shared" si="354"/>
        <v>42435.231914893622</v>
      </c>
      <c r="S3475">
        <f t="shared" si="356"/>
        <v>22</v>
      </c>
      <c r="T3475">
        <f t="shared" si="357"/>
        <v>2016</v>
      </c>
      <c r="U3475" t="str">
        <f t="shared" si="358"/>
        <v>Mar</v>
      </c>
      <c r="V3475" t="str">
        <f t="shared" si="351"/>
        <v>Feb</v>
      </c>
    </row>
    <row r="3476" spans="1:22" ht="42.75" x14ac:dyDescent="0.4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>
        <v>39</v>
      </c>
      <c r="L3476" t="b">
        <v>1</v>
      </c>
      <c r="M3476" t="s">
        <v>8273</v>
      </c>
      <c r="N3476" t="s">
        <v>8274</v>
      </c>
      <c r="O3476" s="6">
        <f t="shared" si="352"/>
        <v>101</v>
      </c>
      <c r="P3476">
        <f t="shared" si="353"/>
        <v>51.79</v>
      </c>
      <c r="Q3476" s="5">
        <f t="shared" si="355"/>
        <v>42902.618569739949</v>
      </c>
      <c r="R3476" s="5">
        <f t="shared" si="354"/>
        <v>42933.25686761229</v>
      </c>
      <c r="S3476">
        <f t="shared" si="356"/>
        <v>31</v>
      </c>
      <c r="T3476">
        <f t="shared" si="357"/>
        <v>2017</v>
      </c>
      <c r="U3476" t="str">
        <f t="shared" si="358"/>
        <v>Jul</v>
      </c>
      <c r="V3476" t="str">
        <f t="shared" si="351"/>
        <v>Jun</v>
      </c>
    </row>
    <row r="3477" spans="1:22" ht="42.75" x14ac:dyDescent="0.4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>
        <v>17</v>
      </c>
      <c r="L3477" t="b">
        <v>1</v>
      </c>
      <c r="M3477" t="s">
        <v>8273</v>
      </c>
      <c r="N3477" t="s">
        <v>8274</v>
      </c>
      <c r="O3477" s="6">
        <f t="shared" si="352"/>
        <v>113</v>
      </c>
      <c r="P3477">
        <f t="shared" si="353"/>
        <v>20</v>
      </c>
      <c r="Q3477" s="5">
        <f t="shared" si="355"/>
        <v>42266.750638297875</v>
      </c>
      <c r="R3477" s="5">
        <f t="shared" si="354"/>
        <v>42294.446808510635</v>
      </c>
      <c r="S3477">
        <f t="shared" si="356"/>
        <v>28</v>
      </c>
      <c r="T3477">
        <f t="shared" si="357"/>
        <v>2015</v>
      </c>
      <c r="U3477" t="str">
        <f t="shared" si="358"/>
        <v>Oct</v>
      </c>
      <c r="V3477" t="str">
        <f t="shared" si="351"/>
        <v>Sep</v>
      </c>
    </row>
    <row r="3478" spans="1:22" ht="42.75" x14ac:dyDescent="0.4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>
        <v>6</v>
      </c>
      <c r="L3478" t="b">
        <v>1</v>
      </c>
      <c r="M3478" t="s">
        <v>8273</v>
      </c>
      <c r="N3478" t="s">
        <v>8274</v>
      </c>
      <c r="O3478" s="6">
        <f t="shared" si="352"/>
        <v>104</v>
      </c>
      <c r="P3478">
        <f t="shared" si="353"/>
        <v>52</v>
      </c>
      <c r="Q3478" s="5">
        <f t="shared" si="355"/>
        <v>42269.200827423163</v>
      </c>
      <c r="R3478" s="5">
        <f t="shared" si="354"/>
        <v>42287.425531914894</v>
      </c>
      <c r="S3478">
        <f t="shared" si="356"/>
        <v>19</v>
      </c>
      <c r="T3478">
        <f t="shared" si="357"/>
        <v>2015</v>
      </c>
      <c r="U3478" t="str">
        <f t="shared" si="358"/>
        <v>Oct</v>
      </c>
      <c r="V3478" t="str">
        <f t="shared" si="351"/>
        <v>Sep</v>
      </c>
    </row>
    <row r="3479" spans="1:22" ht="42.75" x14ac:dyDescent="0.4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>
        <v>39</v>
      </c>
      <c r="L3479" t="b">
        <v>1</v>
      </c>
      <c r="M3479" t="s">
        <v>8273</v>
      </c>
      <c r="N3479" t="s">
        <v>8274</v>
      </c>
      <c r="O3479" s="6">
        <f t="shared" si="352"/>
        <v>115</v>
      </c>
      <c r="P3479">
        <f t="shared" si="353"/>
        <v>53.23</v>
      </c>
      <c r="Q3479" s="5">
        <f t="shared" si="355"/>
        <v>42481.071430260046</v>
      </c>
      <c r="R3479" s="5">
        <f t="shared" si="354"/>
        <v>42493.723404255317</v>
      </c>
      <c r="S3479">
        <f t="shared" si="356"/>
        <v>13</v>
      </c>
      <c r="T3479">
        <f t="shared" si="357"/>
        <v>2016</v>
      </c>
      <c r="U3479" t="str">
        <f t="shared" si="358"/>
        <v>May</v>
      </c>
      <c r="V3479" t="str">
        <f t="shared" si="351"/>
        <v>Apr</v>
      </c>
    </row>
    <row r="3480" spans="1:22" ht="42.75" x14ac:dyDescent="0.4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>
        <v>57</v>
      </c>
      <c r="L3480" t="b">
        <v>1</v>
      </c>
      <c r="M3480" t="s">
        <v>8273</v>
      </c>
      <c r="N3480" t="s">
        <v>8274</v>
      </c>
      <c r="O3480" s="6">
        <f t="shared" si="352"/>
        <v>113</v>
      </c>
      <c r="P3480">
        <f t="shared" si="353"/>
        <v>39.6</v>
      </c>
      <c r="Q3480" s="5">
        <f t="shared" si="355"/>
        <v>42404.659834515362</v>
      </c>
      <c r="R3480" s="5">
        <f t="shared" si="354"/>
        <v>42431.170212765959</v>
      </c>
      <c r="S3480">
        <f t="shared" si="356"/>
        <v>27</v>
      </c>
      <c r="T3480">
        <f t="shared" si="357"/>
        <v>2016</v>
      </c>
      <c r="U3480" t="str">
        <f t="shared" si="358"/>
        <v>Mar</v>
      </c>
      <c r="V3480" t="str">
        <f t="shared" si="351"/>
        <v>Feb</v>
      </c>
    </row>
    <row r="3481" spans="1:22" ht="42.75" x14ac:dyDescent="0.4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>
        <v>56</v>
      </c>
      <c r="L3481" t="b">
        <v>1</v>
      </c>
      <c r="M3481" t="s">
        <v>8273</v>
      </c>
      <c r="N3481" t="s">
        <v>8274</v>
      </c>
      <c r="O3481" s="6">
        <f t="shared" si="352"/>
        <v>128</v>
      </c>
      <c r="P3481">
        <f t="shared" si="353"/>
        <v>34.25</v>
      </c>
      <c r="Q3481" s="5">
        <f t="shared" si="355"/>
        <v>42126.809456264775</v>
      </c>
      <c r="R3481" s="5">
        <f t="shared" si="354"/>
        <v>42157.447754137116</v>
      </c>
      <c r="S3481">
        <f t="shared" si="356"/>
        <v>31</v>
      </c>
      <c r="T3481">
        <f t="shared" si="357"/>
        <v>2015</v>
      </c>
      <c r="U3481" t="str">
        <f t="shared" si="358"/>
        <v>Jun</v>
      </c>
      <c r="V3481" t="str">
        <f t="shared" si="351"/>
        <v>May</v>
      </c>
    </row>
    <row r="3482" spans="1:22" ht="42.75" x14ac:dyDescent="0.4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>
        <v>13</v>
      </c>
      <c r="L3482" t="b">
        <v>1</v>
      </c>
      <c r="M3482" t="s">
        <v>8273</v>
      </c>
      <c r="N3482" t="s">
        <v>8274</v>
      </c>
      <c r="O3482" s="6">
        <f t="shared" si="352"/>
        <v>143</v>
      </c>
      <c r="P3482">
        <f t="shared" si="353"/>
        <v>164.62</v>
      </c>
      <c r="Q3482" s="5">
        <f t="shared" si="355"/>
        <v>42524.558238770682</v>
      </c>
      <c r="R3482" s="5">
        <f t="shared" si="354"/>
        <v>42549.638297872341</v>
      </c>
      <c r="S3482">
        <f t="shared" si="356"/>
        <v>26</v>
      </c>
      <c r="T3482">
        <f t="shared" si="357"/>
        <v>2016</v>
      </c>
      <c r="U3482" t="str">
        <f t="shared" si="358"/>
        <v>Jun</v>
      </c>
      <c r="V3482" t="str">
        <f t="shared" si="351"/>
        <v>Jun</v>
      </c>
    </row>
    <row r="3483" spans="1:22" ht="42.75" x14ac:dyDescent="0.4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>
        <v>95</v>
      </c>
      <c r="L3483" t="b">
        <v>1</v>
      </c>
      <c r="M3483" t="s">
        <v>8273</v>
      </c>
      <c r="N3483" t="s">
        <v>8274</v>
      </c>
      <c r="O3483" s="6">
        <f t="shared" si="352"/>
        <v>119</v>
      </c>
      <c r="P3483">
        <f t="shared" si="353"/>
        <v>125.05</v>
      </c>
      <c r="Q3483" s="5">
        <f t="shared" si="355"/>
        <v>42338.614515366426</v>
      </c>
      <c r="R3483" s="5">
        <f t="shared" si="354"/>
        <v>42355.976217494092</v>
      </c>
      <c r="S3483">
        <f t="shared" si="356"/>
        <v>18</v>
      </c>
      <c r="T3483">
        <f t="shared" si="357"/>
        <v>2015</v>
      </c>
      <c r="U3483" t="str">
        <f t="shared" si="358"/>
        <v>Dec</v>
      </c>
      <c r="V3483" t="str">
        <f t="shared" si="351"/>
        <v>Nov</v>
      </c>
    </row>
    <row r="3484" spans="1:22" ht="42.75" x14ac:dyDescent="0.4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>
        <v>80</v>
      </c>
      <c r="L3484" t="b">
        <v>1</v>
      </c>
      <c r="M3484" t="s">
        <v>8273</v>
      </c>
      <c r="N3484" t="s">
        <v>8274</v>
      </c>
      <c r="O3484" s="6">
        <f t="shared" si="352"/>
        <v>138</v>
      </c>
      <c r="P3484">
        <f t="shared" si="353"/>
        <v>51.88</v>
      </c>
      <c r="Q3484" s="5">
        <f t="shared" si="355"/>
        <v>42142.043333333335</v>
      </c>
      <c r="R3484" s="5">
        <f t="shared" si="354"/>
        <v>42172.681631205676</v>
      </c>
      <c r="S3484">
        <f t="shared" si="356"/>
        <v>31</v>
      </c>
      <c r="T3484">
        <f t="shared" si="357"/>
        <v>2015</v>
      </c>
      <c r="U3484" t="str">
        <f t="shared" si="358"/>
        <v>Jun</v>
      </c>
      <c r="V3484" t="str">
        <f t="shared" si="351"/>
        <v>May</v>
      </c>
    </row>
    <row r="3485" spans="1:22" ht="42.75" x14ac:dyDescent="0.4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>
        <v>133</v>
      </c>
      <c r="L3485" t="b">
        <v>1</v>
      </c>
      <c r="M3485" t="s">
        <v>8273</v>
      </c>
      <c r="N3485" t="s">
        <v>8274</v>
      </c>
      <c r="O3485" s="6">
        <f t="shared" si="352"/>
        <v>160</v>
      </c>
      <c r="P3485">
        <f t="shared" si="353"/>
        <v>40.29</v>
      </c>
      <c r="Q3485" s="5">
        <f t="shared" si="355"/>
        <v>42138.87447990544</v>
      </c>
      <c r="R3485" s="5">
        <f t="shared" si="354"/>
        <v>42169.512777777782</v>
      </c>
      <c r="S3485">
        <f t="shared" si="356"/>
        <v>31</v>
      </c>
      <c r="T3485">
        <f t="shared" si="357"/>
        <v>2015</v>
      </c>
      <c r="U3485" t="str">
        <f t="shared" si="358"/>
        <v>Jun</v>
      </c>
      <c r="V3485" t="str">
        <f t="shared" si="351"/>
        <v>May</v>
      </c>
    </row>
    <row r="3486" spans="1:22" ht="42.75" x14ac:dyDescent="0.4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>
        <v>44</v>
      </c>
      <c r="L3486" t="b">
        <v>1</v>
      </c>
      <c r="M3486" t="s">
        <v>8273</v>
      </c>
      <c r="N3486" t="s">
        <v>8274</v>
      </c>
      <c r="O3486" s="6">
        <f t="shared" si="352"/>
        <v>114</v>
      </c>
      <c r="P3486">
        <f t="shared" si="353"/>
        <v>64.91</v>
      </c>
      <c r="Q3486" s="5">
        <f t="shared" si="355"/>
        <v>42867.13828605201</v>
      </c>
      <c r="R3486" s="5">
        <f t="shared" si="354"/>
        <v>42897.776583924351</v>
      </c>
      <c r="S3486">
        <f t="shared" si="356"/>
        <v>31</v>
      </c>
      <c r="T3486">
        <f t="shared" si="357"/>
        <v>2017</v>
      </c>
      <c r="U3486" t="str">
        <f t="shared" si="358"/>
        <v>Jun</v>
      </c>
      <c r="V3486" t="str">
        <f t="shared" si="351"/>
        <v>May</v>
      </c>
    </row>
    <row r="3487" spans="1:22" ht="42.75" x14ac:dyDescent="0.4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>
        <v>30</v>
      </c>
      <c r="L3487" t="b">
        <v>1</v>
      </c>
      <c r="M3487" t="s">
        <v>8273</v>
      </c>
      <c r="N3487" t="s">
        <v>8274</v>
      </c>
      <c r="O3487" s="6">
        <f t="shared" si="352"/>
        <v>101</v>
      </c>
      <c r="P3487">
        <f t="shared" si="353"/>
        <v>55.33</v>
      </c>
      <c r="Q3487" s="5">
        <f t="shared" si="355"/>
        <v>42730.218439716307</v>
      </c>
      <c r="R3487" s="5">
        <f t="shared" si="354"/>
        <v>42760.856737588649</v>
      </c>
      <c r="S3487">
        <f t="shared" si="356"/>
        <v>31</v>
      </c>
      <c r="T3487">
        <f t="shared" si="357"/>
        <v>2016</v>
      </c>
      <c r="U3487" t="str">
        <f t="shared" si="358"/>
        <v>Jan</v>
      </c>
      <c r="V3487" t="str">
        <f t="shared" ref="V3487:V3550" si="359">TEXT(Q3487,"mmm")</f>
        <v>Dec</v>
      </c>
    </row>
    <row r="3488" spans="1:22" ht="42.75" x14ac:dyDescent="0.4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>
        <v>56</v>
      </c>
      <c r="L3488" t="b">
        <v>1</v>
      </c>
      <c r="M3488" t="s">
        <v>8273</v>
      </c>
      <c r="N3488" t="s">
        <v>8274</v>
      </c>
      <c r="O3488" s="6">
        <f t="shared" si="352"/>
        <v>155</v>
      </c>
      <c r="P3488">
        <f t="shared" si="353"/>
        <v>83.14</v>
      </c>
      <c r="Q3488" s="5">
        <f t="shared" si="355"/>
        <v>42479.170224586283</v>
      </c>
      <c r="R3488" s="5">
        <f t="shared" si="354"/>
        <v>42511.254609929078</v>
      </c>
      <c r="S3488">
        <f t="shared" si="356"/>
        <v>32</v>
      </c>
      <c r="T3488">
        <f t="shared" si="357"/>
        <v>2016</v>
      </c>
      <c r="U3488" t="str">
        <f t="shared" si="358"/>
        <v>May</v>
      </c>
      <c r="V3488" t="str">
        <f t="shared" si="359"/>
        <v>Apr</v>
      </c>
    </row>
    <row r="3489" spans="1:22" ht="42.75" x14ac:dyDescent="0.4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>
        <v>66</v>
      </c>
      <c r="L3489" t="b">
        <v>1</v>
      </c>
      <c r="M3489" t="s">
        <v>8273</v>
      </c>
      <c r="N3489" t="s">
        <v>8274</v>
      </c>
      <c r="O3489" s="6">
        <f t="shared" si="352"/>
        <v>128</v>
      </c>
      <c r="P3489">
        <f t="shared" si="353"/>
        <v>38.71</v>
      </c>
      <c r="Q3489" s="5">
        <f t="shared" si="355"/>
        <v>42502.726382978726</v>
      </c>
      <c r="R3489" s="5">
        <f t="shared" si="354"/>
        <v>42533.364680851068</v>
      </c>
      <c r="S3489">
        <f t="shared" si="356"/>
        <v>31</v>
      </c>
      <c r="T3489">
        <f t="shared" si="357"/>
        <v>2016</v>
      </c>
      <c r="U3489" t="str">
        <f t="shared" si="358"/>
        <v>Jun</v>
      </c>
      <c r="V3489" t="str">
        <f t="shared" si="359"/>
        <v>May</v>
      </c>
    </row>
    <row r="3490" spans="1:22" ht="42.75" x14ac:dyDescent="0.4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>
        <v>29</v>
      </c>
      <c r="L3490" t="b">
        <v>1</v>
      </c>
      <c r="M3490" t="s">
        <v>8273</v>
      </c>
      <c r="N3490" t="s">
        <v>8274</v>
      </c>
      <c r="O3490" s="6">
        <f t="shared" si="352"/>
        <v>121</v>
      </c>
      <c r="P3490">
        <f t="shared" si="353"/>
        <v>125.38</v>
      </c>
      <c r="Q3490" s="5">
        <f t="shared" si="355"/>
        <v>42439.231205673757</v>
      </c>
      <c r="R3490" s="5">
        <f t="shared" si="354"/>
        <v>42463.638297872341</v>
      </c>
      <c r="S3490">
        <f t="shared" si="356"/>
        <v>25</v>
      </c>
      <c r="T3490">
        <f t="shared" si="357"/>
        <v>2016</v>
      </c>
      <c r="U3490" t="str">
        <f t="shared" si="358"/>
        <v>Apr</v>
      </c>
      <c r="V3490" t="str">
        <f t="shared" si="359"/>
        <v>Mar</v>
      </c>
    </row>
    <row r="3491" spans="1:22" ht="42.75" x14ac:dyDescent="0.4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>
        <v>72</v>
      </c>
      <c r="L3491" t="b">
        <v>1</v>
      </c>
      <c r="M3491" t="s">
        <v>8273</v>
      </c>
      <c r="N3491" t="s">
        <v>8274</v>
      </c>
      <c r="O3491" s="6">
        <f t="shared" si="352"/>
        <v>113</v>
      </c>
      <c r="P3491">
        <f t="shared" si="353"/>
        <v>78.260000000000005</v>
      </c>
      <c r="Q3491" s="5">
        <f t="shared" si="355"/>
        <v>42097.989728132387</v>
      </c>
      <c r="R3491" s="5">
        <f t="shared" si="354"/>
        <v>42128.872340425529</v>
      </c>
      <c r="S3491">
        <f t="shared" si="356"/>
        <v>31</v>
      </c>
      <c r="T3491">
        <f t="shared" si="357"/>
        <v>2015</v>
      </c>
      <c r="U3491" t="str">
        <f t="shared" si="358"/>
        <v>May</v>
      </c>
      <c r="V3491" t="str">
        <f t="shared" si="359"/>
        <v>Apr</v>
      </c>
    </row>
    <row r="3492" spans="1:22" ht="42.75" x14ac:dyDescent="0.4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>
        <v>27</v>
      </c>
      <c r="L3492" t="b">
        <v>1</v>
      </c>
      <c r="M3492" t="s">
        <v>8273</v>
      </c>
      <c r="N3492" t="s">
        <v>8274</v>
      </c>
      <c r="O3492" s="6">
        <f t="shared" si="352"/>
        <v>128</v>
      </c>
      <c r="P3492">
        <f t="shared" si="353"/>
        <v>47.22</v>
      </c>
      <c r="Q3492" s="5">
        <f t="shared" si="355"/>
        <v>42802.840709219861</v>
      </c>
      <c r="R3492" s="5">
        <f t="shared" si="354"/>
        <v>42833.479007092203</v>
      </c>
      <c r="S3492">
        <f t="shared" si="356"/>
        <v>31</v>
      </c>
      <c r="T3492">
        <f t="shared" si="357"/>
        <v>2017</v>
      </c>
      <c r="U3492" t="str">
        <f t="shared" si="358"/>
        <v>Apr</v>
      </c>
      <c r="V3492" t="str">
        <f t="shared" si="359"/>
        <v>Mar</v>
      </c>
    </row>
    <row r="3493" spans="1:22" ht="42.75" x14ac:dyDescent="0.4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>
        <v>10</v>
      </c>
      <c r="L3493" t="b">
        <v>1</v>
      </c>
      <c r="M3493" t="s">
        <v>8273</v>
      </c>
      <c r="N3493" t="s">
        <v>8274</v>
      </c>
      <c r="O3493" s="6">
        <f t="shared" si="352"/>
        <v>158</v>
      </c>
      <c r="P3493">
        <f t="shared" si="353"/>
        <v>79.099999999999994</v>
      </c>
      <c r="Q3493" s="5">
        <f t="shared" si="355"/>
        <v>42473.425342789596</v>
      </c>
      <c r="R3493" s="5">
        <f t="shared" si="354"/>
        <v>42494.872151300238</v>
      </c>
      <c r="S3493">
        <f t="shared" si="356"/>
        <v>22</v>
      </c>
      <c r="T3493">
        <f t="shared" si="357"/>
        <v>2016</v>
      </c>
      <c r="U3493" t="str">
        <f t="shared" si="358"/>
        <v>May</v>
      </c>
      <c r="V3493" t="str">
        <f t="shared" si="359"/>
        <v>Apr</v>
      </c>
    </row>
    <row r="3494" spans="1:22" ht="42.75" x14ac:dyDescent="0.4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>
        <v>35</v>
      </c>
      <c r="L3494" t="b">
        <v>1</v>
      </c>
      <c r="M3494" t="s">
        <v>8273</v>
      </c>
      <c r="N3494" t="s">
        <v>8274</v>
      </c>
      <c r="O3494" s="6">
        <f t="shared" si="352"/>
        <v>105</v>
      </c>
      <c r="P3494">
        <f t="shared" si="353"/>
        <v>114.29</v>
      </c>
      <c r="Q3494" s="5">
        <f t="shared" si="355"/>
        <v>42623.307293144208</v>
      </c>
      <c r="R3494" s="5">
        <f t="shared" si="354"/>
        <v>42659.051973995272</v>
      </c>
      <c r="S3494">
        <f t="shared" si="356"/>
        <v>36</v>
      </c>
      <c r="T3494">
        <f t="shared" si="357"/>
        <v>2016</v>
      </c>
      <c r="U3494" t="str">
        <f t="shared" si="358"/>
        <v>Oct</v>
      </c>
      <c r="V3494" t="str">
        <f t="shared" si="359"/>
        <v>Sep</v>
      </c>
    </row>
    <row r="3495" spans="1:22" ht="42.75" x14ac:dyDescent="0.4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>
        <v>29</v>
      </c>
      <c r="L3495" t="b">
        <v>1</v>
      </c>
      <c r="M3495" t="s">
        <v>8273</v>
      </c>
      <c r="N3495" t="s">
        <v>8274</v>
      </c>
      <c r="O3495" s="6">
        <f t="shared" si="352"/>
        <v>100</v>
      </c>
      <c r="P3495">
        <f t="shared" si="353"/>
        <v>51.72</v>
      </c>
      <c r="Q3495" s="5">
        <f t="shared" si="355"/>
        <v>42195.246288416078</v>
      </c>
      <c r="R3495" s="5">
        <f t="shared" si="354"/>
        <v>42215.00780141844</v>
      </c>
      <c r="S3495">
        <f t="shared" si="356"/>
        <v>20</v>
      </c>
      <c r="T3495">
        <f t="shared" si="357"/>
        <v>2015</v>
      </c>
      <c r="U3495" t="str">
        <f t="shared" si="358"/>
        <v>Jul</v>
      </c>
      <c r="V3495" t="str">
        <f t="shared" si="359"/>
        <v>Jul</v>
      </c>
    </row>
    <row r="3496" spans="1:22" ht="42.75" x14ac:dyDescent="0.4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>
        <v>13</v>
      </c>
      <c r="L3496" t="b">
        <v>1</v>
      </c>
      <c r="M3496" t="s">
        <v>8273</v>
      </c>
      <c r="N3496" t="s">
        <v>8274</v>
      </c>
      <c r="O3496" s="6">
        <f t="shared" si="352"/>
        <v>100</v>
      </c>
      <c r="P3496">
        <f t="shared" si="353"/>
        <v>30.77</v>
      </c>
      <c r="Q3496" s="5">
        <f t="shared" si="355"/>
        <v>43053.47488179669</v>
      </c>
      <c r="R3496" s="5">
        <f t="shared" si="354"/>
        <v>43064.744680851065</v>
      </c>
      <c r="S3496">
        <f t="shared" si="356"/>
        <v>12</v>
      </c>
      <c r="T3496">
        <f t="shared" si="357"/>
        <v>2017</v>
      </c>
      <c r="U3496" t="str">
        <f t="shared" si="358"/>
        <v>Nov</v>
      </c>
      <c r="V3496" t="str">
        <f t="shared" si="359"/>
        <v>Nov</v>
      </c>
    </row>
    <row r="3497" spans="1:22" ht="42.75" x14ac:dyDescent="0.4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>
        <v>72</v>
      </c>
      <c r="L3497" t="b">
        <v>1</v>
      </c>
      <c r="M3497" t="s">
        <v>8273</v>
      </c>
      <c r="N3497" t="s">
        <v>8274</v>
      </c>
      <c r="O3497" s="6">
        <f t="shared" si="352"/>
        <v>107</v>
      </c>
      <c r="P3497">
        <f t="shared" si="353"/>
        <v>74.209999999999994</v>
      </c>
      <c r="Q3497" s="5">
        <f t="shared" si="355"/>
        <v>42263.566300236402</v>
      </c>
      <c r="R3497" s="5">
        <f t="shared" si="354"/>
        <v>42293.140425531914</v>
      </c>
      <c r="S3497">
        <f t="shared" si="356"/>
        <v>30</v>
      </c>
      <c r="T3497">
        <f t="shared" si="357"/>
        <v>2015</v>
      </c>
      <c r="U3497" t="str">
        <f t="shared" si="358"/>
        <v>Oct</v>
      </c>
      <c r="V3497" t="str">
        <f t="shared" si="359"/>
        <v>Sep</v>
      </c>
    </row>
    <row r="3498" spans="1:22" ht="42.75" x14ac:dyDescent="0.4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>
        <v>78</v>
      </c>
      <c r="L3498" t="b">
        <v>1</v>
      </c>
      <c r="M3498" t="s">
        <v>8273</v>
      </c>
      <c r="N3498" t="s">
        <v>8274</v>
      </c>
      <c r="O3498" s="6">
        <f t="shared" si="352"/>
        <v>124</v>
      </c>
      <c r="P3498">
        <f t="shared" si="353"/>
        <v>47.85</v>
      </c>
      <c r="Q3498" s="5">
        <f t="shared" si="355"/>
        <v>42946.886122931443</v>
      </c>
      <c r="R3498" s="5">
        <f t="shared" si="354"/>
        <v>42987.737186761231</v>
      </c>
      <c r="S3498">
        <f t="shared" si="356"/>
        <v>41</v>
      </c>
      <c r="T3498">
        <f t="shared" si="357"/>
        <v>2017</v>
      </c>
      <c r="U3498" t="str">
        <f t="shared" si="358"/>
        <v>Sep</v>
      </c>
      <c r="V3498" t="str">
        <f t="shared" si="359"/>
        <v>Jul</v>
      </c>
    </row>
    <row r="3499" spans="1:22" ht="42.75" x14ac:dyDescent="0.4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>
        <v>49</v>
      </c>
      <c r="L3499" t="b">
        <v>1</v>
      </c>
      <c r="M3499" t="s">
        <v>8273</v>
      </c>
      <c r="N3499" t="s">
        <v>8274</v>
      </c>
      <c r="O3499" s="6">
        <f t="shared" si="352"/>
        <v>109</v>
      </c>
      <c r="P3499">
        <f t="shared" si="353"/>
        <v>34.409999999999997</v>
      </c>
      <c r="Q3499" s="5">
        <f t="shared" si="355"/>
        <v>42872.22581560284</v>
      </c>
      <c r="R3499" s="5">
        <f t="shared" si="354"/>
        <v>42884.659574468082</v>
      </c>
      <c r="S3499">
        <f t="shared" si="356"/>
        <v>13</v>
      </c>
      <c r="T3499">
        <f t="shared" si="357"/>
        <v>2017</v>
      </c>
      <c r="U3499" t="str">
        <f t="shared" si="358"/>
        <v>May</v>
      </c>
      <c r="V3499" t="str">
        <f t="shared" si="359"/>
        <v>May</v>
      </c>
    </row>
    <row r="3500" spans="1:22" ht="42.75" x14ac:dyDescent="0.4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>
        <v>42</v>
      </c>
      <c r="L3500" t="b">
        <v>1</v>
      </c>
      <c r="M3500" t="s">
        <v>8273</v>
      </c>
      <c r="N3500" t="s">
        <v>8274</v>
      </c>
      <c r="O3500" s="6">
        <f t="shared" si="352"/>
        <v>102</v>
      </c>
      <c r="P3500">
        <f t="shared" si="353"/>
        <v>40.24</v>
      </c>
      <c r="Q3500" s="5">
        <f t="shared" si="355"/>
        <v>42818.523687943263</v>
      </c>
      <c r="R3500" s="5">
        <f t="shared" si="354"/>
        <v>42879.54184397163</v>
      </c>
      <c r="S3500">
        <f t="shared" si="356"/>
        <v>61</v>
      </c>
      <c r="T3500">
        <f t="shared" si="357"/>
        <v>2017</v>
      </c>
      <c r="U3500" t="str">
        <f t="shared" si="358"/>
        <v>May</v>
      </c>
      <c r="V3500" t="str">
        <f t="shared" si="359"/>
        <v>Mar</v>
      </c>
    </row>
    <row r="3501" spans="1:22" ht="42.75" x14ac:dyDescent="0.4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>
        <v>35</v>
      </c>
      <c r="L3501" t="b">
        <v>1</v>
      </c>
      <c r="M3501" t="s">
        <v>8273</v>
      </c>
      <c r="N3501" t="s">
        <v>8274</v>
      </c>
      <c r="O3501" s="6">
        <f t="shared" si="352"/>
        <v>106</v>
      </c>
      <c r="P3501">
        <f t="shared" si="353"/>
        <v>60.29</v>
      </c>
      <c r="Q3501" s="5">
        <f t="shared" si="355"/>
        <v>42484.441193853432</v>
      </c>
      <c r="R3501" s="5">
        <f t="shared" si="354"/>
        <v>42539.850354609924</v>
      </c>
      <c r="S3501">
        <f t="shared" si="356"/>
        <v>55</v>
      </c>
      <c r="T3501">
        <f t="shared" si="357"/>
        <v>2016</v>
      </c>
      <c r="U3501" t="str">
        <f t="shared" si="358"/>
        <v>Jun</v>
      </c>
      <c r="V3501" t="str">
        <f t="shared" si="359"/>
        <v>Apr</v>
      </c>
    </row>
    <row r="3502" spans="1:22" ht="42.75" x14ac:dyDescent="0.4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>
        <v>42</v>
      </c>
      <c r="L3502" t="b">
        <v>1</v>
      </c>
      <c r="M3502" t="s">
        <v>8273</v>
      </c>
      <c r="N3502" t="s">
        <v>8274</v>
      </c>
      <c r="O3502" s="6">
        <f t="shared" si="352"/>
        <v>106</v>
      </c>
      <c r="P3502">
        <f t="shared" si="353"/>
        <v>25.31</v>
      </c>
      <c r="Q3502" s="5">
        <f t="shared" si="355"/>
        <v>42778.449621749409</v>
      </c>
      <c r="R3502" s="5">
        <f t="shared" si="354"/>
        <v>42795.084397163126</v>
      </c>
      <c r="S3502">
        <f t="shared" si="356"/>
        <v>17</v>
      </c>
      <c r="T3502">
        <f t="shared" si="357"/>
        <v>2017</v>
      </c>
      <c r="U3502" t="str">
        <f t="shared" si="358"/>
        <v>Mar</v>
      </c>
      <c r="V3502" t="str">
        <f t="shared" si="359"/>
        <v>Feb</v>
      </c>
    </row>
    <row r="3503" spans="1:22" ht="42.75" x14ac:dyDescent="0.4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>
        <v>42</v>
      </c>
      <c r="L3503" t="b">
        <v>1</v>
      </c>
      <c r="M3503" t="s">
        <v>8273</v>
      </c>
      <c r="N3503" t="s">
        <v>8274</v>
      </c>
      <c r="O3503" s="6">
        <f t="shared" si="352"/>
        <v>101</v>
      </c>
      <c r="P3503">
        <f t="shared" si="353"/>
        <v>35.950000000000003</v>
      </c>
      <c r="Q3503" s="5">
        <f t="shared" si="355"/>
        <v>42588.333274231678</v>
      </c>
      <c r="R3503" s="5">
        <f t="shared" si="354"/>
        <v>42613.865189125296</v>
      </c>
      <c r="S3503">
        <f t="shared" si="356"/>
        <v>26</v>
      </c>
      <c r="T3503">
        <f t="shared" si="357"/>
        <v>2016</v>
      </c>
      <c r="U3503" t="str">
        <f t="shared" si="358"/>
        <v>Aug</v>
      </c>
      <c r="V3503" t="str">
        <f t="shared" si="359"/>
        <v>Aug</v>
      </c>
    </row>
    <row r="3504" spans="1:22" ht="42.75" x14ac:dyDescent="0.4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>
        <v>31</v>
      </c>
      <c r="L3504" t="b">
        <v>1</v>
      </c>
      <c r="M3504" t="s">
        <v>8273</v>
      </c>
      <c r="N3504" t="s">
        <v>8274</v>
      </c>
      <c r="O3504" s="6">
        <f t="shared" si="352"/>
        <v>105</v>
      </c>
      <c r="P3504">
        <f t="shared" si="353"/>
        <v>136</v>
      </c>
      <c r="Q3504" s="5">
        <f t="shared" si="355"/>
        <v>42789.601938534281</v>
      </c>
      <c r="R3504" s="5">
        <f t="shared" si="354"/>
        <v>42804.233333333337</v>
      </c>
      <c r="S3504">
        <f t="shared" si="356"/>
        <v>15</v>
      </c>
      <c r="T3504">
        <f t="shared" si="357"/>
        <v>2017</v>
      </c>
      <c r="U3504" t="str">
        <f t="shared" si="358"/>
        <v>Mar</v>
      </c>
      <c r="V3504" t="str">
        <f t="shared" si="359"/>
        <v>Feb</v>
      </c>
    </row>
    <row r="3505" spans="1:22" ht="42.75" x14ac:dyDescent="0.4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>
        <v>38</v>
      </c>
      <c r="L3505" t="b">
        <v>1</v>
      </c>
      <c r="M3505" t="s">
        <v>8273</v>
      </c>
      <c r="N3505" t="s">
        <v>8274</v>
      </c>
      <c r="O3505" s="6">
        <f t="shared" si="352"/>
        <v>108</v>
      </c>
      <c r="P3505">
        <f t="shared" si="353"/>
        <v>70.760000000000005</v>
      </c>
      <c r="Q3505" s="5">
        <f t="shared" si="355"/>
        <v>42906.68</v>
      </c>
      <c r="R3505" s="5">
        <f t="shared" si="354"/>
        <v>42937.318297872342</v>
      </c>
      <c r="S3505">
        <f t="shared" si="356"/>
        <v>31</v>
      </c>
      <c r="T3505">
        <f t="shared" si="357"/>
        <v>2017</v>
      </c>
      <c r="U3505" t="str">
        <f t="shared" si="358"/>
        <v>Jul</v>
      </c>
      <c r="V3505" t="str">
        <f t="shared" si="359"/>
        <v>Jun</v>
      </c>
    </row>
    <row r="3506" spans="1:22" ht="42.75" x14ac:dyDescent="0.4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>
        <v>8</v>
      </c>
      <c r="L3506" t="b">
        <v>1</v>
      </c>
      <c r="M3506" t="s">
        <v>8273</v>
      </c>
      <c r="N3506" t="s">
        <v>8274</v>
      </c>
      <c r="O3506" s="6">
        <f t="shared" si="352"/>
        <v>100</v>
      </c>
      <c r="P3506">
        <f t="shared" si="353"/>
        <v>125</v>
      </c>
      <c r="Q3506" s="5">
        <f t="shared" si="355"/>
        <v>42653.679562647754</v>
      </c>
      <c r="R3506" s="5">
        <f t="shared" si="354"/>
        <v>42684.360413711584</v>
      </c>
      <c r="S3506">
        <f t="shared" si="356"/>
        <v>31</v>
      </c>
      <c r="T3506">
        <f t="shared" si="357"/>
        <v>2016</v>
      </c>
      <c r="U3506" t="str">
        <f t="shared" si="358"/>
        <v>Nov</v>
      </c>
      <c r="V3506" t="str">
        <f t="shared" si="359"/>
        <v>Oct</v>
      </c>
    </row>
    <row r="3507" spans="1:22" ht="85.5" x14ac:dyDescent="0.4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>
        <v>39</v>
      </c>
      <c r="L3507" t="b">
        <v>1</v>
      </c>
      <c r="M3507" t="s">
        <v>8273</v>
      </c>
      <c r="N3507" t="s">
        <v>8274</v>
      </c>
      <c r="O3507" s="6">
        <f t="shared" si="352"/>
        <v>104</v>
      </c>
      <c r="P3507">
        <f t="shared" si="353"/>
        <v>66.510000000000005</v>
      </c>
      <c r="Q3507" s="5">
        <f t="shared" si="355"/>
        <v>42105.444976359337</v>
      </c>
      <c r="R3507" s="5">
        <f t="shared" si="354"/>
        <v>42116.914893617024</v>
      </c>
      <c r="S3507">
        <f t="shared" si="356"/>
        <v>12</v>
      </c>
      <c r="T3507">
        <f t="shared" si="357"/>
        <v>2015</v>
      </c>
      <c r="U3507" t="str">
        <f t="shared" si="358"/>
        <v>Apr</v>
      </c>
      <c r="V3507" t="str">
        <f t="shared" si="359"/>
        <v>Apr</v>
      </c>
    </row>
    <row r="3508" spans="1:22" ht="42.75" x14ac:dyDescent="0.4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>
        <v>29</v>
      </c>
      <c r="L3508" t="b">
        <v>1</v>
      </c>
      <c r="M3508" t="s">
        <v>8273</v>
      </c>
      <c r="N3508" t="s">
        <v>8274</v>
      </c>
      <c r="O3508" s="6">
        <f t="shared" si="352"/>
        <v>102</v>
      </c>
      <c r="P3508">
        <f t="shared" si="353"/>
        <v>105</v>
      </c>
      <c r="Q3508" s="5">
        <f t="shared" si="355"/>
        <v>42175.707328605204</v>
      </c>
      <c r="R3508" s="5">
        <f t="shared" si="354"/>
        <v>42221.664775413708</v>
      </c>
      <c r="S3508">
        <f t="shared" si="356"/>
        <v>46</v>
      </c>
      <c r="T3508">
        <f t="shared" si="357"/>
        <v>2015</v>
      </c>
      <c r="U3508" t="str">
        <f t="shared" si="358"/>
        <v>Aug</v>
      </c>
      <c r="V3508" t="str">
        <f t="shared" si="359"/>
        <v>Jun</v>
      </c>
    </row>
    <row r="3509" spans="1:22" ht="42.75" x14ac:dyDescent="0.4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>
        <v>72</v>
      </c>
      <c r="L3509" t="b">
        <v>1</v>
      </c>
      <c r="M3509" t="s">
        <v>8273</v>
      </c>
      <c r="N3509" t="s">
        <v>8274</v>
      </c>
      <c r="O3509" s="6">
        <f t="shared" si="352"/>
        <v>104</v>
      </c>
      <c r="P3509">
        <f t="shared" si="353"/>
        <v>145</v>
      </c>
      <c r="Q3509" s="5">
        <f t="shared" si="355"/>
        <v>42851.98507092199</v>
      </c>
      <c r="R3509" s="5">
        <f t="shared" si="354"/>
        <v>42882.623368794331</v>
      </c>
      <c r="S3509">
        <f t="shared" si="356"/>
        <v>31</v>
      </c>
      <c r="T3509">
        <f t="shared" si="357"/>
        <v>2017</v>
      </c>
      <c r="U3509" t="str">
        <f t="shared" si="358"/>
        <v>May</v>
      </c>
      <c r="V3509" t="str">
        <f t="shared" si="359"/>
        <v>Apr</v>
      </c>
    </row>
    <row r="3510" spans="1:22" ht="42.75" x14ac:dyDescent="0.4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>
        <v>15</v>
      </c>
      <c r="L3510" t="b">
        <v>1</v>
      </c>
      <c r="M3510" t="s">
        <v>8273</v>
      </c>
      <c r="N3510" t="s">
        <v>8274</v>
      </c>
      <c r="O3510" s="6">
        <f t="shared" si="352"/>
        <v>180</v>
      </c>
      <c r="P3510">
        <f t="shared" si="353"/>
        <v>12</v>
      </c>
      <c r="Q3510" s="5">
        <f t="shared" si="355"/>
        <v>42837.489988179674</v>
      </c>
      <c r="R3510" s="5">
        <f t="shared" si="354"/>
        <v>42861.127659574471</v>
      </c>
      <c r="S3510">
        <f t="shared" si="356"/>
        <v>24</v>
      </c>
      <c r="T3510">
        <f t="shared" si="357"/>
        <v>2017</v>
      </c>
      <c r="U3510" t="str">
        <f t="shared" si="358"/>
        <v>May</v>
      </c>
      <c r="V3510" t="str">
        <f t="shared" si="359"/>
        <v>Apr</v>
      </c>
    </row>
    <row r="3511" spans="1:22" ht="42.75" x14ac:dyDescent="0.4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>
        <v>33</v>
      </c>
      <c r="L3511" t="b">
        <v>1</v>
      </c>
      <c r="M3511" t="s">
        <v>8273</v>
      </c>
      <c r="N3511" t="s">
        <v>8274</v>
      </c>
      <c r="O3511" s="6">
        <f t="shared" si="352"/>
        <v>106</v>
      </c>
      <c r="P3511">
        <f t="shared" si="353"/>
        <v>96.67</v>
      </c>
      <c r="Q3511" s="5">
        <f t="shared" si="355"/>
        <v>42299.409763593379</v>
      </c>
      <c r="R3511" s="5">
        <f t="shared" si="354"/>
        <v>42313.0390070922</v>
      </c>
      <c r="S3511">
        <f t="shared" si="356"/>
        <v>14</v>
      </c>
      <c r="T3511">
        <f t="shared" si="357"/>
        <v>2015</v>
      </c>
      <c r="U3511" t="str">
        <f t="shared" si="358"/>
        <v>Nov</v>
      </c>
      <c r="V3511" t="str">
        <f t="shared" si="359"/>
        <v>Oct</v>
      </c>
    </row>
    <row r="3512" spans="1:22" ht="42.75" x14ac:dyDescent="0.4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>
        <v>15</v>
      </c>
      <c r="L3512" t="b">
        <v>1</v>
      </c>
      <c r="M3512" t="s">
        <v>8273</v>
      </c>
      <c r="N3512" t="s">
        <v>8274</v>
      </c>
      <c r="O3512" s="6">
        <f t="shared" si="352"/>
        <v>101</v>
      </c>
      <c r="P3512">
        <f t="shared" si="353"/>
        <v>60.33</v>
      </c>
      <c r="Q3512" s="5">
        <f t="shared" si="355"/>
        <v>42148.017092198585</v>
      </c>
      <c r="R3512" s="5">
        <f t="shared" si="354"/>
        <v>42168.442624113479</v>
      </c>
      <c r="S3512">
        <f t="shared" si="356"/>
        <v>21</v>
      </c>
      <c r="T3512">
        <f t="shared" si="357"/>
        <v>2015</v>
      </c>
      <c r="U3512" t="str">
        <f t="shared" si="358"/>
        <v>Jun</v>
      </c>
      <c r="V3512" t="str">
        <f t="shared" si="359"/>
        <v>May</v>
      </c>
    </row>
    <row r="3513" spans="1:22" ht="42.75" x14ac:dyDescent="0.4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>
        <v>19</v>
      </c>
      <c r="L3513" t="b">
        <v>1</v>
      </c>
      <c r="M3513" t="s">
        <v>8273</v>
      </c>
      <c r="N3513" t="s">
        <v>8274</v>
      </c>
      <c r="O3513" s="6">
        <f t="shared" si="352"/>
        <v>101</v>
      </c>
      <c r="P3513">
        <f t="shared" si="353"/>
        <v>79.89</v>
      </c>
      <c r="Q3513" s="5">
        <f t="shared" si="355"/>
        <v>42275.934929078016</v>
      </c>
      <c r="R3513" s="5">
        <f t="shared" si="354"/>
        <v>42299.319148936171</v>
      </c>
      <c r="S3513">
        <f t="shared" si="356"/>
        <v>24</v>
      </c>
      <c r="T3513">
        <f t="shared" si="357"/>
        <v>2015</v>
      </c>
      <c r="U3513" t="str">
        <f t="shared" si="358"/>
        <v>Oct</v>
      </c>
      <c r="V3513" t="str">
        <f t="shared" si="359"/>
        <v>Sep</v>
      </c>
    </row>
    <row r="3514" spans="1:22" ht="42.75" x14ac:dyDescent="0.4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>
        <v>17</v>
      </c>
      <c r="L3514" t="b">
        <v>1</v>
      </c>
      <c r="M3514" t="s">
        <v>8273</v>
      </c>
      <c r="N3514" t="s">
        <v>8274</v>
      </c>
      <c r="O3514" s="6">
        <f t="shared" si="352"/>
        <v>100</v>
      </c>
      <c r="P3514">
        <f t="shared" si="353"/>
        <v>58.82</v>
      </c>
      <c r="Q3514" s="5">
        <f t="shared" si="355"/>
        <v>42408.356879432627</v>
      </c>
      <c r="R3514" s="5">
        <f t="shared" si="354"/>
        <v>42469.590921985815</v>
      </c>
      <c r="S3514">
        <f t="shared" si="356"/>
        <v>61</v>
      </c>
      <c r="T3514">
        <f t="shared" si="357"/>
        <v>2016</v>
      </c>
      <c r="U3514" t="str">
        <f t="shared" si="358"/>
        <v>Apr</v>
      </c>
      <c r="V3514" t="str">
        <f t="shared" si="359"/>
        <v>Feb</v>
      </c>
    </row>
    <row r="3515" spans="1:22" ht="42.75" x14ac:dyDescent="0.4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>
        <v>44</v>
      </c>
      <c r="L3515" t="b">
        <v>1</v>
      </c>
      <c r="M3515" t="s">
        <v>8273</v>
      </c>
      <c r="N3515" t="s">
        <v>8274</v>
      </c>
      <c r="O3515" s="6">
        <f t="shared" si="352"/>
        <v>118</v>
      </c>
      <c r="P3515">
        <f t="shared" si="353"/>
        <v>75.34</v>
      </c>
      <c r="Q3515" s="5">
        <f t="shared" si="355"/>
        <v>42126.034420803786</v>
      </c>
      <c r="R3515" s="5">
        <f t="shared" si="354"/>
        <v>42139.424822695037</v>
      </c>
      <c r="S3515">
        <f t="shared" si="356"/>
        <v>14</v>
      </c>
      <c r="T3515">
        <f t="shared" si="357"/>
        <v>2015</v>
      </c>
      <c r="U3515" t="str">
        <f t="shared" si="358"/>
        <v>May</v>
      </c>
      <c r="V3515" t="str">
        <f t="shared" si="359"/>
        <v>May</v>
      </c>
    </row>
    <row r="3516" spans="1:22" ht="42.75" x14ac:dyDescent="0.4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>
        <v>10</v>
      </c>
      <c r="L3516" t="b">
        <v>1</v>
      </c>
      <c r="M3516" t="s">
        <v>8273</v>
      </c>
      <c r="N3516" t="s">
        <v>8274</v>
      </c>
      <c r="O3516" s="6">
        <f t="shared" si="352"/>
        <v>110</v>
      </c>
      <c r="P3516">
        <f t="shared" si="353"/>
        <v>55</v>
      </c>
      <c r="Q3516" s="5">
        <f t="shared" si="355"/>
        <v>42370.885957446808</v>
      </c>
      <c r="R3516" s="5">
        <f t="shared" si="354"/>
        <v>42387.595035460996</v>
      </c>
      <c r="S3516">
        <f t="shared" si="356"/>
        <v>17</v>
      </c>
      <c r="T3516">
        <f t="shared" si="357"/>
        <v>2016</v>
      </c>
      <c r="U3516" t="str">
        <f t="shared" si="358"/>
        <v>Jan</v>
      </c>
      <c r="V3516" t="str">
        <f t="shared" si="359"/>
        <v>Jan</v>
      </c>
    </row>
    <row r="3517" spans="1:22" ht="42.75" x14ac:dyDescent="0.4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>
        <v>46</v>
      </c>
      <c r="L3517" t="b">
        <v>1</v>
      </c>
      <c r="M3517" t="s">
        <v>8273</v>
      </c>
      <c r="N3517" t="s">
        <v>8274</v>
      </c>
      <c r="O3517" s="6">
        <f t="shared" si="352"/>
        <v>103</v>
      </c>
      <c r="P3517">
        <f t="shared" si="353"/>
        <v>66.959999999999994</v>
      </c>
      <c r="Q3517" s="5">
        <f t="shared" si="355"/>
        <v>42478.044574468084</v>
      </c>
      <c r="R3517" s="5">
        <f t="shared" si="354"/>
        <v>42508.682872340425</v>
      </c>
      <c r="S3517">
        <f t="shared" si="356"/>
        <v>31</v>
      </c>
      <c r="T3517">
        <f t="shared" si="357"/>
        <v>2016</v>
      </c>
      <c r="U3517" t="str">
        <f t="shared" si="358"/>
        <v>May</v>
      </c>
      <c r="V3517" t="str">
        <f t="shared" si="359"/>
        <v>Apr</v>
      </c>
    </row>
    <row r="3518" spans="1:22" ht="42.75" x14ac:dyDescent="0.4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>
        <v>11</v>
      </c>
      <c r="L3518" t="b">
        <v>1</v>
      </c>
      <c r="M3518" t="s">
        <v>8273</v>
      </c>
      <c r="N3518" t="s">
        <v>8274</v>
      </c>
      <c r="O3518" s="6">
        <f t="shared" si="352"/>
        <v>100</v>
      </c>
      <c r="P3518">
        <f t="shared" si="353"/>
        <v>227.27</v>
      </c>
      <c r="Q3518" s="5">
        <f t="shared" si="355"/>
        <v>42202.542198581563</v>
      </c>
      <c r="R3518" s="5">
        <f t="shared" si="354"/>
        <v>42237.382978723399</v>
      </c>
      <c r="S3518">
        <f t="shared" si="356"/>
        <v>35</v>
      </c>
      <c r="T3518">
        <f t="shared" si="357"/>
        <v>2015</v>
      </c>
      <c r="U3518" t="str">
        <f t="shared" si="358"/>
        <v>Aug</v>
      </c>
      <c r="V3518" t="str">
        <f t="shared" si="359"/>
        <v>Jul</v>
      </c>
    </row>
    <row r="3519" spans="1:22" ht="42.75" x14ac:dyDescent="0.4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>
        <v>13</v>
      </c>
      <c r="L3519" t="b">
        <v>1</v>
      </c>
      <c r="M3519" t="s">
        <v>8273</v>
      </c>
      <c r="N3519" t="s">
        <v>8274</v>
      </c>
      <c r="O3519" s="6">
        <f t="shared" si="352"/>
        <v>100</v>
      </c>
      <c r="P3519">
        <f t="shared" si="353"/>
        <v>307.69</v>
      </c>
      <c r="Q3519" s="5">
        <f t="shared" si="355"/>
        <v>42140.047683215133</v>
      </c>
      <c r="R3519" s="5">
        <f t="shared" si="354"/>
        <v>42170.319148936171</v>
      </c>
      <c r="S3519">
        <f t="shared" si="356"/>
        <v>31</v>
      </c>
      <c r="T3519">
        <f t="shared" si="357"/>
        <v>2015</v>
      </c>
      <c r="U3519" t="str">
        <f t="shared" si="358"/>
        <v>Jun</v>
      </c>
      <c r="V3519" t="str">
        <f t="shared" si="359"/>
        <v>May</v>
      </c>
    </row>
    <row r="3520" spans="1:22" ht="42.75" x14ac:dyDescent="0.4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>
        <v>33</v>
      </c>
      <c r="L3520" t="b">
        <v>1</v>
      </c>
      <c r="M3520" t="s">
        <v>8273</v>
      </c>
      <c r="N3520" t="s">
        <v>8274</v>
      </c>
      <c r="O3520" s="6">
        <f t="shared" si="352"/>
        <v>110</v>
      </c>
      <c r="P3520">
        <f t="shared" si="353"/>
        <v>50.02</v>
      </c>
      <c r="Q3520" s="5">
        <f t="shared" si="355"/>
        <v>42241.119373522459</v>
      </c>
      <c r="R3520" s="5">
        <f t="shared" si="354"/>
        <v>42262.376595744681</v>
      </c>
      <c r="S3520">
        <f t="shared" si="356"/>
        <v>22</v>
      </c>
      <c r="T3520">
        <f t="shared" si="357"/>
        <v>2015</v>
      </c>
      <c r="U3520" t="str">
        <f t="shared" si="358"/>
        <v>Sep</v>
      </c>
      <c r="V3520" t="str">
        <f t="shared" si="359"/>
        <v>Aug</v>
      </c>
    </row>
    <row r="3521" spans="1:22" ht="42.75" x14ac:dyDescent="0.4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>
        <v>28</v>
      </c>
      <c r="L3521" t="b">
        <v>1</v>
      </c>
      <c r="M3521" t="s">
        <v>8273</v>
      </c>
      <c r="N3521" t="s">
        <v>8274</v>
      </c>
      <c r="O3521" s="6">
        <f t="shared" si="352"/>
        <v>101</v>
      </c>
      <c r="P3521">
        <f t="shared" si="353"/>
        <v>72.39</v>
      </c>
      <c r="Q3521" s="5">
        <f t="shared" si="355"/>
        <v>42387.994680851065</v>
      </c>
      <c r="R3521" s="5">
        <f t="shared" si="354"/>
        <v>42418.632978723399</v>
      </c>
      <c r="S3521">
        <f t="shared" si="356"/>
        <v>31</v>
      </c>
      <c r="T3521">
        <f t="shared" si="357"/>
        <v>2016</v>
      </c>
      <c r="U3521" t="str">
        <f t="shared" si="358"/>
        <v>Feb</v>
      </c>
      <c r="V3521" t="str">
        <f t="shared" si="359"/>
        <v>Jan</v>
      </c>
    </row>
    <row r="3522" spans="1:22" ht="28.5" x14ac:dyDescent="0.4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>
        <v>21</v>
      </c>
      <c r="L3522" t="b">
        <v>1</v>
      </c>
      <c r="M3522" t="s">
        <v>8273</v>
      </c>
      <c r="N3522" t="s">
        <v>8274</v>
      </c>
      <c r="O3522" s="6">
        <f t="shared" ref="O3522:O3585" si="360">ROUND(E3522/D3522*100,0)</f>
        <v>101</v>
      </c>
      <c r="P3522">
        <f t="shared" ref="P3522:P3585" si="361">IFERROR(ROUND(E3522/K3522,2),0)</f>
        <v>95.95</v>
      </c>
      <c r="Q3522" s="5">
        <f t="shared" si="355"/>
        <v>42582.267281323875</v>
      </c>
      <c r="R3522" s="5">
        <f t="shared" ref="R3522:R3585" si="362">(I3522/84600)+DATE(1970,1,1)</f>
        <v>42608.565248226951</v>
      </c>
      <c r="S3522">
        <f t="shared" si="356"/>
        <v>27</v>
      </c>
      <c r="T3522">
        <f t="shared" si="357"/>
        <v>2016</v>
      </c>
      <c r="U3522" t="str">
        <f t="shared" si="358"/>
        <v>Aug</v>
      </c>
      <c r="V3522" t="str">
        <f t="shared" si="359"/>
        <v>Jul</v>
      </c>
    </row>
    <row r="3523" spans="1:22" ht="42.75" x14ac:dyDescent="0.4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>
        <v>13</v>
      </c>
      <c r="L3523" t="b">
        <v>1</v>
      </c>
      <c r="M3523" t="s">
        <v>8273</v>
      </c>
      <c r="N3523" t="s">
        <v>8274</v>
      </c>
      <c r="O3523" s="6">
        <f t="shared" si="360"/>
        <v>169</v>
      </c>
      <c r="P3523">
        <f t="shared" si="361"/>
        <v>45.62</v>
      </c>
      <c r="Q3523" s="5">
        <f t="shared" ref="Q3523:Q3586" si="363">(J3523/84600)+DATE(1970,1,1)</f>
        <v>42228.432860520094</v>
      </c>
      <c r="R3523" s="5">
        <f t="shared" si="362"/>
        <v>42259.071158392435</v>
      </c>
      <c r="S3523">
        <f t="shared" ref="S3523:S3586" si="364">ROUND((I3523-J3523)/86400,0)+1</f>
        <v>31</v>
      </c>
      <c r="T3523">
        <f t="shared" ref="T3523:T3586" si="365">YEAR((Q3523))</f>
        <v>2015</v>
      </c>
      <c r="U3523" t="str">
        <f t="shared" si="358"/>
        <v>Sep</v>
      </c>
      <c r="V3523" t="str">
        <f t="shared" si="359"/>
        <v>Aug</v>
      </c>
    </row>
    <row r="3524" spans="1:22" ht="42.75" x14ac:dyDescent="0.4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>
        <v>34</v>
      </c>
      <c r="L3524" t="b">
        <v>1</v>
      </c>
      <c r="M3524" t="s">
        <v>8273</v>
      </c>
      <c r="N3524" t="s">
        <v>8274</v>
      </c>
      <c r="O3524" s="6">
        <f t="shared" si="360"/>
        <v>100</v>
      </c>
      <c r="P3524">
        <f t="shared" si="361"/>
        <v>41.03</v>
      </c>
      <c r="Q3524" s="5">
        <f t="shared" si="363"/>
        <v>42589.38115839244</v>
      </c>
      <c r="R3524" s="5">
        <f t="shared" si="362"/>
        <v>42617.599999999999</v>
      </c>
      <c r="S3524">
        <f t="shared" si="364"/>
        <v>29</v>
      </c>
      <c r="T3524">
        <f t="shared" si="365"/>
        <v>2016</v>
      </c>
      <c r="U3524" t="str">
        <f t="shared" si="358"/>
        <v>Sep</v>
      </c>
      <c r="V3524" t="str">
        <f t="shared" si="359"/>
        <v>Aug</v>
      </c>
    </row>
    <row r="3525" spans="1:22" ht="42.75" x14ac:dyDescent="0.4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>
        <v>80</v>
      </c>
      <c r="L3525" t="b">
        <v>1</v>
      </c>
      <c r="M3525" t="s">
        <v>8273</v>
      </c>
      <c r="N3525" t="s">
        <v>8274</v>
      </c>
      <c r="O3525" s="6">
        <f t="shared" si="360"/>
        <v>114</v>
      </c>
      <c r="P3525">
        <f t="shared" si="361"/>
        <v>56.83</v>
      </c>
      <c r="Q3525" s="5">
        <f t="shared" si="363"/>
        <v>42943.363451536643</v>
      </c>
      <c r="R3525" s="5">
        <f t="shared" si="362"/>
        <v>43002.148936170212</v>
      </c>
      <c r="S3525">
        <f t="shared" si="364"/>
        <v>59</v>
      </c>
      <c r="T3525">
        <f t="shared" si="365"/>
        <v>2017</v>
      </c>
      <c r="U3525" t="str">
        <f t="shared" si="358"/>
        <v>Sep</v>
      </c>
      <c r="V3525" t="str">
        <f t="shared" si="359"/>
        <v>Jul</v>
      </c>
    </row>
    <row r="3526" spans="1:22" ht="42.75" x14ac:dyDescent="0.4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>
        <v>74</v>
      </c>
      <c r="L3526" t="b">
        <v>1</v>
      </c>
      <c r="M3526" t="s">
        <v>8273</v>
      </c>
      <c r="N3526" t="s">
        <v>8274</v>
      </c>
      <c r="O3526" s="6">
        <f t="shared" si="360"/>
        <v>102</v>
      </c>
      <c r="P3526">
        <f t="shared" si="361"/>
        <v>137.24</v>
      </c>
      <c r="Q3526" s="5">
        <f t="shared" si="363"/>
        <v>42227.822375886521</v>
      </c>
      <c r="R3526" s="5">
        <f t="shared" si="362"/>
        <v>42242.531914893618</v>
      </c>
      <c r="S3526">
        <f t="shared" si="364"/>
        <v>15</v>
      </c>
      <c r="T3526">
        <f t="shared" si="365"/>
        <v>2015</v>
      </c>
      <c r="U3526" t="str">
        <f t="shared" si="358"/>
        <v>Aug</v>
      </c>
      <c r="V3526" t="str">
        <f t="shared" si="359"/>
        <v>Aug</v>
      </c>
    </row>
    <row r="3527" spans="1:22" ht="42.75" x14ac:dyDescent="0.4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>
        <v>7</v>
      </c>
      <c r="L3527" t="b">
        <v>1</v>
      </c>
      <c r="M3527" t="s">
        <v>8273</v>
      </c>
      <c r="N3527" t="s">
        <v>8274</v>
      </c>
      <c r="O3527" s="6">
        <f t="shared" si="360"/>
        <v>106</v>
      </c>
      <c r="P3527">
        <f t="shared" si="361"/>
        <v>75.709999999999994</v>
      </c>
      <c r="Q3527" s="5">
        <f t="shared" si="363"/>
        <v>42568.859408983451</v>
      </c>
      <c r="R3527" s="5">
        <f t="shared" si="362"/>
        <v>42580.063829787236</v>
      </c>
      <c r="S3527">
        <f t="shared" si="364"/>
        <v>12</v>
      </c>
      <c r="T3527">
        <f t="shared" si="365"/>
        <v>2016</v>
      </c>
      <c r="U3527" t="str">
        <f t="shared" si="358"/>
        <v>Jul</v>
      </c>
      <c r="V3527" t="str">
        <f t="shared" si="359"/>
        <v>Jul</v>
      </c>
    </row>
    <row r="3528" spans="1:22" ht="42.75" x14ac:dyDescent="0.4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>
        <v>34</v>
      </c>
      <c r="L3528" t="b">
        <v>1</v>
      </c>
      <c r="M3528" t="s">
        <v>8273</v>
      </c>
      <c r="N3528" t="s">
        <v>8274</v>
      </c>
      <c r="O3528" s="6">
        <f t="shared" si="360"/>
        <v>102</v>
      </c>
      <c r="P3528">
        <f t="shared" si="361"/>
        <v>99</v>
      </c>
      <c r="Q3528" s="5">
        <f t="shared" si="363"/>
        <v>42819.725425531913</v>
      </c>
      <c r="R3528" s="5">
        <f t="shared" si="362"/>
        <v>42848.233333333337</v>
      </c>
      <c r="S3528">
        <f t="shared" si="364"/>
        <v>29</v>
      </c>
      <c r="T3528">
        <f t="shared" si="365"/>
        <v>2017</v>
      </c>
      <c r="U3528" t="str">
        <f t="shared" si="358"/>
        <v>Apr</v>
      </c>
      <c r="V3528" t="str">
        <f t="shared" si="359"/>
        <v>Mar</v>
      </c>
    </row>
    <row r="3529" spans="1:22" ht="42.75" x14ac:dyDescent="0.4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>
        <v>86</v>
      </c>
      <c r="L3529" t="b">
        <v>1</v>
      </c>
      <c r="M3529" t="s">
        <v>8273</v>
      </c>
      <c r="N3529" t="s">
        <v>8274</v>
      </c>
      <c r="O3529" s="6">
        <f t="shared" si="360"/>
        <v>117</v>
      </c>
      <c r="P3529">
        <f t="shared" si="361"/>
        <v>81.569999999999993</v>
      </c>
      <c r="Q3529" s="5">
        <f t="shared" si="363"/>
        <v>42520.172635933806</v>
      </c>
      <c r="R3529" s="5">
        <f t="shared" si="362"/>
        <v>42549.935460992907</v>
      </c>
      <c r="S3529">
        <f t="shared" si="364"/>
        <v>30</v>
      </c>
      <c r="T3529">
        <f t="shared" si="365"/>
        <v>2016</v>
      </c>
      <c r="U3529" t="str">
        <f t="shared" si="358"/>
        <v>Jun</v>
      </c>
      <c r="V3529" t="str">
        <f t="shared" si="359"/>
        <v>May</v>
      </c>
    </row>
    <row r="3530" spans="1:22" ht="42.75" x14ac:dyDescent="0.4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>
        <v>37</v>
      </c>
      <c r="L3530" t="b">
        <v>1</v>
      </c>
      <c r="M3530" t="s">
        <v>8273</v>
      </c>
      <c r="N3530" t="s">
        <v>8274</v>
      </c>
      <c r="O3530" s="6">
        <f t="shared" si="360"/>
        <v>101</v>
      </c>
      <c r="P3530">
        <f t="shared" si="361"/>
        <v>45.11</v>
      </c>
      <c r="Q3530" s="5">
        <f t="shared" si="363"/>
        <v>43098.703522458629</v>
      </c>
      <c r="R3530" s="5">
        <f t="shared" si="362"/>
        <v>43119.129054373523</v>
      </c>
      <c r="S3530">
        <f t="shared" si="364"/>
        <v>21</v>
      </c>
      <c r="T3530">
        <f t="shared" si="365"/>
        <v>2017</v>
      </c>
      <c r="U3530" t="str">
        <f t="shared" si="358"/>
        <v>Jan</v>
      </c>
      <c r="V3530" t="str">
        <f t="shared" si="359"/>
        <v>Dec</v>
      </c>
    </row>
    <row r="3531" spans="1:22" ht="42.75" x14ac:dyDescent="0.4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>
        <v>18</v>
      </c>
      <c r="L3531" t="b">
        <v>1</v>
      </c>
      <c r="M3531" t="s">
        <v>8273</v>
      </c>
      <c r="N3531" t="s">
        <v>8274</v>
      </c>
      <c r="O3531" s="6">
        <f t="shared" si="360"/>
        <v>132</v>
      </c>
      <c r="P3531">
        <f t="shared" si="361"/>
        <v>36.67</v>
      </c>
      <c r="Q3531" s="5">
        <f t="shared" si="363"/>
        <v>42531.139692671393</v>
      </c>
      <c r="R3531" s="5">
        <f t="shared" si="362"/>
        <v>42551.851063829788</v>
      </c>
      <c r="S3531">
        <f t="shared" si="364"/>
        <v>21</v>
      </c>
      <c r="T3531">
        <f t="shared" si="365"/>
        <v>2016</v>
      </c>
      <c r="U3531" t="str">
        <f t="shared" si="358"/>
        <v>Jun</v>
      </c>
      <c r="V3531" t="str">
        <f t="shared" si="359"/>
        <v>Jun</v>
      </c>
    </row>
    <row r="3532" spans="1:22" ht="42.75" x14ac:dyDescent="0.4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>
        <v>22</v>
      </c>
      <c r="L3532" t="b">
        <v>1</v>
      </c>
      <c r="M3532" t="s">
        <v>8273</v>
      </c>
      <c r="N3532" t="s">
        <v>8274</v>
      </c>
      <c r="O3532" s="6">
        <f t="shared" si="360"/>
        <v>100</v>
      </c>
      <c r="P3532">
        <f t="shared" si="361"/>
        <v>125</v>
      </c>
      <c r="Q3532" s="5">
        <f t="shared" si="363"/>
        <v>42801.636607565015</v>
      </c>
      <c r="R3532" s="5">
        <f t="shared" si="362"/>
        <v>42830.446808510635</v>
      </c>
      <c r="S3532">
        <f t="shared" si="364"/>
        <v>29</v>
      </c>
      <c r="T3532">
        <f t="shared" si="365"/>
        <v>2017</v>
      </c>
      <c r="U3532" t="str">
        <f t="shared" si="358"/>
        <v>Apr</v>
      </c>
      <c r="V3532" t="str">
        <f t="shared" si="359"/>
        <v>Mar</v>
      </c>
    </row>
    <row r="3533" spans="1:22" x14ac:dyDescent="0.4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>
        <v>26</v>
      </c>
      <c r="L3533" t="b">
        <v>1</v>
      </c>
      <c r="M3533" t="s">
        <v>8273</v>
      </c>
      <c r="N3533" t="s">
        <v>8274</v>
      </c>
      <c r="O3533" s="6">
        <f t="shared" si="360"/>
        <v>128</v>
      </c>
      <c r="P3533">
        <f t="shared" si="361"/>
        <v>49.23</v>
      </c>
      <c r="Q3533" s="5">
        <f t="shared" si="363"/>
        <v>42882.349101654851</v>
      </c>
      <c r="R3533" s="5">
        <f t="shared" si="362"/>
        <v>42912.987399527192</v>
      </c>
      <c r="S3533">
        <f t="shared" si="364"/>
        <v>31</v>
      </c>
      <c r="T3533">
        <f t="shared" si="365"/>
        <v>2017</v>
      </c>
      <c r="U3533" t="str">
        <f t="shared" ref="U3533:U3596" si="366">TEXT(R3533,"mmm")</f>
        <v>Jun</v>
      </c>
      <c r="V3533" t="str">
        <f t="shared" si="359"/>
        <v>May</v>
      </c>
    </row>
    <row r="3534" spans="1:22" ht="42.75" x14ac:dyDescent="0.4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>
        <v>27</v>
      </c>
      <c r="L3534" t="b">
        <v>1</v>
      </c>
      <c r="M3534" t="s">
        <v>8273</v>
      </c>
      <c r="N3534" t="s">
        <v>8274</v>
      </c>
      <c r="O3534" s="6">
        <f t="shared" si="360"/>
        <v>119</v>
      </c>
      <c r="P3534">
        <f t="shared" si="361"/>
        <v>42.3</v>
      </c>
      <c r="Q3534" s="5">
        <f t="shared" si="363"/>
        <v>42231.740271867617</v>
      </c>
      <c r="R3534" s="5">
        <f t="shared" si="362"/>
        <v>42247.637588652484</v>
      </c>
      <c r="S3534">
        <f t="shared" si="364"/>
        <v>17</v>
      </c>
      <c r="T3534">
        <f t="shared" si="365"/>
        <v>2015</v>
      </c>
      <c r="U3534" t="str">
        <f t="shared" si="366"/>
        <v>Aug</v>
      </c>
      <c r="V3534" t="str">
        <f t="shared" si="359"/>
        <v>Aug</v>
      </c>
    </row>
    <row r="3535" spans="1:22" ht="57" x14ac:dyDescent="0.4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>
        <v>8</v>
      </c>
      <c r="L3535" t="b">
        <v>1</v>
      </c>
      <c r="M3535" t="s">
        <v>8273</v>
      </c>
      <c r="N3535" t="s">
        <v>8274</v>
      </c>
      <c r="O3535" s="6">
        <f t="shared" si="360"/>
        <v>126</v>
      </c>
      <c r="P3535">
        <f t="shared" si="361"/>
        <v>78.88</v>
      </c>
      <c r="Q3535" s="5">
        <f t="shared" si="363"/>
        <v>42645.522068557919</v>
      </c>
      <c r="R3535" s="5">
        <f t="shared" si="362"/>
        <v>42676.202919621748</v>
      </c>
      <c r="S3535">
        <f t="shared" si="364"/>
        <v>31</v>
      </c>
      <c r="T3535">
        <f t="shared" si="365"/>
        <v>2016</v>
      </c>
      <c r="U3535" t="str">
        <f t="shared" si="366"/>
        <v>Nov</v>
      </c>
      <c r="V3535" t="str">
        <f t="shared" si="359"/>
        <v>Oct</v>
      </c>
    </row>
    <row r="3536" spans="1:22" ht="28.5" x14ac:dyDescent="0.4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>
        <v>204</v>
      </c>
      <c r="L3536" t="b">
        <v>1</v>
      </c>
      <c r="M3536" t="s">
        <v>8273</v>
      </c>
      <c r="N3536" t="s">
        <v>8274</v>
      </c>
      <c r="O3536" s="6">
        <f t="shared" si="360"/>
        <v>156</v>
      </c>
      <c r="P3536">
        <f t="shared" si="361"/>
        <v>38.28</v>
      </c>
      <c r="Q3536" s="5">
        <f t="shared" si="363"/>
        <v>42598.404527186765</v>
      </c>
      <c r="R3536" s="5">
        <f t="shared" si="362"/>
        <v>42634.149208037823</v>
      </c>
      <c r="S3536">
        <f t="shared" si="364"/>
        <v>36</v>
      </c>
      <c r="T3536">
        <f t="shared" si="365"/>
        <v>2016</v>
      </c>
      <c r="U3536" t="str">
        <f t="shared" si="366"/>
        <v>Sep</v>
      </c>
      <c r="V3536" t="str">
        <f t="shared" si="359"/>
        <v>Aug</v>
      </c>
    </row>
    <row r="3537" spans="1:22" ht="42.75" x14ac:dyDescent="0.4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>
        <v>46</v>
      </c>
      <c r="L3537" t="b">
        <v>1</v>
      </c>
      <c r="M3537" t="s">
        <v>8273</v>
      </c>
      <c r="N3537" t="s">
        <v>8274</v>
      </c>
      <c r="O3537" s="6">
        <f t="shared" si="360"/>
        <v>103</v>
      </c>
      <c r="P3537">
        <f t="shared" si="361"/>
        <v>44.85</v>
      </c>
      <c r="Q3537" s="5">
        <f t="shared" si="363"/>
        <v>42603.526122931442</v>
      </c>
      <c r="R3537" s="5">
        <f t="shared" si="362"/>
        <v>42635.297872340423</v>
      </c>
      <c r="S3537">
        <f t="shared" si="364"/>
        <v>32</v>
      </c>
      <c r="T3537">
        <f t="shared" si="365"/>
        <v>2016</v>
      </c>
      <c r="U3537" t="str">
        <f t="shared" si="366"/>
        <v>Sep</v>
      </c>
      <c r="V3537" t="str">
        <f t="shared" si="359"/>
        <v>Aug</v>
      </c>
    </row>
    <row r="3538" spans="1:22" ht="42.75" x14ac:dyDescent="0.4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>
        <v>17</v>
      </c>
      <c r="L3538" t="b">
        <v>1</v>
      </c>
      <c r="M3538" t="s">
        <v>8273</v>
      </c>
      <c r="N3538" t="s">
        <v>8274</v>
      </c>
      <c r="O3538" s="6">
        <f t="shared" si="360"/>
        <v>153</v>
      </c>
      <c r="P3538">
        <f t="shared" si="361"/>
        <v>13.53</v>
      </c>
      <c r="Q3538" s="5">
        <f t="shared" si="363"/>
        <v>42685.317080378256</v>
      </c>
      <c r="R3538" s="5">
        <f t="shared" si="362"/>
        <v>42715.72269503546</v>
      </c>
      <c r="S3538">
        <f t="shared" si="364"/>
        <v>31</v>
      </c>
      <c r="T3538">
        <f t="shared" si="365"/>
        <v>2016</v>
      </c>
      <c r="U3538" t="str">
        <f t="shared" si="366"/>
        <v>Dec</v>
      </c>
      <c r="V3538" t="str">
        <f t="shared" si="359"/>
        <v>Nov</v>
      </c>
    </row>
    <row r="3539" spans="1:22" ht="42.75" x14ac:dyDescent="0.4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>
        <v>28</v>
      </c>
      <c r="L3539" t="b">
        <v>1</v>
      </c>
      <c r="M3539" t="s">
        <v>8273</v>
      </c>
      <c r="N3539" t="s">
        <v>8274</v>
      </c>
      <c r="O3539" s="6">
        <f t="shared" si="360"/>
        <v>180</v>
      </c>
      <c r="P3539">
        <f t="shared" si="361"/>
        <v>43.5</v>
      </c>
      <c r="Q3539" s="5">
        <f t="shared" si="363"/>
        <v>42271.319338061468</v>
      </c>
      <c r="R3539" s="5">
        <f t="shared" si="362"/>
        <v>42309.084397163126</v>
      </c>
      <c r="S3539">
        <f t="shared" si="364"/>
        <v>38</v>
      </c>
      <c r="T3539">
        <f t="shared" si="365"/>
        <v>2015</v>
      </c>
      <c r="U3539" t="str">
        <f t="shared" si="366"/>
        <v>Nov</v>
      </c>
      <c r="V3539" t="str">
        <f t="shared" si="359"/>
        <v>Sep</v>
      </c>
    </row>
    <row r="3540" spans="1:22" ht="42.75" x14ac:dyDescent="0.4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>
        <v>83</v>
      </c>
      <c r="L3540" t="b">
        <v>1</v>
      </c>
      <c r="M3540" t="s">
        <v>8273</v>
      </c>
      <c r="N3540" t="s">
        <v>8274</v>
      </c>
      <c r="O3540" s="6">
        <f t="shared" si="360"/>
        <v>128</v>
      </c>
      <c r="P3540">
        <f t="shared" si="361"/>
        <v>30.95</v>
      </c>
      <c r="Q3540" s="5">
        <f t="shared" si="363"/>
        <v>42933.174231678488</v>
      </c>
      <c r="R3540" s="5">
        <f t="shared" si="362"/>
        <v>42961.769976359341</v>
      </c>
      <c r="S3540">
        <f t="shared" si="364"/>
        <v>29</v>
      </c>
      <c r="T3540">
        <f t="shared" si="365"/>
        <v>2017</v>
      </c>
      <c r="U3540" t="str">
        <f t="shared" si="366"/>
        <v>Aug</v>
      </c>
      <c r="V3540" t="str">
        <f t="shared" si="359"/>
        <v>Jul</v>
      </c>
    </row>
    <row r="3541" spans="1:22" ht="42.75" x14ac:dyDescent="0.4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>
        <v>13</v>
      </c>
      <c r="L3541" t="b">
        <v>1</v>
      </c>
      <c r="M3541" t="s">
        <v>8273</v>
      </c>
      <c r="N3541" t="s">
        <v>8274</v>
      </c>
      <c r="O3541" s="6">
        <f t="shared" si="360"/>
        <v>120</v>
      </c>
      <c r="P3541">
        <f t="shared" si="361"/>
        <v>55.23</v>
      </c>
      <c r="Q3541" s="5">
        <f t="shared" si="363"/>
        <v>42963.133829787235</v>
      </c>
      <c r="R3541" s="5">
        <f t="shared" si="362"/>
        <v>42984.580638297877</v>
      </c>
      <c r="S3541">
        <f t="shared" si="364"/>
        <v>22</v>
      </c>
      <c r="T3541">
        <f t="shared" si="365"/>
        <v>2017</v>
      </c>
      <c r="U3541" t="str">
        <f t="shared" si="366"/>
        <v>Sep</v>
      </c>
      <c r="V3541" t="str">
        <f t="shared" si="359"/>
        <v>Aug</v>
      </c>
    </row>
    <row r="3542" spans="1:22" ht="57" x14ac:dyDescent="0.4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>
        <v>8</v>
      </c>
      <c r="L3542" t="b">
        <v>1</v>
      </c>
      <c r="M3542" t="s">
        <v>8273</v>
      </c>
      <c r="N3542" t="s">
        <v>8274</v>
      </c>
      <c r="O3542" s="6">
        <f t="shared" si="360"/>
        <v>123</v>
      </c>
      <c r="P3542">
        <f t="shared" si="361"/>
        <v>46.13</v>
      </c>
      <c r="Q3542" s="5">
        <f t="shared" si="363"/>
        <v>42877.599184397164</v>
      </c>
      <c r="R3542" s="5">
        <f t="shared" si="362"/>
        <v>42908.237482269498</v>
      </c>
      <c r="S3542">
        <f t="shared" si="364"/>
        <v>31</v>
      </c>
      <c r="T3542">
        <f t="shared" si="365"/>
        <v>2017</v>
      </c>
      <c r="U3542" t="str">
        <f t="shared" si="366"/>
        <v>Jun</v>
      </c>
      <c r="V3542" t="str">
        <f t="shared" si="359"/>
        <v>May</v>
      </c>
    </row>
    <row r="3543" spans="1:22" ht="42.75" x14ac:dyDescent="0.4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>
        <v>32</v>
      </c>
      <c r="L3543" t="b">
        <v>1</v>
      </c>
      <c r="M3543" t="s">
        <v>8273</v>
      </c>
      <c r="N3543" t="s">
        <v>8274</v>
      </c>
      <c r="O3543" s="6">
        <f t="shared" si="360"/>
        <v>105</v>
      </c>
      <c r="P3543">
        <f t="shared" si="361"/>
        <v>39.380000000000003</v>
      </c>
      <c r="Q3543" s="5">
        <f t="shared" si="363"/>
        <v>42577.064716312059</v>
      </c>
      <c r="R3543" s="5">
        <f t="shared" si="362"/>
        <v>42602.59663120567</v>
      </c>
      <c r="S3543">
        <f t="shared" si="364"/>
        <v>26</v>
      </c>
      <c r="T3543">
        <f t="shared" si="365"/>
        <v>2016</v>
      </c>
      <c r="U3543" t="str">
        <f t="shared" si="366"/>
        <v>Aug</v>
      </c>
      <c r="V3543" t="str">
        <f t="shared" si="359"/>
        <v>Jul</v>
      </c>
    </row>
    <row r="3544" spans="1:22" ht="42.75" x14ac:dyDescent="0.4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>
        <v>85</v>
      </c>
      <c r="L3544" t="b">
        <v>1</v>
      </c>
      <c r="M3544" t="s">
        <v>8273</v>
      </c>
      <c r="N3544" t="s">
        <v>8274</v>
      </c>
      <c r="O3544" s="6">
        <f t="shared" si="360"/>
        <v>102</v>
      </c>
      <c r="P3544">
        <f t="shared" si="361"/>
        <v>66.150000000000006</v>
      </c>
      <c r="Q3544" s="5">
        <f t="shared" si="363"/>
        <v>42175.57</v>
      </c>
      <c r="R3544" s="5">
        <f t="shared" si="362"/>
        <v>42236.846595744682</v>
      </c>
      <c r="S3544">
        <f t="shared" si="364"/>
        <v>61</v>
      </c>
      <c r="T3544">
        <f t="shared" si="365"/>
        <v>2015</v>
      </c>
      <c r="U3544" t="str">
        <f t="shared" si="366"/>
        <v>Aug</v>
      </c>
      <c r="V3544" t="str">
        <f t="shared" si="359"/>
        <v>Jun</v>
      </c>
    </row>
    <row r="3545" spans="1:22" ht="42.75" x14ac:dyDescent="0.4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>
        <v>29</v>
      </c>
      <c r="L3545" t="b">
        <v>1</v>
      </c>
      <c r="M3545" t="s">
        <v>8273</v>
      </c>
      <c r="N3545" t="s">
        <v>8274</v>
      </c>
      <c r="O3545" s="6">
        <f t="shared" si="360"/>
        <v>105</v>
      </c>
      <c r="P3545">
        <f t="shared" si="361"/>
        <v>54.14</v>
      </c>
      <c r="Q3545" s="5">
        <f t="shared" si="363"/>
        <v>42503.558617021277</v>
      </c>
      <c r="R3545" s="5">
        <f t="shared" si="362"/>
        <v>42534.196914893619</v>
      </c>
      <c r="S3545">
        <f t="shared" si="364"/>
        <v>31</v>
      </c>
      <c r="T3545">
        <f t="shared" si="365"/>
        <v>2016</v>
      </c>
      <c r="U3545" t="str">
        <f t="shared" si="366"/>
        <v>Jun</v>
      </c>
      <c r="V3545" t="str">
        <f t="shared" si="359"/>
        <v>May</v>
      </c>
    </row>
    <row r="3546" spans="1:22" ht="28.5" x14ac:dyDescent="0.4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>
        <v>24</v>
      </c>
      <c r="L3546" t="b">
        <v>1</v>
      </c>
      <c r="M3546" t="s">
        <v>8273</v>
      </c>
      <c r="N3546" t="s">
        <v>8274</v>
      </c>
      <c r="O3546" s="6">
        <f t="shared" si="360"/>
        <v>100</v>
      </c>
      <c r="P3546">
        <f t="shared" si="361"/>
        <v>104.17</v>
      </c>
      <c r="Q3546" s="5">
        <f t="shared" si="363"/>
        <v>42391.296182033097</v>
      </c>
      <c r="R3546" s="5">
        <f t="shared" si="362"/>
        <v>42421.934479905438</v>
      </c>
      <c r="S3546">
        <f t="shared" si="364"/>
        <v>31</v>
      </c>
      <c r="T3546">
        <f t="shared" si="365"/>
        <v>2016</v>
      </c>
      <c r="U3546" t="str">
        <f t="shared" si="366"/>
        <v>Feb</v>
      </c>
      <c r="V3546" t="str">
        <f t="shared" si="359"/>
        <v>Jan</v>
      </c>
    </row>
    <row r="3547" spans="1:22" ht="42.75" x14ac:dyDescent="0.4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>
        <v>8</v>
      </c>
      <c r="L3547" t="b">
        <v>1</v>
      </c>
      <c r="M3547" t="s">
        <v>8273</v>
      </c>
      <c r="N3547" t="s">
        <v>8274</v>
      </c>
      <c r="O3547" s="6">
        <f t="shared" si="360"/>
        <v>100</v>
      </c>
      <c r="P3547">
        <f t="shared" si="361"/>
        <v>31.38</v>
      </c>
      <c r="Q3547" s="5">
        <f t="shared" si="363"/>
        <v>42427.016063829782</v>
      </c>
      <c r="R3547" s="5">
        <f t="shared" si="362"/>
        <v>42457.654361702123</v>
      </c>
      <c r="S3547">
        <f t="shared" si="364"/>
        <v>31</v>
      </c>
      <c r="T3547">
        <f t="shared" si="365"/>
        <v>2016</v>
      </c>
      <c r="U3547" t="str">
        <f t="shared" si="366"/>
        <v>Mar</v>
      </c>
      <c r="V3547" t="str">
        <f t="shared" si="359"/>
        <v>Feb</v>
      </c>
    </row>
    <row r="3548" spans="1:22" ht="42.75" x14ac:dyDescent="0.4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>
        <v>19</v>
      </c>
      <c r="L3548" t="b">
        <v>1</v>
      </c>
      <c r="M3548" t="s">
        <v>8273</v>
      </c>
      <c r="N3548" t="s">
        <v>8274</v>
      </c>
      <c r="O3548" s="6">
        <f t="shared" si="360"/>
        <v>102</v>
      </c>
      <c r="P3548">
        <f t="shared" si="361"/>
        <v>59.21</v>
      </c>
      <c r="Q3548" s="5">
        <f t="shared" si="363"/>
        <v>42424.823687943266</v>
      </c>
      <c r="R3548" s="5">
        <f t="shared" si="362"/>
        <v>42446.786524822695</v>
      </c>
      <c r="S3548">
        <f t="shared" si="364"/>
        <v>23</v>
      </c>
      <c r="T3548">
        <f t="shared" si="365"/>
        <v>2016</v>
      </c>
      <c r="U3548" t="str">
        <f t="shared" si="366"/>
        <v>Mar</v>
      </c>
      <c r="V3548" t="str">
        <f t="shared" si="359"/>
        <v>Feb</v>
      </c>
    </row>
    <row r="3549" spans="1:22" ht="42.75" x14ac:dyDescent="0.4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>
        <v>336</v>
      </c>
      <c r="L3549" t="b">
        <v>1</v>
      </c>
      <c r="M3549" t="s">
        <v>8273</v>
      </c>
      <c r="N3549" t="s">
        <v>8274</v>
      </c>
      <c r="O3549" s="6">
        <f t="shared" si="360"/>
        <v>114</v>
      </c>
      <c r="P3549">
        <f t="shared" si="361"/>
        <v>119.18</v>
      </c>
      <c r="Q3549" s="5">
        <f t="shared" si="363"/>
        <v>42839.888900709222</v>
      </c>
      <c r="R3549" s="5">
        <f t="shared" si="362"/>
        <v>42864.488652482265</v>
      </c>
      <c r="S3549">
        <f t="shared" si="364"/>
        <v>25</v>
      </c>
      <c r="T3549">
        <f t="shared" si="365"/>
        <v>2017</v>
      </c>
      <c r="U3549" t="str">
        <f t="shared" si="366"/>
        <v>May</v>
      </c>
      <c r="V3549" t="str">
        <f t="shared" si="359"/>
        <v>Apr</v>
      </c>
    </row>
    <row r="3550" spans="1:22" ht="42.75" x14ac:dyDescent="0.4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>
        <v>13</v>
      </c>
      <c r="L3550" t="b">
        <v>1</v>
      </c>
      <c r="M3550" t="s">
        <v>8273</v>
      </c>
      <c r="N3550" t="s">
        <v>8274</v>
      </c>
      <c r="O3550" s="6">
        <f t="shared" si="360"/>
        <v>102</v>
      </c>
      <c r="P3550">
        <f t="shared" si="361"/>
        <v>164.62</v>
      </c>
      <c r="Q3550" s="5">
        <f t="shared" si="363"/>
        <v>42770.302765957444</v>
      </c>
      <c r="R3550" s="5">
        <f t="shared" si="362"/>
        <v>42792.872340425529</v>
      </c>
      <c r="S3550">
        <f t="shared" si="364"/>
        <v>23</v>
      </c>
      <c r="T3550">
        <f t="shared" si="365"/>
        <v>2017</v>
      </c>
      <c r="U3550" t="str">
        <f t="shared" si="366"/>
        <v>Feb</v>
      </c>
      <c r="V3550" t="str">
        <f t="shared" si="359"/>
        <v>Feb</v>
      </c>
    </row>
    <row r="3551" spans="1:22" ht="42.75" x14ac:dyDescent="0.4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>
        <v>42</v>
      </c>
      <c r="L3551" t="b">
        <v>1</v>
      </c>
      <c r="M3551" t="s">
        <v>8273</v>
      </c>
      <c r="N3551" t="s">
        <v>8274</v>
      </c>
      <c r="O3551" s="6">
        <f t="shared" si="360"/>
        <v>102</v>
      </c>
      <c r="P3551">
        <f t="shared" si="361"/>
        <v>24.29</v>
      </c>
      <c r="Q3551" s="5">
        <f t="shared" si="363"/>
        <v>42577.743179669036</v>
      </c>
      <c r="R3551" s="5">
        <f t="shared" si="362"/>
        <v>42606.338924349882</v>
      </c>
      <c r="S3551">
        <f t="shared" si="364"/>
        <v>29</v>
      </c>
      <c r="T3551">
        <f t="shared" si="365"/>
        <v>2016</v>
      </c>
      <c r="U3551" t="str">
        <f t="shared" si="366"/>
        <v>Aug</v>
      </c>
      <c r="V3551" t="str">
        <f t="shared" ref="V3551:V3614" si="367">TEXT(Q3551,"mmm")</f>
        <v>Jul</v>
      </c>
    </row>
    <row r="3552" spans="1:22" ht="42.75" x14ac:dyDescent="0.4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>
        <v>64</v>
      </c>
      <c r="L3552" t="b">
        <v>1</v>
      </c>
      <c r="M3552" t="s">
        <v>8273</v>
      </c>
      <c r="N3552" t="s">
        <v>8274</v>
      </c>
      <c r="O3552" s="6">
        <f t="shared" si="360"/>
        <v>105</v>
      </c>
      <c r="P3552">
        <f t="shared" si="361"/>
        <v>40.94</v>
      </c>
      <c r="Q3552" s="5">
        <f t="shared" si="363"/>
        <v>42822.338037825059</v>
      </c>
      <c r="R3552" s="5">
        <f t="shared" si="362"/>
        <v>42852.9763356974</v>
      </c>
      <c r="S3552">
        <f t="shared" si="364"/>
        <v>31</v>
      </c>
      <c r="T3552">
        <f t="shared" si="365"/>
        <v>2017</v>
      </c>
      <c r="U3552" t="str">
        <f t="shared" si="366"/>
        <v>Apr</v>
      </c>
      <c r="V3552" t="str">
        <f t="shared" si="367"/>
        <v>Mar</v>
      </c>
    </row>
    <row r="3553" spans="1:22" ht="42.75" x14ac:dyDescent="0.4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>
        <v>25</v>
      </c>
      <c r="L3553" t="b">
        <v>1</v>
      </c>
      <c r="M3553" t="s">
        <v>8273</v>
      </c>
      <c r="N3553" t="s">
        <v>8274</v>
      </c>
      <c r="O3553" s="6">
        <f t="shared" si="360"/>
        <v>102</v>
      </c>
      <c r="P3553">
        <f t="shared" si="361"/>
        <v>61.1</v>
      </c>
      <c r="Q3553" s="5">
        <f t="shared" si="363"/>
        <v>42097.867257683218</v>
      </c>
      <c r="R3553" s="5">
        <f t="shared" si="362"/>
        <v>42126.877304964539</v>
      </c>
      <c r="S3553">
        <f t="shared" si="364"/>
        <v>29</v>
      </c>
      <c r="T3553">
        <f t="shared" si="365"/>
        <v>2015</v>
      </c>
      <c r="U3553" t="str">
        <f t="shared" si="366"/>
        <v>May</v>
      </c>
      <c r="V3553" t="str">
        <f t="shared" si="367"/>
        <v>Apr</v>
      </c>
    </row>
    <row r="3554" spans="1:22" ht="42.75" x14ac:dyDescent="0.4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>
        <v>20</v>
      </c>
      <c r="L3554" t="b">
        <v>1</v>
      </c>
      <c r="M3554" t="s">
        <v>8273</v>
      </c>
      <c r="N3554" t="s">
        <v>8274</v>
      </c>
      <c r="O3554" s="6">
        <f t="shared" si="360"/>
        <v>100</v>
      </c>
      <c r="P3554">
        <f t="shared" si="361"/>
        <v>38.65</v>
      </c>
      <c r="Q3554" s="5">
        <f t="shared" si="363"/>
        <v>42133.68468085106</v>
      </c>
      <c r="R3554" s="5">
        <f t="shared" si="362"/>
        <v>42164.322978723401</v>
      </c>
      <c r="S3554">
        <f t="shared" si="364"/>
        <v>31</v>
      </c>
      <c r="T3554">
        <f t="shared" si="365"/>
        <v>2015</v>
      </c>
      <c r="U3554" t="str">
        <f t="shared" si="366"/>
        <v>Jun</v>
      </c>
      <c r="V3554" t="str">
        <f t="shared" si="367"/>
        <v>May</v>
      </c>
    </row>
    <row r="3555" spans="1:22" ht="42.75" x14ac:dyDescent="0.4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>
        <v>104</v>
      </c>
      <c r="L3555" t="b">
        <v>1</v>
      </c>
      <c r="M3555" t="s">
        <v>8273</v>
      </c>
      <c r="N3555" t="s">
        <v>8274</v>
      </c>
      <c r="O3555" s="6">
        <f t="shared" si="360"/>
        <v>106</v>
      </c>
      <c r="P3555">
        <f t="shared" si="361"/>
        <v>56.2</v>
      </c>
      <c r="Q3555" s="5">
        <f t="shared" si="363"/>
        <v>42549.79527186761</v>
      </c>
      <c r="R3555" s="5">
        <f t="shared" si="362"/>
        <v>42582.446808510635</v>
      </c>
      <c r="S3555">
        <f t="shared" si="364"/>
        <v>33</v>
      </c>
      <c r="T3555">
        <f t="shared" si="365"/>
        <v>2016</v>
      </c>
      <c r="U3555" t="str">
        <f t="shared" si="366"/>
        <v>Jul</v>
      </c>
      <c r="V3555" t="str">
        <f t="shared" si="367"/>
        <v>Jun</v>
      </c>
    </row>
    <row r="3556" spans="1:22" ht="42.75" x14ac:dyDescent="0.4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>
        <v>53</v>
      </c>
      <c r="L3556" t="b">
        <v>1</v>
      </c>
      <c r="M3556" t="s">
        <v>8273</v>
      </c>
      <c r="N3556" t="s">
        <v>8274</v>
      </c>
      <c r="O3556" s="6">
        <f t="shared" si="360"/>
        <v>113</v>
      </c>
      <c r="P3556">
        <f t="shared" si="361"/>
        <v>107</v>
      </c>
      <c r="Q3556" s="5">
        <f t="shared" si="363"/>
        <v>42365.987695035459</v>
      </c>
      <c r="R3556" s="5">
        <f t="shared" si="362"/>
        <v>42397.297872340423</v>
      </c>
      <c r="S3556">
        <f t="shared" si="364"/>
        <v>32</v>
      </c>
      <c r="T3556">
        <f t="shared" si="365"/>
        <v>2015</v>
      </c>
      <c r="U3556" t="str">
        <f t="shared" si="366"/>
        <v>Jan</v>
      </c>
      <c r="V3556" t="str">
        <f t="shared" si="367"/>
        <v>Dec</v>
      </c>
    </row>
    <row r="3557" spans="1:22" ht="42.75" x14ac:dyDescent="0.4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>
        <v>14</v>
      </c>
      <c r="L3557" t="b">
        <v>1</v>
      </c>
      <c r="M3557" t="s">
        <v>8273</v>
      </c>
      <c r="N3557" t="s">
        <v>8274</v>
      </c>
      <c r="O3557" s="6">
        <f t="shared" si="360"/>
        <v>100</v>
      </c>
      <c r="P3557">
        <f t="shared" si="361"/>
        <v>171.43</v>
      </c>
      <c r="Q3557" s="5">
        <f t="shared" si="363"/>
        <v>43025.11104018912</v>
      </c>
      <c r="R3557" s="5">
        <f t="shared" si="362"/>
        <v>43055.791891252957</v>
      </c>
      <c r="S3557">
        <f t="shared" si="364"/>
        <v>31</v>
      </c>
      <c r="T3557">
        <f t="shared" si="365"/>
        <v>2017</v>
      </c>
      <c r="U3557" t="str">
        <f t="shared" si="366"/>
        <v>Nov</v>
      </c>
      <c r="V3557" t="str">
        <f t="shared" si="367"/>
        <v>Oct</v>
      </c>
    </row>
    <row r="3558" spans="1:22" ht="42.75" x14ac:dyDescent="0.4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>
        <v>20</v>
      </c>
      <c r="L3558" t="b">
        <v>1</v>
      </c>
      <c r="M3558" t="s">
        <v>8273</v>
      </c>
      <c r="N3558" t="s">
        <v>8274</v>
      </c>
      <c r="O3558" s="6">
        <f t="shared" si="360"/>
        <v>100</v>
      </c>
      <c r="P3558">
        <f t="shared" si="361"/>
        <v>110.5</v>
      </c>
      <c r="Q3558" s="5">
        <f t="shared" si="363"/>
        <v>42154.17404255319</v>
      </c>
      <c r="R3558" s="5">
        <f t="shared" si="362"/>
        <v>42215.450638297873</v>
      </c>
      <c r="S3558">
        <f t="shared" si="364"/>
        <v>61</v>
      </c>
      <c r="T3558">
        <f t="shared" si="365"/>
        <v>2015</v>
      </c>
      <c r="U3558" t="str">
        <f t="shared" si="366"/>
        <v>Jul</v>
      </c>
      <c r="V3558" t="str">
        <f t="shared" si="367"/>
        <v>May</v>
      </c>
    </row>
    <row r="3559" spans="1:22" ht="42.75" x14ac:dyDescent="0.4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>
        <v>558</v>
      </c>
      <c r="L3559" t="b">
        <v>1</v>
      </c>
      <c r="M3559" t="s">
        <v>8273</v>
      </c>
      <c r="N3559" t="s">
        <v>8274</v>
      </c>
      <c r="O3559" s="6">
        <f t="shared" si="360"/>
        <v>100</v>
      </c>
      <c r="P3559">
        <f t="shared" si="361"/>
        <v>179.28</v>
      </c>
      <c r="Q3559" s="5">
        <f t="shared" si="363"/>
        <v>42074.133699763595</v>
      </c>
      <c r="R3559" s="5">
        <f t="shared" si="362"/>
        <v>42108.857104018913</v>
      </c>
      <c r="S3559">
        <f t="shared" si="364"/>
        <v>35</v>
      </c>
      <c r="T3559">
        <f t="shared" si="365"/>
        <v>2015</v>
      </c>
      <c r="U3559" t="str">
        <f t="shared" si="366"/>
        <v>Apr</v>
      </c>
      <c r="V3559" t="str">
        <f t="shared" si="367"/>
        <v>Mar</v>
      </c>
    </row>
    <row r="3560" spans="1:22" ht="42.75" x14ac:dyDescent="0.4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>
        <v>22</v>
      </c>
      <c r="L3560" t="b">
        <v>1</v>
      </c>
      <c r="M3560" t="s">
        <v>8273</v>
      </c>
      <c r="N3560" t="s">
        <v>8274</v>
      </c>
      <c r="O3560" s="6">
        <f t="shared" si="360"/>
        <v>144</v>
      </c>
      <c r="P3560">
        <f t="shared" si="361"/>
        <v>22.91</v>
      </c>
      <c r="Q3560" s="5">
        <f t="shared" si="363"/>
        <v>42492.387411347518</v>
      </c>
      <c r="R3560" s="5">
        <f t="shared" si="362"/>
        <v>42535.340425531918</v>
      </c>
      <c r="S3560">
        <f t="shared" si="364"/>
        <v>43</v>
      </c>
      <c r="T3560">
        <f t="shared" si="365"/>
        <v>2016</v>
      </c>
      <c r="U3560" t="str">
        <f t="shared" si="366"/>
        <v>Jun</v>
      </c>
      <c r="V3560" t="str">
        <f t="shared" si="367"/>
        <v>May</v>
      </c>
    </row>
    <row r="3561" spans="1:22" ht="42.75" x14ac:dyDescent="0.4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>
        <v>24</v>
      </c>
      <c r="L3561" t="b">
        <v>1</v>
      </c>
      <c r="M3561" t="s">
        <v>8273</v>
      </c>
      <c r="N3561" t="s">
        <v>8274</v>
      </c>
      <c r="O3561" s="6">
        <f t="shared" si="360"/>
        <v>104</v>
      </c>
      <c r="P3561">
        <f t="shared" si="361"/>
        <v>43.13</v>
      </c>
      <c r="Q3561" s="5">
        <f t="shared" si="363"/>
        <v>42547.821607565013</v>
      </c>
      <c r="R3561" s="5">
        <f t="shared" si="362"/>
        <v>42570.573049645391</v>
      </c>
      <c r="S3561">
        <f t="shared" si="364"/>
        <v>23</v>
      </c>
      <c r="T3561">
        <f t="shared" si="365"/>
        <v>2016</v>
      </c>
      <c r="U3561" t="str">
        <f t="shared" si="366"/>
        <v>Jul</v>
      </c>
      <c r="V3561" t="str">
        <f t="shared" si="367"/>
        <v>Jun</v>
      </c>
    </row>
    <row r="3562" spans="1:22" ht="42.75" x14ac:dyDescent="0.4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>
        <v>74</v>
      </c>
      <c r="L3562" t="b">
        <v>1</v>
      </c>
      <c r="M3562" t="s">
        <v>8273</v>
      </c>
      <c r="N3562" t="s">
        <v>8274</v>
      </c>
      <c r="O3562" s="6">
        <f t="shared" si="360"/>
        <v>108</v>
      </c>
      <c r="P3562">
        <f t="shared" si="361"/>
        <v>46.89</v>
      </c>
      <c r="Q3562" s="5">
        <f t="shared" si="363"/>
        <v>42467.951134751769</v>
      </c>
      <c r="R3562" s="5">
        <f t="shared" si="362"/>
        <v>42503.925531914894</v>
      </c>
      <c r="S3562">
        <f t="shared" si="364"/>
        <v>36</v>
      </c>
      <c r="T3562">
        <f t="shared" si="365"/>
        <v>2016</v>
      </c>
      <c r="U3562" t="str">
        <f t="shared" si="366"/>
        <v>May</v>
      </c>
      <c r="V3562" t="str">
        <f t="shared" si="367"/>
        <v>Apr</v>
      </c>
    </row>
    <row r="3563" spans="1:22" ht="99.75" x14ac:dyDescent="0.4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>
        <v>54</v>
      </c>
      <c r="L3563" t="b">
        <v>1</v>
      </c>
      <c r="M3563" t="s">
        <v>8273</v>
      </c>
      <c r="N3563" t="s">
        <v>8274</v>
      </c>
      <c r="O3563" s="6">
        <f t="shared" si="360"/>
        <v>102</v>
      </c>
      <c r="P3563">
        <f t="shared" si="361"/>
        <v>47.41</v>
      </c>
      <c r="Q3563" s="5">
        <f t="shared" si="363"/>
        <v>42557.609669030731</v>
      </c>
      <c r="R3563" s="5">
        <f t="shared" si="362"/>
        <v>42576.089361702128</v>
      </c>
      <c r="S3563">
        <f t="shared" si="364"/>
        <v>19</v>
      </c>
      <c r="T3563">
        <f t="shared" si="365"/>
        <v>2016</v>
      </c>
      <c r="U3563" t="str">
        <f t="shared" si="366"/>
        <v>Jul</v>
      </c>
      <c r="V3563" t="str">
        <f t="shared" si="367"/>
        <v>Jul</v>
      </c>
    </row>
    <row r="3564" spans="1:22" ht="42.75" x14ac:dyDescent="0.4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>
        <v>31</v>
      </c>
      <c r="L3564" t="b">
        <v>1</v>
      </c>
      <c r="M3564" t="s">
        <v>8273</v>
      </c>
      <c r="N3564" t="s">
        <v>8274</v>
      </c>
      <c r="O3564" s="6">
        <f t="shared" si="360"/>
        <v>149</v>
      </c>
      <c r="P3564">
        <f t="shared" si="361"/>
        <v>15.13</v>
      </c>
      <c r="Q3564" s="5">
        <f t="shared" si="363"/>
        <v>42792.586607565012</v>
      </c>
      <c r="R3564" s="5">
        <f t="shared" si="362"/>
        <v>42801.936170212764</v>
      </c>
      <c r="S3564">
        <f t="shared" si="364"/>
        <v>10</v>
      </c>
      <c r="T3564">
        <f t="shared" si="365"/>
        <v>2017</v>
      </c>
      <c r="U3564" t="str">
        <f t="shared" si="366"/>
        <v>Mar</v>
      </c>
      <c r="V3564" t="str">
        <f t="shared" si="367"/>
        <v>Feb</v>
      </c>
    </row>
    <row r="3565" spans="1:22" ht="42.75" x14ac:dyDescent="0.4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>
        <v>25</v>
      </c>
      <c r="L3565" t="b">
        <v>1</v>
      </c>
      <c r="M3565" t="s">
        <v>8273</v>
      </c>
      <c r="N3565" t="s">
        <v>8274</v>
      </c>
      <c r="O3565" s="6">
        <f t="shared" si="360"/>
        <v>105</v>
      </c>
      <c r="P3565">
        <f t="shared" si="361"/>
        <v>21.1</v>
      </c>
      <c r="Q3565" s="5">
        <f t="shared" si="363"/>
        <v>42917.0904964539</v>
      </c>
      <c r="R3565" s="5">
        <f t="shared" si="362"/>
        <v>42945.808510638293</v>
      </c>
      <c r="S3565">
        <f t="shared" si="364"/>
        <v>29</v>
      </c>
      <c r="T3565">
        <f t="shared" si="365"/>
        <v>2017</v>
      </c>
      <c r="U3565" t="str">
        <f t="shared" si="366"/>
        <v>Jul</v>
      </c>
      <c r="V3565" t="str">
        <f t="shared" si="367"/>
        <v>Jul</v>
      </c>
    </row>
    <row r="3566" spans="1:22" ht="28.5" x14ac:dyDescent="0.4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>
        <v>17</v>
      </c>
      <c r="L3566" t="b">
        <v>1</v>
      </c>
      <c r="M3566" t="s">
        <v>8273</v>
      </c>
      <c r="N3566" t="s">
        <v>8274</v>
      </c>
      <c r="O3566" s="6">
        <f t="shared" si="360"/>
        <v>101</v>
      </c>
      <c r="P3566">
        <f t="shared" si="361"/>
        <v>59.12</v>
      </c>
      <c r="Q3566" s="5">
        <f t="shared" si="363"/>
        <v>42591.253534278963</v>
      </c>
      <c r="R3566" s="5">
        <f t="shared" si="362"/>
        <v>42638.276595744683</v>
      </c>
      <c r="S3566">
        <f t="shared" si="364"/>
        <v>47</v>
      </c>
      <c r="T3566">
        <f t="shared" si="365"/>
        <v>2016</v>
      </c>
      <c r="U3566" t="str">
        <f t="shared" si="366"/>
        <v>Sep</v>
      </c>
      <c r="V3566" t="str">
        <f t="shared" si="367"/>
        <v>Aug</v>
      </c>
    </row>
    <row r="3567" spans="1:22" ht="42.75" x14ac:dyDescent="0.4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>
        <v>12</v>
      </c>
      <c r="L3567" t="b">
        <v>1</v>
      </c>
      <c r="M3567" t="s">
        <v>8273</v>
      </c>
      <c r="N3567" t="s">
        <v>8274</v>
      </c>
      <c r="O3567" s="6">
        <f t="shared" si="360"/>
        <v>131</v>
      </c>
      <c r="P3567">
        <f t="shared" si="361"/>
        <v>97.92</v>
      </c>
      <c r="Q3567" s="5">
        <f t="shared" si="363"/>
        <v>42323.801513002363</v>
      </c>
      <c r="R3567" s="5">
        <f t="shared" si="362"/>
        <v>42354.439810874705</v>
      </c>
      <c r="S3567">
        <f t="shared" si="364"/>
        <v>31</v>
      </c>
      <c r="T3567">
        <f t="shared" si="365"/>
        <v>2015</v>
      </c>
      <c r="U3567" t="str">
        <f t="shared" si="366"/>
        <v>Dec</v>
      </c>
      <c r="V3567" t="str">
        <f t="shared" si="367"/>
        <v>Nov</v>
      </c>
    </row>
    <row r="3568" spans="1:22" ht="42.75" x14ac:dyDescent="0.4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>
        <v>38</v>
      </c>
      <c r="L3568" t="b">
        <v>1</v>
      </c>
      <c r="M3568" t="s">
        <v>8273</v>
      </c>
      <c r="N3568" t="s">
        <v>8274</v>
      </c>
      <c r="O3568" s="6">
        <f t="shared" si="360"/>
        <v>105</v>
      </c>
      <c r="P3568">
        <f t="shared" si="361"/>
        <v>55.13</v>
      </c>
      <c r="Q3568" s="5">
        <f t="shared" si="363"/>
        <v>42347.050626477547</v>
      </c>
      <c r="R3568" s="5">
        <f t="shared" si="362"/>
        <v>42377.688924349881</v>
      </c>
      <c r="S3568">
        <f t="shared" si="364"/>
        <v>31</v>
      </c>
      <c r="T3568">
        <f t="shared" si="365"/>
        <v>2015</v>
      </c>
      <c r="U3568" t="str">
        <f t="shared" si="366"/>
        <v>Jan</v>
      </c>
      <c r="V3568" t="str">
        <f t="shared" si="367"/>
        <v>Dec</v>
      </c>
    </row>
    <row r="3569" spans="1:22" ht="42.75" x14ac:dyDescent="0.4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>
        <v>41</v>
      </c>
      <c r="L3569" t="b">
        <v>1</v>
      </c>
      <c r="M3569" t="s">
        <v>8273</v>
      </c>
      <c r="N3569" t="s">
        <v>8274</v>
      </c>
      <c r="O3569" s="6">
        <f t="shared" si="360"/>
        <v>109</v>
      </c>
      <c r="P3569">
        <f t="shared" si="361"/>
        <v>26.54</v>
      </c>
      <c r="Q3569" s="5">
        <f t="shared" si="363"/>
        <v>42488.296028368793</v>
      </c>
      <c r="R3569" s="5">
        <f t="shared" si="362"/>
        <v>42518.934326241135</v>
      </c>
      <c r="S3569">
        <f t="shared" si="364"/>
        <v>31</v>
      </c>
      <c r="T3569">
        <f t="shared" si="365"/>
        <v>2016</v>
      </c>
      <c r="U3569" t="str">
        <f t="shared" si="366"/>
        <v>May</v>
      </c>
      <c r="V3569" t="str">
        <f t="shared" si="367"/>
        <v>Apr</v>
      </c>
    </row>
    <row r="3570" spans="1:22" ht="42.75" x14ac:dyDescent="0.4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>
        <v>19</v>
      </c>
      <c r="L3570" t="b">
        <v>1</v>
      </c>
      <c r="M3570" t="s">
        <v>8273</v>
      </c>
      <c r="N3570" t="s">
        <v>8274</v>
      </c>
      <c r="O3570" s="6">
        <f t="shared" si="360"/>
        <v>111</v>
      </c>
      <c r="P3570">
        <f t="shared" si="361"/>
        <v>58.42</v>
      </c>
      <c r="Q3570" s="5">
        <f t="shared" si="363"/>
        <v>42216.564940898345</v>
      </c>
      <c r="R3570" s="5">
        <f t="shared" si="362"/>
        <v>42247.203238770686</v>
      </c>
      <c r="S3570">
        <f t="shared" si="364"/>
        <v>31</v>
      </c>
      <c r="T3570">
        <f t="shared" si="365"/>
        <v>2015</v>
      </c>
      <c r="U3570" t="str">
        <f t="shared" si="366"/>
        <v>Aug</v>
      </c>
      <c r="V3570" t="str">
        <f t="shared" si="367"/>
        <v>Jul</v>
      </c>
    </row>
    <row r="3571" spans="1:22" ht="42.75" x14ac:dyDescent="0.4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>
        <v>41</v>
      </c>
      <c r="L3571" t="b">
        <v>1</v>
      </c>
      <c r="M3571" t="s">
        <v>8273</v>
      </c>
      <c r="N3571" t="s">
        <v>8274</v>
      </c>
      <c r="O3571" s="6">
        <f t="shared" si="360"/>
        <v>100</v>
      </c>
      <c r="P3571">
        <f t="shared" si="361"/>
        <v>122.54</v>
      </c>
      <c r="Q3571" s="5">
        <f t="shared" si="363"/>
        <v>42331.916028368796</v>
      </c>
      <c r="R3571" s="5">
        <f t="shared" si="362"/>
        <v>42362.554326241137</v>
      </c>
      <c r="S3571">
        <f t="shared" si="364"/>
        <v>31</v>
      </c>
      <c r="T3571">
        <f t="shared" si="365"/>
        <v>2015</v>
      </c>
      <c r="U3571" t="str">
        <f t="shared" si="366"/>
        <v>Dec</v>
      </c>
      <c r="V3571" t="str">
        <f t="shared" si="367"/>
        <v>Nov</v>
      </c>
    </row>
    <row r="3572" spans="1:22" ht="42.75" x14ac:dyDescent="0.4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>
        <v>26</v>
      </c>
      <c r="L3572" t="b">
        <v>1</v>
      </c>
      <c r="M3572" t="s">
        <v>8273</v>
      </c>
      <c r="N3572" t="s">
        <v>8274</v>
      </c>
      <c r="O3572" s="6">
        <f t="shared" si="360"/>
        <v>114</v>
      </c>
      <c r="P3572">
        <f t="shared" si="361"/>
        <v>87.96</v>
      </c>
      <c r="Q3572" s="5">
        <f t="shared" si="363"/>
        <v>42325.424148936174</v>
      </c>
      <c r="R3572" s="5">
        <f t="shared" si="362"/>
        <v>42353.97872340426</v>
      </c>
      <c r="S3572">
        <f t="shared" si="364"/>
        <v>29</v>
      </c>
      <c r="T3572">
        <f t="shared" si="365"/>
        <v>2015</v>
      </c>
      <c r="U3572" t="str">
        <f t="shared" si="366"/>
        <v>Dec</v>
      </c>
      <c r="V3572" t="str">
        <f t="shared" si="367"/>
        <v>Nov</v>
      </c>
    </row>
    <row r="3573" spans="1:22" ht="42.75" x14ac:dyDescent="0.4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>
        <v>25</v>
      </c>
      <c r="L3573" t="b">
        <v>1</v>
      </c>
      <c r="M3573" t="s">
        <v>8273</v>
      </c>
      <c r="N3573" t="s">
        <v>8274</v>
      </c>
      <c r="O3573" s="6">
        <f t="shared" si="360"/>
        <v>122</v>
      </c>
      <c r="P3573">
        <f t="shared" si="361"/>
        <v>73.239999999999995</v>
      </c>
      <c r="Q3573" s="5">
        <f t="shared" si="363"/>
        <v>42260.600626477542</v>
      </c>
      <c r="R3573" s="5">
        <f t="shared" si="362"/>
        <v>42291.238924349876</v>
      </c>
      <c r="S3573">
        <f t="shared" si="364"/>
        <v>31</v>
      </c>
      <c r="T3573">
        <f t="shared" si="365"/>
        <v>2015</v>
      </c>
      <c r="U3573" t="str">
        <f t="shared" si="366"/>
        <v>Oct</v>
      </c>
      <c r="V3573" t="str">
        <f t="shared" si="367"/>
        <v>Sep</v>
      </c>
    </row>
    <row r="3574" spans="1:22" ht="28.5" x14ac:dyDescent="0.4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>
        <v>9</v>
      </c>
      <c r="L3574" t="b">
        <v>1</v>
      </c>
      <c r="M3574" t="s">
        <v>8273</v>
      </c>
      <c r="N3574" t="s">
        <v>8274</v>
      </c>
      <c r="O3574" s="6">
        <f t="shared" si="360"/>
        <v>100</v>
      </c>
      <c r="P3574">
        <f t="shared" si="361"/>
        <v>55.56</v>
      </c>
      <c r="Q3574" s="5">
        <f t="shared" si="363"/>
        <v>42499.284657210403</v>
      </c>
      <c r="R3574" s="5">
        <f t="shared" si="362"/>
        <v>42529.922955082744</v>
      </c>
      <c r="S3574">
        <f t="shared" si="364"/>
        <v>31</v>
      </c>
      <c r="T3574">
        <f t="shared" si="365"/>
        <v>2016</v>
      </c>
      <c r="U3574" t="str">
        <f t="shared" si="366"/>
        <v>Jun</v>
      </c>
      <c r="V3574" t="str">
        <f t="shared" si="367"/>
        <v>May</v>
      </c>
    </row>
    <row r="3575" spans="1:22" ht="28.5" x14ac:dyDescent="0.4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>
        <v>78</v>
      </c>
      <c r="L3575" t="b">
        <v>1</v>
      </c>
      <c r="M3575" t="s">
        <v>8273</v>
      </c>
      <c r="N3575" t="s">
        <v>8274</v>
      </c>
      <c r="O3575" s="6">
        <f t="shared" si="360"/>
        <v>103</v>
      </c>
      <c r="P3575">
        <f t="shared" si="361"/>
        <v>39.54</v>
      </c>
      <c r="Q3575" s="5">
        <f t="shared" si="363"/>
        <v>42269.298416075646</v>
      </c>
      <c r="R3575" s="5">
        <f t="shared" si="362"/>
        <v>42299.979267139483</v>
      </c>
      <c r="S3575">
        <f t="shared" si="364"/>
        <v>31</v>
      </c>
      <c r="T3575">
        <f t="shared" si="365"/>
        <v>2015</v>
      </c>
      <c r="U3575" t="str">
        <f t="shared" si="366"/>
        <v>Oct</v>
      </c>
      <c r="V3575" t="str">
        <f t="shared" si="367"/>
        <v>Sep</v>
      </c>
    </row>
    <row r="3576" spans="1:22" ht="42.75" x14ac:dyDescent="0.4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>
        <v>45</v>
      </c>
      <c r="L3576" t="b">
        <v>1</v>
      </c>
      <c r="M3576" t="s">
        <v>8273</v>
      </c>
      <c r="N3576" t="s">
        <v>8274</v>
      </c>
      <c r="O3576" s="6">
        <f t="shared" si="360"/>
        <v>106</v>
      </c>
      <c r="P3576">
        <f t="shared" si="361"/>
        <v>136.78</v>
      </c>
      <c r="Q3576" s="5">
        <f t="shared" si="363"/>
        <v>42274.984018912524</v>
      </c>
      <c r="R3576" s="5">
        <f t="shared" si="362"/>
        <v>42305.664869976361</v>
      </c>
      <c r="S3576">
        <f t="shared" si="364"/>
        <v>31</v>
      </c>
      <c r="T3576">
        <f t="shared" si="365"/>
        <v>2015</v>
      </c>
      <c r="U3576" t="str">
        <f t="shared" si="366"/>
        <v>Oct</v>
      </c>
      <c r="V3576" t="str">
        <f t="shared" si="367"/>
        <v>Sep</v>
      </c>
    </row>
    <row r="3577" spans="1:22" ht="42.75" x14ac:dyDescent="0.4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>
        <v>102</v>
      </c>
      <c r="L3577" t="b">
        <v>1</v>
      </c>
      <c r="M3577" t="s">
        <v>8273</v>
      </c>
      <c r="N3577" t="s">
        <v>8274</v>
      </c>
      <c r="O3577" s="6">
        <f t="shared" si="360"/>
        <v>101</v>
      </c>
      <c r="P3577">
        <f t="shared" si="361"/>
        <v>99.34</v>
      </c>
      <c r="Q3577" s="5">
        <f t="shared" si="363"/>
        <v>42923.332470449168</v>
      </c>
      <c r="R3577" s="5">
        <f t="shared" si="362"/>
        <v>42955.382269503549</v>
      </c>
      <c r="S3577">
        <f t="shared" si="364"/>
        <v>32</v>
      </c>
      <c r="T3577">
        <f t="shared" si="365"/>
        <v>2017</v>
      </c>
      <c r="U3577" t="str">
        <f t="shared" si="366"/>
        <v>Aug</v>
      </c>
      <c r="V3577" t="str">
        <f t="shared" si="367"/>
        <v>Jul</v>
      </c>
    </row>
    <row r="3578" spans="1:22" ht="42.75" x14ac:dyDescent="0.4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>
        <v>5</v>
      </c>
      <c r="L3578" t="b">
        <v>1</v>
      </c>
      <c r="M3578" t="s">
        <v>8273</v>
      </c>
      <c r="N3578" t="s">
        <v>8274</v>
      </c>
      <c r="O3578" s="6">
        <f t="shared" si="360"/>
        <v>100</v>
      </c>
      <c r="P3578">
        <f t="shared" si="361"/>
        <v>20</v>
      </c>
      <c r="Q3578" s="5">
        <f t="shared" si="363"/>
        <v>43012.96517730497</v>
      </c>
      <c r="R3578" s="5">
        <f t="shared" si="362"/>
        <v>43074.284326241133</v>
      </c>
      <c r="S3578">
        <f t="shared" si="364"/>
        <v>61</v>
      </c>
      <c r="T3578">
        <f t="shared" si="365"/>
        <v>2017</v>
      </c>
      <c r="U3578" t="str">
        <f t="shared" si="366"/>
        <v>Dec</v>
      </c>
      <c r="V3578" t="str">
        <f t="shared" si="367"/>
        <v>Oct</v>
      </c>
    </row>
    <row r="3579" spans="1:22" ht="42.75" x14ac:dyDescent="0.4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>
        <v>27</v>
      </c>
      <c r="L3579" t="b">
        <v>1</v>
      </c>
      <c r="M3579" t="s">
        <v>8273</v>
      </c>
      <c r="N3579" t="s">
        <v>8274</v>
      </c>
      <c r="O3579" s="6">
        <f t="shared" si="360"/>
        <v>130</v>
      </c>
      <c r="P3579">
        <f t="shared" si="361"/>
        <v>28.89</v>
      </c>
      <c r="Q3579" s="5">
        <f t="shared" si="363"/>
        <v>42445.378049645391</v>
      </c>
      <c r="R3579" s="5">
        <f t="shared" si="362"/>
        <v>42472.424113475179</v>
      </c>
      <c r="S3579">
        <f t="shared" si="364"/>
        <v>27</v>
      </c>
      <c r="T3579">
        <f t="shared" si="365"/>
        <v>2016</v>
      </c>
      <c r="U3579" t="str">
        <f t="shared" si="366"/>
        <v>Apr</v>
      </c>
      <c r="V3579" t="str">
        <f t="shared" si="367"/>
        <v>Mar</v>
      </c>
    </row>
    <row r="3580" spans="1:22" ht="42.75" x14ac:dyDescent="0.4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>
        <v>37</v>
      </c>
      <c r="L3580" t="b">
        <v>1</v>
      </c>
      <c r="M3580" t="s">
        <v>8273</v>
      </c>
      <c r="N3580" t="s">
        <v>8274</v>
      </c>
      <c r="O3580" s="6">
        <f t="shared" si="360"/>
        <v>100</v>
      </c>
      <c r="P3580">
        <f t="shared" si="361"/>
        <v>40.549999999999997</v>
      </c>
      <c r="Q3580" s="5">
        <f t="shared" si="363"/>
        <v>42820.132115839238</v>
      </c>
      <c r="R3580" s="5">
        <f t="shared" si="362"/>
        <v>42850.77041371158</v>
      </c>
      <c r="S3580">
        <f t="shared" si="364"/>
        <v>31</v>
      </c>
      <c r="T3580">
        <f t="shared" si="365"/>
        <v>2017</v>
      </c>
      <c r="U3580" t="str">
        <f t="shared" si="366"/>
        <v>Apr</v>
      </c>
      <c r="V3580" t="str">
        <f t="shared" si="367"/>
        <v>Mar</v>
      </c>
    </row>
    <row r="3581" spans="1:22" ht="42.75" x14ac:dyDescent="0.4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>
        <v>14</v>
      </c>
      <c r="L3581" t="b">
        <v>1</v>
      </c>
      <c r="M3581" t="s">
        <v>8273</v>
      </c>
      <c r="N3581" t="s">
        <v>8274</v>
      </c>
      <c r="O3581" s="6">
        <f t="shared" si="360"/>
        <v>100</v>
      </c>
      <c r="P3581">
        <f t="shared" si="361"/>
        <v>35.71</v>
      </c>
      <c r="Q3581" s="5">
        <f t="shared" si="363"/>
        <v>42789.523120567377</v>
      </c>
      <c r="R3581" s="5">
        <f t="shared" si="362"/>
        <v>42820.118865248223</v>
      </c>
      <c r="S3581">
        <f t="shared" si="364"/>
        <v>31</v>
      </c>
      <c r="T3581">
        <f t="shared" si="365"/>
        <v>2017</v>
      </c>
      <c r="U3581" t="str">
        <f t="shared" si="366"/>
        <v>Mar</v>
      </c>
      <c r="V3581" t="str">
        <f t="shared" si="367"/>
        <v>Feb</v>
      </c>
    </row>
    <row r="3582" spans="1:22" ht="42.75" x14ac:dyDescent="0.4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>
        <v>27</v>
      </c>
      <c r="L3582" t="b">
        <v>1</v>
      </c>
      <c r="M3582" t="s">
        <v>8273</v>
      </c>
      <c r="N3582" t="s">
        <v>8274</v>
      </c>
      <c r="O3582" s="6">
        <f t="shared" si="360"/>
        <v>114</v>
      </c>
      <c r="P3582">
        <f t="shared" si="361"/>
        <v>37.96</v>
      </c>
      <c r="Q3582" s="5">
        <f t="shared" si="363"/>
        <v>42376.32886524823</v>
      </c>
      <c r="R3582" s="5">
        <f t="shared" si="362"/>
        <v>42415.169503546102</v>
      </c>
      <c r="S3582">
        <f t="shared" si="364"/>
        <v>39</v>
      </c>
      <c r="T3582">
        <f t="shared" si="365"/>
        <v>2016</v>
      </c>
      <c r="U3582" t="str">
        <f t="shared" si="366"/>
        <v>Feb</v>
      </c>
      <c r="V3582" t="str">
        <f t="shared" si="367"/>
        <v>Jan</v>
      </c>
    </row>
    <row r="3583" spans="1:22" ht="42.75" x14ac:dyDescent="0.4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>
        <v>45</v>
      </c>
      <c r="L3583" t="b">
        <v>1</v>
      </c>
      <c r="M3583" t="s">
        <v>8273</v>
      </c>
      <c r="N3583" t="s">
        <v>8274</v>
      </c>
      <c r="O3583" s="6">
        <f t="shared" si="360"/>
        <v>100</v>
      </c>
      <c r="P3583">
        <f t="shared" si="361"/>
        <v>33.33</v>
      </c>
      <c r="Q3583" s="5">
        <f t="shared" si="363"/>
        <v>42182.587588652481</v>
      </c>
      <c r="R3583" s="5">
        <f t="shared" si="362"/>
        <v>42196.885460992911</v>
      </c>
      <c r="S3583">
        <f t="shared" si="364"/>
        <v>15</v>
      </c>
      <c r="T3583">
        <f t="shared" si="365"/>
        <v>2015</v>
      </c>
      <c r="U3583" t="str">
        <f t="shared" si="366"/>
        <v>Jul</v>
      </c>
      <c r="V3583" t="str">
        <f t="shared" si="367"/>
        <v>Jun</v>
      </c>
    </row>
    <row r="3584" spans="1:22" ht="42.75" x14ac:dyDescent="0.4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>
        <v>49</v>
      </c>
      <c r="L3584" t="b">
        <v>1</v>
      </c>
      <c r="M3584" t="s">
        <v>8273</v>
      </c>
      <c r="N3584" t="s">
        <v>8274</v>
      </c>
      <c r="O3584" s="6">
        <f t="shared" si="360"/>
        <v>287</v>
      </c>
      <c r="P3584">
        <f t="shared" si="361"/>
        <v>58.57</v>
      </c>
      <c r="Q3584" s="5">
        <f t="shared" si="363"/>
        <v>42810.289385342789</v>
      </c>
      <c r="R3584" s="5">
        <f t="shared" si="362"/>
        <v>42824.587257683219</v>
      </c>
      <c r="S3584">
        <f t="shared" si="364"/>
        <v>15</v>
      </c>
      <c r="T3584">
        <f t="shared" si="365"/>
        <v>2017</v>
      </c>
      <c r="U3584" t="str">
        <f t="shared" si="366"/>
        <v>Mar</v>
      </c>
      <c r="V3584" t="str">
        <f t="shared" si="367"/>
        <v>Mar</v>
      </c>
    </row>
    <row r="3585" spans="1:22" ht="42.75" x14ac:dyDescent="0.4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>
        <v>24</v>
      </c>
      <c r="L3585" t="b">
        <v>1</v>
      </c>
      <c r="M3585" t="s">
        <v>8273</v>
      </c>
      <c r="N3585" t="s">
        <v>8274</v>
      </c>
      <c r="O3585" s="6">
        <f t="shared" si="360"/>
        <v>109</v>
      </c>
      <c r="P3585">
        <f t="shared" si="361"/>
        <v>135.63</v>
      </c>
      <c r="Q3585" s="5">
        <f t="shared" si="363"/>
        <v>42776.924408983454</v>
      </c>
      <c r="R3585" s="5">
        <f t="shared" si="362"/>
        <v>42838.158451536641</v>
      </c>
      <c r="S3585">
        <f t="shared" si="364"/>
        <v>61</v>
      </c>
      <c r="T3585">
        <f t="shared" si="365"/>
        <v>2017</v>
      </c>
      <c r="U3585" t="str">
        <f t="shared" si="366"/>
        <v>Apr</v>
      </c>
      <c r="V3585" t="str">
        <f t="shared" si="367"/>
        <v>Feb</v>
      </c>
    </row>
    <row r="3586" spans="1:22" ht="85.5" x14ac:dyDescent="0.4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>
        <v>112</v>
      </c>
      <c r="L3586" t="b">
        <v>1</v>
      </c>
      <c r="M3586" t="s">
        <v>8273</v>
      </c>
      <c r="N3586" t="s">
        <v>8274</v>
      </c>
      <c r="O3586" s="6">
        <f t="shared" ref="O3586:O3649" si="368">ROUND(E3586/D3586*100,0)</f>
        <v>116</v>
      </c>
      <c r="P3586">
        <f t="shared" ref="P3586:P3649" si="369">IFERROR(ROUND(E3586/K3586,2),0)</f>
        <v>30.94</v>
      </c>
      <c r="Q3586" s="5">
        <f t="shared" si="363"/>
        <v>42521.493427895984</v>
      </c>
      <c r="R3586" s="5">
        <f t="shared" ref="R3586:R3649" si="370">(I3586/84600)+DATE(1970,1,1)</f>
        <v>42552.131725768326</v>
      </c>
      <c r="S3586">
        <f t="shared" si="364"/>
        <v>31</v>
      </c>
      <c r="T3586">
        <f t="shared" si="365"/>
        <v>2016</v>
      </c>
      <c r="U3586" t="str">
        <f t="shared" si="366"/>
        <v>Jul</v>
      </c>
      <c r="V3586" t="str">
        <f t="shared" si="367"/>
        <v>May</v>
      </c>
    </row>
    <row r="3587" spans="1:22" ht="42.75" x14ac:dyDescent="0.4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>
        <v>23</v>
      </c>
      <c r="L3587" t="b">
        <v>1</v>
      </c>
      <c r="M3587" t="s">
        <v>8273</v>
      </c>
      <c r="N3587" t="s">
        <v>8274</v>
      </c>
      <c r="O3587" s="6">
        <f t="shared" si="368"/>
        <v>119</v>
      </c>
      <c r="P3587">
        <f t="shared" si="369"/>
        <v>176.09</v>
      </c>
      <c r="Q3587" s="5">
        <f t="shared" ref="Q3587:Q3650" si="371">(J3587/84600)+DATE(1970,1,1)</f>
        <v>42313.561347517731</v>
      </c>
      <c r="R3587" s="5">
        <f t="shared" si="370"/>
        <v>42344.199645390072</v>
      </c>
      <c r="S3587">
        <f t="shared" ref="S3587:S3650" si="372">ROUND((I3587-J3587)/86400,0)+1</f>
        <v>31</v>
      </c>
      <c r="T3587">
        <f t="shared" ref="T3587:T3650" si="373">YEAR((Q3587))</f>
        <v>2015</v>
      </c>
      <c r="U3587" t="str">
        <f t="shared" si="366"/>
        <v>Dec</v>
      </c>
      <c r="V3587" t="str">
        <f t="shared" si="367"/>
        <v>Nov</v>
      </c>
    </row>
    <row r="3588" spans="1:22" x14ac:dyDescent="0.4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>
        <v>54</v>
      </c>
      <c r="L3588" t="b">
        <v>1</v>
      </c>
      <c r="M3588" t="s">
        <v>8273</v>
      </c>
      <c r="N3588" t="s">
        <v>8274</v>
      </c>
      <c r="O3588" s="6">
        <f t="shared" si="368"/>
        <v>109</v>
      </c>
      <c r="P3588">
        <f t="shared" si="369"/>
        <v>151.97999999999999</v>
      </c>
      <c r="Q3588" s="5">
        <f t="shared" si="371"/>
        <v>42938.563475177303</v>
      </c>
      <c r="R3588" s="5">
        <f t="shared" si="370"/>
        <v>42999.840070921986</v>
      </c>
      <c r="S3588">
        <f t="shared" si="372"/>
        <v>61</v>
      </c>
      <c r="T3588">
        <f t="shared" si="373"/>
        <v>2017</v>
      </c>
      <c r="U3588" t="str">
        <f t="shared" si="366"/>
        <v>Sep</v>
      </c>
      <c r="V3588" t="str">
        <f t="shared" si="367"/>
        <v>Jul</v>
      </c>
    </row>
    <row r="3589" spans="1:22" ht="42.75" x14ac:dyDescent="0.4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>
        <v>28</v>
      </c>
      <c r="L3589" t="b">
        <v>1</v>
      </c>
      <c r="M3589" t="s">
        <v>8273</v>
      </c>
      <c r="N3589" t="s">
        <v>8274</v>
      </c>
      <c r="O3589" s="6">
        <f t="shared" si="368"/>
        <v>127</v>
      </c>
      <c r="P3589">
        <f t="shared" si="369"/>
        <v>22.61</v>
      </c>
      <c r="Q3589" s="5">
        <f t="shared" si="371"/>
        <v>42863.849338061467</v>
      </c>
      <c r="R3589" s="5">
        <f t="shared" si="370"/>
        <v>42910.063829787236</v>
      </c>
      <c r="S3589">
        <f t="shared" si="372"/>
        <v>46</v>
      </c>
      <c r="T3589">
        <f t="shared" si="373"/>
        <v>2017</v>
      </c>
      <c r="U3589" t="str">
        <f t="shared" si="366"/>
        <v>Jun</v>
      </c>
      <c r="V3589" t="str">
        <f t="shared" si="367"/>
        <v>May</v>
      </c>
    </row>
    <row r="3590" spans="1:22" ht="42.75" x14ac:dyDescent="0.4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>
        <v>11</v>
      </c>
      <c r="L3590" t="b">
        <v>1</v>
      </c>
      <c r="M3590" t="s">
        <v>8273</v>
      </c>
      <c r="N3590" t="s">
        <v>8274</v>
      </c>
      <c r="O3590" s="6">
        <f t="shared" si="368"/>
        <v>101</v>
      </c>
      <c r="P3590">
        <f t="shared" si="369"/>
        <v>18.27</v>
      </c>
      <c r="Q3590" s="5">
        <f t="shared" si="371"/>
        <v>42453.591134751769</v>
      </c>
      <c r="R3590" s="5">
        <f t="shared" si="370"/>
        <v>42476.191489361707</v>
      </c>
      <c r="S3590">
        <f t="shared" si="372"/>
        <v>23</v>
      </c>
      <c r="T3590">
        <f t="shared" si="373"/>
        <v>2016</v>
      </c>
      <c r="U3590" t="str">
        <f t="shared" si="366"/>
        <v>Apr</v>
      </c>
      <c r="V3590" t="str">
        <f t="shared" si="367"/>
        <v>Mar</v>
      </c>
    </row>
    <row r="3591" spans="1:22" ht="42.75" x14ac:dyDescent="0.4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>
        <v>62</v>
      </c>
      <c r="L3591" t="b">
        <v>1</v>
      </c>
      <c r="M3591" t="s">
        <v>8273</v>
      </c>
      <c r="N3591" t="s">
        <v>8274</v>
      </c>
      <c r="O3591" s="6">
        <f t="shared" si="368"/>
        <v>128</v>
      </c>
      <c r="P3591">
        <f t="shared" si="369"/>
        <v>82.26</v>
      </c>
      <c r="Q3591" s="5">
        <f t="shared" si="371"/>
        <v>42477.916631205677</v>
      </c>
      <c r="R3591" s="5">
        <f t="shared" si="370"/>
        <v>42503.448546099287</v>
      </c>
      <c r="S3591">
        <f t="shared" si="372"/>
        <v>26</v>
      </c>
      <c r="T3591">
        <f t="shared" si="373"/>
        <v>2016</v>
      </c>
      <c r="U3591" t="str">
        <f t="shared" si="366"/>
        <v>May</v>
      </c>
      <c r="V3591" t="str">
        <f t="shared" si="367"/>
        <v>Apr</v>
      </c>
    </row>
    <row r="3592" spans="1:22" ht="42.75" x14ac:dyDescent="0.4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>
        <v>73</v>
      </c>
      <c r="L3592" t="b">
        <v>1</v>
      </c>
      <c r="M3592" t="s">
        <v>8273</v>
      </c>
      <c r="N3592" t="s">
        <v>8274</v>
      </c>
      <c r="O3592" s="6">
        <f t="shared" si="368"/>
        <v>100</v>
      </c>
      <c r="P3592">
        <f t="shared" si="369"/>
        <v>68.53</v>
      </c>
      <c r="Q3592" s="5">
        <f t="shared" si="371"/>
        <v>42249.85146572104</v>
      </c>
      <c r="R3592" s="5">
        <f t="shared" si="370"/>
        <v>42280.489763593381</v>
      </c>
      <c r="S3592">
        <f t="shared" si="372"/>
        <v>31</v>
      </c>
      <c r="T3592">
        <f t="shared" si="373"/>
        <v>2015</v>
      </c>
      <c r="U3592" t="str">
        <f t="shared" si="366"/>
        <v>Oct</v>
      </c>
      <c r="V3592" t="str">
        <f t="shared" si="367"/>
        <v>Sep</v>
      </c>
    </row>
    <row r="3593" spans="1:22" ht="42.75" x14ac:dyDescent="0.4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>
        <v>18</v>
      </c>
      <c r="L3593" t="b">
        <v>1</v>
      </c>
      <c r="M3593" t="s">
        <v>8273</v>
      </c>
      <c r="N3593" t="s">
        <v>8274</v>
      </c>
      <c r="O3593" s="6">
        <f t="shared" si="368"/>
        <v>175</v>
      </c>
      <c r="P3593">
        <f t="shared" si="369"/>
        <v>68.06</v>
      </c>
      <c r="Q3593" s="5">
        <f t="shared" si="371"/>
        <v>42353.628179669031</v>
      </c>
      <c r="R3593" s="5">
        <f t="shared" si="370"/>
        <v>42378.403546099289</v>
      </c>
      <c r="S3593">
        <f t="shared" si="372"/>
        <v>25</v>
      </c>
      <c r="T3593">
        <f t="shared" si="373"/>
        <v>2015</v>
      </c>
      <c r="U3593" t="str">
        <f t="shared" si="366"/>
        <v>Jan</v>
      </c>
      <c r="V3593" t="str">
        <f t="shared" si="367"/>
        <v>Dec</v>
      </c>
    </row>
    <row r="3594" spans="1:22" ht="42.75" x14ac:dyDescent="0.4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>
        <v>35</v>
      </c>
      <c r="L3594" t="b">
        <v>1</v>
      </c>
      <c r="M3594" t="s">
        <v>8273</v>
      </c>
      <c r="N3594" t="s">
        <v>8274</v>
      </c>
      <c r="O3594" s="6">
        <f t="shared" si="368"/>
        <v>127</v>
      </c>
      <c r="P3594">
        <f t="shared" si="369"/>
        <v>72.709999999999994</v>
      </c>
      <c r="Q3594" s="5">
        <f t="shared" si="371"/>
        <v>42338.188026004733</v>
      </c>
      <c r="R3594" s="5">
        <f t="shared" si="370"/>
        <v>42396.786524822695</v>
      </c>
      <c r="S3594">
        <f t="shared" si="372"/>
        <v>58</v>
      </c>
      <c r="T3594">
        <f t="shared" si="373"/>
        <v>2015</v>
      </c>
      <c r="U3594" t="str">
        <f t="shared" si="366"/>
        <v>Jan</v>
      </c>
      <c r="V3594" t="str">
        <f t="shared" si="367"/>
        <v>Nov</v>
      </c>
    </row>
    <row r="3595" spans="1:22" ht="42.75" x14ac:dyDescent="0.4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>
        <v>43</v>
      </c>
      <c r="L3595" t="b">
        <v>1</v>
      </c>
      <c r="M3595" t="s">
        <v>8273</v>
      </c>
      <c r="N3595" t="s">
        <v>8274</v>
      </c>
      <c r="O3595" s="6">
        <f t="shared" si="368"/>
        <v>111</v>
      </c>
      <c r="P3595">
        <f t="shared" si="369"/>
        <v>77.19</v>
      </c>
      <c r="Q3595" s="5">
        <f t="shared" si="371"/>
        <v>42323.960271867611</v>
      </c>
      <c r="R3595" s="5">
        <f t="shared" si="370"/>
        <v>42359.656737588652</v>
      </c>
      <c r="S3595">
        <f t="shared" si="372"/>
        <v>36</v>
      </c>
      <c r="T3595">
        <f t="shared" si="373"/>
        <v>2015</v>
      </c>
      <c r="U3595" t="str">
        <f t="shared" si="366"/>
        <v>Dec</v>
      </c>
      <c r="V3595" t="str">
        <f t="shared" si="367"/>
        <v>Nov</v>
      </c>
    </row>
    <row r="3596" spans="1:22" ht="42.75" x14ac:dyDescent="0.4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>
        <v>36</v>
      </c>
      <c r="L3596" t="b">
        <v>1</v>
      </c>
      <c r="M3596" t="s">
        <v>8273</v>
      </c>
      <c r="N3596" t="s">
        <v>8274</v>
      </c>
      <c r="O3596" s="6">
        <f t="shared" si="368"/>
        <v>126</v>
      </c>
      <c r="P3596">
        <f t="shared" si="369"/>
        <v>55.97</v>
      </c>
      <c r="Q3596" s="5">
        <f t="shared" si="371"/>
        <v>42954.259834515367</v>
      </c>
      <c r="R3596" s="5">
        <f t="shared" si="370"/>
        <v>42979.791749408985</v>
      </c>
      <c r="S3596">
        <f t="shared" si="372"/>
        <v>26</v>
      </c>
      <c r="T3596">
        <f t="shared" si="373"/>
        <v>2017</v>
      </c>
      <c r="U3596" t="str">
        <f t="shared" si="366"/>
        <v>Sep</v>
      </c>
      <c r="V3596" t="str">
        <f t="shared" si="367"/>
        <v>Aug</v>
      </c>
    </row>
    <row r="3597" spans="1:22" ht="28.5" x14ac:dyDescent="0.4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>
        <v>62</v>
      </c>
      <c r="L3597" t="b">
        <v>1</v>
      </c>
      <c r="M3597" t="s">
        <v>8273</v>
      </c>
      <c r="N3597" t="s">
        <v>8274</v>
      </c>
      <c r="O3597" s="6">
        <f t="shared" si="368"/>
        <v>119</v>
      </c>
      <c r="P3597">
        <f t="shared" si="369"/>
        <v>49.69</v>
      </c>
      <c r="Q3597" s="5">
        <f t="shared" si="371"/>
        <v>42400.668120567381</v>
      </c>
      <c r="R3597" s="5">
        <f t="shared" si="370"/>
        <v>42427.509929078013</v>
      </c>
      <c r="S3597">
        <f t="shared" si="372"/>
        <v>27</v>
      </c>
      <c r="T3597">
        <f t="shared" si="373"/>
        <v>2016</v>
      </c>
      <c r="U3597" t="str">
        <f t="shared" ref="U3597:U3660" si="374">TEXT(R3597,"mmm")</f>
        <v>Feb</v>
      </c>
      <c r="V3597" t="str">
        <f t="shared" si="367"/>
        <v>Jan</v>
      </c>
    </row>
    <row r="3598" spans="1:22" ht="42.75" x14ac:dyDescent="0.4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>
        <v>15</v>
      </c>
      <c r="L3598" t="b">
        <v>1</v>
      </c>
      <c r="M3598" t="s">
        <v>8273</v>
      </c>
      <c r="N3598" t="s">
        <v>8274</v>
      </c>
      <c r="O3598" s="6">
        <f t="shared" si="368"/>
        <v>108</v>
      </c>
      <c r="P3598">
        <f t="shared" si="369"/>
        <v>79</v>
      </c>
      <c r="Q3598" s="5">
        <f t="shared" si="371"/>
        <v>42203.262198581564</v>
      </c>
      <c r="R3598" s="5">
        <f t="shared" si="370"/>
        <v>42224.709007092199</v>
      </c>
      <c r="S3598">
        <f t="shared" si="372"/>
        <v>22</v>
      </c>
      <c r="T3598">
        <f t="shared" si="373"/>
        <v>2015</v>
      </c>
      <c r="U3598" t="str">
        <f t="shared" si="374"/>
        <v>Aug</v>
      </c>
      <c r="V3598" t="str">
        <f t="shared" si="367"/>
        <v>Jul</v>
      </c>
    </row>
    <row r="3599" spans="1:22" ht="28.5" x14ac:dyDescent="0.4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>
        <v>33</v>
      </c>
      <c r="L3599" t="b">
        <v>1</v>
      </c>
      <c r="M3599" t="s">
        <v>8273</v>
      </c>
      <c r="N3599" t="s">
        <v>8274</v>
      </c>
      <c r="O3599" s="6">
        <f t="shared" si="368"/>
        <v>103</v>
      </c>
      <c r="P3599">
        <f t="shared" si="369"/>
        <v>77.73</v>
      </c>
      <c r="Q3599" s="5">
        <f t="shared" si="371"/>
        <v>42776.066075650117</v>
      </c>
      <c r="R3599" s="5">
        <f t="shared" si="370"/>
        <v>42791.04184397163</v>
      </c>
      <c r="S3599">
        <f t="shared" si="372"/>
        <v>16</v>
      </c>
      <c r="T3599">
        <f t="shared" si="373"/>
        <v>2017</v>
      </c>
      <c r="U3599" t="str">
        <f t="shared" si="374"/>
        <v>Feb</v>
      </c>
      <c r="V3599" t="str">
        <f t="shared" si="367"/>
        <v>Feb</v>
      </c>
    </row>
    <row r="3600" spans="1:22" ht="42.75" x14ac:dyDescent="0.4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>
        <v>27</v>
      </c>
      <c r="L3600" t="b">
        <v>1</v>
      </c>
      <c r="M3600" t="s">
        <v>8273</v>
      </c>
      <c r="N3600" t="s">
        <v>8274</v>
      </c>
      <c r="O3600" s="6">
        <f t="shared" si="368"/>
        <v>110</v>
      </c>
      <c r="P3600">
        <f t="shared" si="369"/>
        <v>40.78</v>
      </c>
      <c r="Q3600" s="5">
        <f t="shared" si="371"/>
        <v>42213.560543735221</v>
      </c>
      <c r="R3600" s="5">
        <f t="shared" si="370"/>
        <v>42232.360992907801</v>
      </c>
      <c r="S3600">
        <f t="shared" si="372"/>
        <v>19</v>
      </c>
      <c r="T3600">
        <f t="shared" si="373"/>
        <v>2015</v>
      </c>
      <c r="U3600" t="str">
        <f t="shared" si="374"/>
        <v>Aug</v>
      </c>
      <c r="V3600" t="str">
        <f t="shared" si="367"/>
        <v>Jul</v>
      </c>
    </row>
    <row r="3601" spans="1:22" ht="42.75" x14ac:dyDescent="0.4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>
        <v>17</v>
      </c>
      <c r="L3601" t="b">
        <v>1</v>
      </c>
      <c r="M3601" t="s">
        <v>8273</v>
      </c>
      <c r="N3601" t="s">
        <v>8274</v>
      </c>
      <c r="O3601" s="6">
        <f t="shared" si="368"/>
        <v>202</v>
      </c>
      <c r="P3601">
        <f t="shared" si="369"/>
        <v>59.41</v>
      </c>
      <c r="Q3601" s="5">
        <f t="shared" si="371"/>
        <v>42575.088380614659</v>
      </c>
      <c r="R3601" s="5">
        <f t="shared" si="370"/>
        <v>42600.829787234041</v>
      </c>
      <c r="S3601">
        <f t="shared" si="372"/>
        <v>26</v>
      </c>
      <c r="T3601">
        <f t="shared" si="373"/>
        <v>2016</v>
      </c>
      <c r="U3601" t="str">
        <f t="shared" si="374"/>
        <v>Aug</v>
      </c>
      <c r="V3601" t="str">
        <f t="shared" si="367"/>
        <v>Jul</v>
      </c>
    </row>
    <row r="3602" spans="1:22" ht="28.5" x14ac:dyDescent="0.4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>
        <v>4</v>
      </c>
      <c r="L3602" t="b">
        <v>1</v>
      </c>
      <c r="M3602" t="s">
        <v>8273</v>
      </c>
      <c r="N3602" t="s">
        <v>8274</v>
      </c>
      <c r="O3602" s="6">
        <f t="shared" si="368"/>
        <v>130</v>
      </c>
      <c r="P3602">
        <f t="shared" si="369"/>
        <v>3.25</v>
      </c>
      <c r="Q3602" s="5">
        <f t="shared" si="371"/>
        <v>42991.82463356974</v>
      </c>
      <c r="R3602" s="5">
        <f t="shared" si="370"/>
        <v>43020.420378250594</v>
      </c>
      <c r="S3602">
        <f t="shared" si="372"/>
        <v>29</v>
      </c>
      <c r="T3602">
        <f t="shared" si="373"/>
        <v>2017</v>
      </c>
      <c r="U3602" t="str">
        <f t="shared" si="374"/>
        <v>Oct</v>
      </c>
      <c r="V3602" t="str">
        <f t="shared" si="367"/>
        <v>Sep</v>
      </c>
    </row>
    <row r="3603" spans="1:22" ht="42.75" x14ac:dyDescent="0.4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>
        <v>53</v>
      </c>
      <c r="L3603" t="b">
        <v>1</v>
      </c>
      <c r="M3603" t="s">
        <v>8273</v>
      </c>
      <c r="N3603" t="s">
        <v>8274</v>
      </c>
      <c r="O3603" s="6">
        <f t="shared" si="368"/>
        <v>104</v>
      </c>
      <c r="P3603">
        <f t="shared" si="369"/>
        <v>39.380000000000003</v>
      </c>
      <c r="Q3603" s="5">
        <f t="shared" si="371"/>
        <v>42340.402860520095</v>
      </c>
      <c r="R3603" s="5">
        <f t="shared" si="370"/>
        <v>42371.041158392436</v>
      </c>
      <c r="S3603">
        <f t="shared" si="372"/>
        <v>31</v>
      </c>
      <c r="T3603">
        <f t="shared" si="373"/>
        <v>2015</v>
      </c>
      <c r="U3603" t="str">
        <f t="shared" si="374"/>
        <v>Jan</v>
      </c>
      <c r="V3603" t="str">
        <f t="shared" si="367"/>
        <v>Dec</v>
      </c>
    </row>
    <row r="3604" spans="1:22" ht="57" x14ac:dyDescent="0.4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>
        <v>49</v>
      </c>
      <c r="L3604" t="b">
        <v>1</v>
      </c>
      <c r="M3604" t="s">
        <v>8273</v>
      </c>
      <c r="N3604" t="s">
        <v>8274</v>
      </c>
      <c r="O3604" s="6">
        <f t="shared" si="368"/>
        <v>100</v>
      </c>
      <c r="P3604">
        <f t="shared" si="369"/>
        <v>81.67</v>
      </c>
      <c r="Q3604" s="5">
        <f t="shared" si="371"/>
        <v>42807.019846335694</v>
      </c>
      <c r="R3604" s="5">
        <f t="shared" si="370"/>
        <v>42868.296442080376</v>
      </c>
      <c r="S3604">
        <f t="shared" si="372"/>
        <v>61</v>
      </c>
      <c r="T3604">
        <f t="shared" si="373"/>
        <v>2017</v>
      </c>
      <c r="U3604" t="str">
        <f t="shared" si="374"/>
        <v>May</v>
      </c>
      <c r="V3604" t="str">
        <f t="shared" si="367"/>
        <v>Mar</v>
      </c>
    </row>
    <row r="3605" spans="1:22" ht="42.75" x14ac:dyDescent="0.4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>
        <v>57</v>
      </c>
      <c r="L3605" t="b">
        <v>1</v>
      </c>
      <c r="M3605" t="s">
        <v>8273</v>
      </c>
      <c r="N3605" t="s">
        <v>8274</v>
      </c>
      <c r="O3605" s="6">
        <f t="shared" si="368"/>
        <v>171</v>
      </c>
      <c r="P3605">
        <f t="shared" si="369"/>
        <v>44.91</v>
      </c>
      <c r="Q3605" s="5">
        <f t="shared" si="371"/>
        <v>42639.499763593383</v>
      </c>
      <c r="R3605" s="5">
        <f t="shared" si="370"/>
        <v>42670.180614657205</v>
      </c>
      <c r="S3605">
        <f t="shared" si="372"/>
        <v>31</v>
      </c>
      <c r="T3605">
        <f t="shared" si="373"/>
        <v>2016</v>
      </c>
      <c r="U3605" t="str">
        <f t="shared" si="374"/>
        <v>Oct</v>
      </c>
      <c r="V3605" t="str">
        <f t="shared" si="367"/>
        <v>Sep</v>
      </c>
    </row>
    <row r="3606" spans="1:22" ht="42.75" x14ac:dyDescent="0.4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>
        <v>69</v>
      </c>
      <c r="L3606" t="b">
        <v>1</v>
      </c>
      <c r="M3606" t="s">
        <v>8273</v>
      </c>
      <c r="N3606" t="s">
        <v>8274</v>
      </c>
      <c r="O3606" s="6">
        <f t="shared" si="368"/>
        <v>113</v>
      </c>
      <c r="P3606">
        <f t="shared" si="369"/>
        <v>49.06</v>
      </c>
      <c r="Q3606" s="5">
        <f t="shared" si="371"/>
        <v>42842.888368794331</v>
      </c>
      <c r="R3606" s="5">
        <f t="shared" si="370"/>
        <v>42849.297163120573</v>
      </c>
      <c r="S3606">
        <f t="shared" si="372"/>
        <v>7</v>
      </c>
      <c r="T3606">
        <f t="shared" si="373"/>
        <v>2017</v>
      </c>
      <c r="U3606" t="str">
        <f t="shared" si="374"/>
        <v>Apr</v>
      </c>
      <c r="V3606" t="str">
        <f t="shared" si="367"/>
        <v>Apr</v>
      </c>
    </row>
    <row r="3607" spans="1:22" ht="57" x14ac:dyDescent="0.4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>
        <v>15</v>
      </c>
      <c r="L3607" t="b">
        <v>1</v>
      </c>
      <c r="M3607" t="s">
        <v>8273</v>
      </c>
      <c r="N3607" t="s">
        <v>8274</v>
      </c>
      <c r="O3607" s="6">
        <f t="shared" si="368"/>
        <v>184</v>
      </c>
      <c r="P3607">
        <f t="shared" si="369"/>
        <v>30.67</v>
      </c>
      <c r="Q3607" s="5">
        <f t="shared" si="371"/>
        <v>42741.554680851063</v>
      </c>
      <c r="R3607" s="5">
        <f t="shared" si="370"/>
        <v>42772.192978723404</v>
      </c>
      <c r="S3607">
        <f t="shared" si="372"/>
        <v>31</v>
      </c>
      <c r="T3607">
        <f t="shared" si="373"/>
        <v>2017</v>
      </c>
      <c r="U3607" t="str">
        <f t="shared" si="374"/>
        <v>Feb</v>
      </c>
      <c r="V3607" t="str">
        <f t="shared" si="367"/>
        <v>Jan</v>
      </c>
    </row>
    <row r="3608" spans="1:22" ht="42.75" x14ac:dyDescent="0.4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>
        <v>64</v>
      </c>
      <c r="L3608" t="b">
        <v>1</v>
      </c>
      <c r="M3608" t="s">
        <v>8273</v>
      </c>
      <c r="N3608" t="s">
        <v>8274</v>
      </c>
      <c r="O3608" s="6">
        <f t="shared" si="368"/>
        <v>130</v>
      </c>
      <c r="P3608">
        <f t="shared" si="369"/>
        <v>61.06</v>
      </c>
      <c r="Q3608" s="5">
        <f t="shared" si="371"/>
        <v>42928.255992907798</v>
      </c>
      <c r="R3608" s="5">
        <f t="shared" si="370"/>
        <v>42958.894290780139</v>
      </c>
      <c r="S3608">
        <f t="shared" si="372"/>
        <v>31</v>
      </c>
      <c r="T3608">
        <f t="shared" si="373"/>
        <v>2017</v>
      </c>
      <c r="U3608" t="str">
        <f t="shared" si="374"/>
        <v>Aug</v>
      </c>
      <c r="V3608" t="str">
        <f t="shared" si="367"/>
        <v>Jul</v>
      </c>
    </row>
    <row r="3609" spans="1:22" ht="28.5" x14ac:dyDescent="0.4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>
        <v>20</v>
      </c>
      <c r="L3609" t="b">
        <v>1</v>
      </c>
      <c r="M3609" t="s">
        <v>8273</v>
      </c>
      <c r="N3609" t="s">
        <v>8274</v>
      </c>
      <c r="O3609" s="6">
        <f t="shared" si="368"/>
        <v>105</v>
      </c>
      <c r="P3609">
        <f t="shared" si="369"/>
        <v>29</v>
      </c>
      <c r="Q3609" s="5">
        <f t="shared" si="371"/>
        <v>42695.771654846336</v>
      </c>
      <c r="R3609" s="5">
        <f t="shared" si="370"/>
        <v>42710.106382978724</v>
      </c>
      <c r="S3609">
        <f t="shared" si="372"/>
        <v>15</v>
      </c>
      <c r="T3609">
        <f t="shared" si="373"/>
        <v>2016</v>
      </c>
      <c r="U3609" t="str">
        <f t="shared" si="374"/>
        <v>Dec</v>
      </c>
      <c r="V3609" t="str">
        <f t="shared" si="367"/>
        <v>Nov</v>
      </c>
    </row>
    <row r="3610" spans="1:22" ht="42.75" x14ac:dyDescent="0.4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>
        <v>27</v>
      </c>
      <c r="L3610" t="b">
        <v>1</v>
      </c>
      <c r="M3610" t="s">
        <v>8273</v>
      </c>
      <c r="N3610" t="s">
        <v>8274</v>
      </c>
      <c r="O3610" s="6">
        <f t="shared" si="368"/>
        <v>100</v>
      </c>
      <c r="P3610">
        <f t="shared" si="369"/>
        <v>29.63</v>
      </c>
      <c r="Q3610" s="5">
        <f t="shared" si="371"/>
        <v>42867.086170212766</v>
      </c>
      <c r="R3610" s="5">
        <f t="shared" si="370"/>
        <v>42899.638297872341</v>
      </c>
      <c r="S3610">
        <f t="shared" si="372"/>
        <v>33</v>
      </c>
      <c r="T3610">
        <f t="shared" si="373"/>
        <v>2017</v>
      </c>
      <c r="U3610" t="str">
        <f t="shared" si="374"/>
        <v>Jun</v>
      </c>
      <c r="V3610" t="str">
        <f t="shared" si="367"/>
        <v>May</v>
      </c>
    </row>
    <row r="3611" spans="1:22" ht="42.75" x14ac:dyDescent="0.4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>
        <v>21</v>
      </c>
      <c r="L3611" t="b">
        <v>1</v>
      </c>
      <c r="M3611" t="s">
        <v>8273</v>
      </c>
      <c r="N3611" t="s">
        <v>8274</v>
      </c>
      <c r="O3611" s="6">
        <f t="shared" si="368"/>
        <v>153</v>
      </c>
      <c r="P3611">
        <f t="shared" si="369"/>
        <v>143.1</v>
      </c>
      <c r="Q3611" s="5">
        <f t="shared" si="371"/>
        <v>42788.736229314425</v>
      </c>
      <c r="R3611" s="5">
        <f t="shared" si="370"/>
        <v>42819.331973995271</v>
      </c>
      <c r="S3611">
        <f t="shared" si="372"/>
        <v>31</v>
      </c>
      <c r="T3611">
        <f t="shared" si="373"/>
        <v>2017</v>
      </c>
      <c r="U3611" t="str">
        <f t="shared" si="374"/>
        <v>Mar</v>
      </c>
      <c r="V3611" t="str">
        <f t="shared" si="367"/>
        <v>Feb</v>
      </c>
    </row>
    <row r="3612" spans="1:22" ht="42.75" x14ac:dyDescent="0.4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>
        <v>31</v>
      </c>
      <c r="L3612" t="b">
        <v>1</v>
      </c>
      <c r="M3612" t="s">
        <v>8273</v>
      </c>
      <c r="N3612" t="s">
        <v>8274</v>
      </c>
      <c r="O3612" s="6">
        <f t="shared" si="368"/>
        <v>162</v>
      </c>
      <c r="P3612">
        <f t="shared" si="369"/>
        <v>52.35</v>
      </c>
      <c r="Q3612" s="5">
        <f t="shared" si="371"/>
        <v>42557.356217494089</v>
      </c>
      <c r="R3612" s="5">
        <f t="shared" si="370"/>
        <v>42587.99451536643</v>
      </c>
      <c r="S3612">
        <f t="shared" si="372"/>
        <v>31</v>
      </c>
      <c r="T3612">
        <f t="shared" si="373"/>
        <v>2016</v>
      </c>
      <c r="U3612" t="str">
        <f t="shared" si="374"/>
        <v>Aug</v>
      </c>
      <c r="V3612" t="str">
        <f t="shared" si="367"/>
        <v>Jul</v>
      </c>
    </row>
    <row r="3613" spans="1:22" ht="42.75" x14ac:dyDescent="0.4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>
        <v>51</v>
      </c>
      <c r="L3613" t="b">
        <v>1</v>
      </c>
      <c r="M3613" t="s">
        <v>8273</v>
      </c>
      <c r="N3613" t="s">
        <v>8274</v>
      </c>
      <c r="O3613" s="6">
        <f t="shared" si="368"/>
        <v>136</v>
      </c>
      <c r="P3613">
        <f t="shared" si="369"/>
        <v>66.67</v>
      </c>
      <c r="Q3613" s="5">
        <f t="shared" si="371"/>
        <v>42423.505921985816</v>
      </c>
      <c r="R3613" s="5">
        <f t="shared" si="370"/>
        <v>42454.144219858157</v>
      </c>
      <c r="S3613">
        <f t="shared" si="372"/>
        <v>31</v>
      </c>
      <c r="T3613">
        <f t="shared" si="373"/>
        <v>2016</v>
      </c>
      <c r="U3613" t="str">
        <f t="shared" si="374"/>
        <v>Mar</v>
      </c>
      <c r="V3613" t="str">
        <f t="shared" si="367"/>
        <v>Feb</v>
      </c>
    </row>
    <row r="3614" spans="1:22" ht="42.75" x14ac:dyDescent="0.4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>
        <v>57</v>
      </c>
      <c r="L3614" t="b">
        <v>1</v>
      </c>
      <c r="M3614" t="s">
        <v>8273</v>
      </c>
      <c r="N3614" t="s">
        <v>8274</v>
      </c>
      <c r="O3614" s="6">
        <f t="shared" si="368"/>
        <v>144</v>
      </c>
      <c r="P3614">
        <f t="shared" si="369"/>
        <v>126.67</v>
      </c>
      <c r="Q3614" s="5">
        <f t="shared" si="371"/>
        <v>42134.848829787239</v>
      </c>
      <c r="R3614" s="5">
        <f t="shared" si="370"/>
        <v>42145.061595744686</v>
      </c>
      <c r="S3614">
        <f t="shared" si="372"/>
        <v>11</v>
      </c>
      <c r="T3614">
        <f t="shared" si="373"/>
        <v>2015</v>
      </c>
      <c r="U3614" t="str">
        <f t="shared" si="374"/>
        <v>May</v>
      </c>
      <c r="V3614" t="str">
        <f t="shared" si="367"/>
        <v>May</v>
      </c>
    </row>
    <row r="3615" spans="1:22" ht="28.5" x14ac:dyDescent="0.4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>
        <v>20</v>
      </c>
      <c r="L3615" t="b">
        <v>1</v>
      </c>
      <c r="M3615" t="s">
        <v>8273</v>
      </c>
      <c r="N3615" t="s">
        <v>8274</v>
      </c>
      <c r="O3615" s="6">
        <f t="shared" si="368"/>
        <v>100</v>
      </c>
      <c r="P3615">
        <f t="shared" si="369"/>
        <v>62.5</v>
      </c>
      <c r="Q3615" s="5">
        <f t="shared" si="371"/>
        <v>42133.687635933806</v>
      </c>
      <c r="R3615" s="5">
        <f t="shared" si="370"/>
        <v>42164.325933806147</v>
      </c>
      <c r="S3615">
        <f t="shared" si="372"/>
        <v>31</v>
      </c>
      <c r="T3615">
        <f t="shared" si="373"/>
        <v>2015</v>
      </c>
      <c r="U3615" t="str">
        <f t="shared" si="374"/>
        <v>Jun</v>
      </c>
      <c r="V3615" t="str">
        <f t="shared" ref="V3615:V3678" si="375">TEXT(Q3615,"mmm")</f>
        <v>May</v>
      </c>
    </row>
    <row r="3616" spans="1:22" ht="42.75" x14ac:dyDescent="0.4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>
        <v>71</v>
      </c>
      <c r="L3616" t="b">
        <v>1</v>
      </c>
      <c r="M3616" t="s">
        <v>8273</v>
      </c>
      <c r="N3616" t="s">
        <v>8274</v>
      </c>
      <c r="O3616" s="6">
        <f t="shared" si="368"/>
        <v>101</v>
      </c>
      <c r="P3616">
        <f t="shared" si="369"/>
        <v>35.49</v>
      </c>
      <c r="Q3616" s="5">
        <f t="shared" si="371"/>
        <v>42496.702316784867</v>
      </c>
      <c r="R3616" s="5">
        <f t="shared" si="370"/>
        <v>42527.340614657209</v>
      </c>
      <c r="S3616">
        <f t="shared" si="372"/>
        <v>31</v>
      </c>
      <c r="T3616">
        <f t="shared" si="373"/>
        <v>2016</v>
      </c>
      <c r="U3616" t="str">
        <f t="shared" si="374"/>
        <v>Jun</v>
      </c>
      <c r="V3616" t="str">
        <f t="shared" si="375"/>
        <v>May</v>
      </c>
    </row>
    <row r="3617" spans="1:22" ht="42.75" x14ac:dyDescent="0.4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>
        <v>72</v>
      </c>
      <c r="L3617" t="b">
        <v>1</v>
      </c>
      <c r="M3617" t="s">
        <v>8273</v>
      </c>
      <c r="N3617" t="s">
        <v>8274</v>
      </c>
      <c r="O3617" s="6">
        <f t="shared" si="368"/>
        <v>107</v>
      </c>
      <c r="P3617">
        <f t="shared" si="369"/>
        <v>37.08</v>
      </c>
      <c r="Q3617" s="5">
        <f t="shared" si="371"/>
        <v>42674.968037825063</v>
      </c>
      <c r="R3617" s="5">
        <f t="shared" si="370"/>
        <v>42705.606335697405</v>
      </c>
      <c r="S3617">
        <f t="shared" si="372"/>
        <v>31</v>
      </c>
      <c r="T3617">
        <f t="shared" si="373"/>
        <v>2016</v>
      </c>
      <c r="U3617" t="str">
        <f t="shared" si="374"/>
        <v>Dec</v>
      </c>
      <c r="V3617" t="str">
        <f t="shared" si="375"/>
        <v>Oct</v>
      </c>
    </row>
    <row r="3618" spans="1:22" ht="42.75" x14ac:dyDescent="0.4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>
        <v>45</v>
      </c>
      <c r="L3618" t="b">
        <v>1</v>
      </c>
      <c r="M3618" t="s">
        <v>8273</v>
      </c>
      <c r="N3618" t="s">
        <v>8274</v>
      </c>
      <c r="O3618" s="6">
        <f t="shared" si="368"/>
        <v>125</v>
      </c>
      <c r="P3618">
        <f t="shared" si="369"/>
        <v>69.33</v>
      </c>
      <c r="Q3618" s="5">
        <f t="shared" si="371"/>
        <v>42403.672151300241</v>
      </c>
      <c r="R3618" s="5">
        <f t="shared" si="370"/>
        <v>42434.267895981087</v>
      </c>
      <c r="S3618">
        <f t="shared" si="372"/>
        <v>31</v>
      </c>
      <c r="T3618">
        <f t="shared" si="373"/>
        <v>2016</v>
      </c>
      <c r="U3618" t="str">
        <f t="shared" si="374"/>
        <v>Mar</v>
      </c>
      <c r="V3618" t="str">
        <f t="shared" si="375"/>
        <v>Feb</v>
      </c>
    </row>
    <row r="3619" spans="1:22" ht="42.75" x14ac:dyDescent="0.4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>
        <v>51</v>
      </c>
      <c r="L3619" t="b">
        <v>1</v>
      </c>
      <c r="M3619" t="s">
        <v>8273</v>
      </c>
      <c r="N3619" t="s">
        <v>8274</v>
      </c>
      <c r="O3619" s="6">
        <f t="shared" si="368"/>
        <v>119</v>
      </c>
      <c r="P3619">
        <f t="shared" si="369"/>
        <v>17.25</v>
      </c>
      <c r="Q3619" s="5">
        <f t="shared" si="371"/>
        <v>43145.793486997631</v>
      </c>
      <c r="R3619" s="5">
        <f t="shared" si="370"/>
        <v>43160.48936170213</v>
      </c>
      <c r="S3619">
        <f t="shared" si="372"/>
        <v>15</v>
      </c>
      <c r="T3619">
        <f t="shared" si="373"/>
        <v>2018</v>
      </c>
      <c r="U3619" t="str">
        <f t="shared" si="374"/>
        <v>Mar</v>
      </c>
      <c r="V3619" t="str">
        <f t="shared" si="375"/>
        <v>Feb</v>
      </c>
    </row>
    <row r="3620" spans="1:22" ht="42.75" x14ac:dyDescent="0.4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>
        <v>56</v>
      </c>
      <c r="L3620" t="b">
        <v>1</v>
      </c>
      <c r="M3620" t="s">
        <v>8273</v>
      </c>
      <c r="N3620" t="s">
        <v>8274</v>
      </c>
      <c r="O3620" s="6">
        <f t="shared" si="368"/>
        <v>101</v>
      </c>
      <c r="P3620">
        <f t="shared" si="369"/>
        <v>36.07</v>
      </c>
      <c r="Q3620" s="5">
        <f t="shared" si="371"/>
        <v>42480.960401891251</v>
      </c>
      <c r="R3620" s="5">
        <f t="shared" si="370"/>
        <v>42511.598699763592</v>
      </c>
      <c r="S3620">
        <f t="shared" si="372"/>
        <v>31</v>
      </c>
      <c r="T3620">
        <f t="shared" si="373"/>
        <v>2016</v>
      </c>
      <c r="U3620" t="str">
        <f t="shared" si="374"/>
        <v>May</v>
      </c>
      <c r="V3620" t="str">
        <f t="shared" si="375"/>
        <v>Apr</v>
      </c>
    </row>
    <row r="3621" spans="1:22" ht="42.75" x14ac:dyDescent="0.4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>
        <v>17</v>
      </c>
      <c r="L3621" t="b">
        <v>1</v>
      </c>
      <c r="M3621" t="s">
        <v>8273</v>
      </c>
      <c r="N3621" t="s">
        <v>8274</v>
      </c>
      <c r="O3621" s="6">
        <f t="shared" si="368"/>
        <v>113</v>
      </c>
      <c r="P3621">
        <f t="shared" si="369"/>
        <v>66.47</v>
      </c>
      <c r="Q3621" s="5">
        <f t="shared" si="371"/>
        <v>43024.794633569742</v>
      </c>
      <c r="R3621" s="5">
        <f t="shared" si="370"/>
        <v>43058.276595744683</v>
      </c>
      <c r="S3621">
        <f t="shared" si="372"/>
        <v>34</v>
      </c>
      <c r="T3621">
        <f t="shared" si="373"/>
        <v>2017</v>
      </c>
      <c r="U3621" t="str">
        <f t="shared" si="374"/>
        <v>Nov</v>
      </c>
      <c r="V3621" t="str">
        <f t="shared" si="375"/>
        <v>Oct</v>
      </c>
    </row>
    <row r="3622" spans="1:22" ht="42.75" x14ac:dyDescent="0.4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>
        <v>197</v>
      </c>
      <c r="L3622" t="b">
        <v>1</v>
      </c>
      <c r="M3622" t="s">
        <v>8273</v>
      </c>
      <c r="N3622" t="s">
        <v>8274</v>
      </c>
      <c r="O3622" s="6">
        <f t="shared" si="368"/>
        <v>105</v>
      </c>
      <c r="P3622">
        <f t="shared" si="369"/>
        <v>56.07</v>
      </c>
      <c r="Q3622" s="5">
        <f t="shared" si="371"/>
        <v>42388.3411465721</v>
      </c>
      <c r="R3622" s="5">
        <f t="shared" si="370"/>
        <v>42419.212765957447</v>
      </c>
      <c r="S3622">
        <f t="shared" si="372"/>
        <v>31</v>
      </c>
      <c r="T3622">
        <f t="shared" si="373"/>
        <v>2016</v>
      </c>
      <c r="U3622" t="str">
        <f t="shared" si="374"/>
        <v>Feb</v>
      </c>
      <c r="V3622" t="str">
        <f t="shared" si="375"/>
        <v>Jan</v>
      </c>
    </row>
    <row r="3623" spans="1:22" ht="42.75" x14ac:dyDescent="0.4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>
        <v>70</v>
      </c>
      <c r="L3623" t="b">
        <v>1</v>
      </c>
      <c r="M3623" t="s">
        <v>8273</v>
      </c>
      <c r="N3623" t="s">
        <v>8274</v>
      </c>
      <c r="O3623" s="6">
        <f t="shared" si="368"/>
        <v>110</v>
      </c>
      <c r="P3623">
        <f t="shared" si="369"/>
        <v>47.03</v>
      </c>
      <c r="Q3623" s="5">
        <f t="shared" si="371"/>
        <v>42982.721560283688</v>
      </c>
      <c r="R3623" s="5">
        <f t="shared" si="370"/>
        <v>43007.170212765959</v>
      </c>
      <c r="S3623">
        <f t="shared" si="372"/>
        <v>25</v>
      </c>
      <c r="T3623">
        <f t="shared" si="373"/>
        <v>2017</v>
      </c>
      <c r="U3623" t="str">
        <f t="shared" si="374"/>
        <v>Sep</v>
      </c>
      <c r="V3623" t="str">
        <f t="shared" si="375"/>
        <v>Sep</v>
      </c>
    </row>
    <row r="3624" spans="1:22" ht="28.5" x14ac:dyDescent="0.4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>
        <v>21</v>
      </c>
      <c r="L3624" t="b">
        <v>1</v>
      </c>
      <c r="M3624" t="s">
        <v>8273</v>
      </c>
      <c r="N3624" t="s">
        <v>8274</v>
      </c>
      <c r="O3624" s="6">
        <f t="shared" si="368"/>
        <v>100</v>
      </c>
      <c r="P3624">
        <f t="shared" si="369"/>
        <v>47.67</v>
      </c>
      <c r="Q3624" s="5">
        <f t="shared" si="371"/>
        <v>42224.205330969271</v>
      </c>
      <c r="R3624" s="5">
        <f t="shared" si="370"/>
        <v>42257.824822695038</v>
      </c>
      <c r="S3624">
        <f t="shared" si="372"/>
        <v>34</v>
      </c>
      <c r="T3624">
        <f t="shared" si="373"/>
        <v>2015</v>
      </c>
      <c r="U3624" t="str">
        <f t="shared" si="374"/>
        <v>Sep</v>
      </c>
      <c r="V3624" t="str">
        <f t="shared" si="375"/>
        <v>Aug</v>
      </c>
    </row>
    <row r="3625" spans="1:22" ht="28.5" x14ac:dyDescent="0.4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>
        <v>34</v>
      </c>
      <c r="L3625" t="b">
        <v>1</v>
      </c>
      <c r="M3625" t="s">
        <v>8273</v>
      </c>
      <c r="N3625" t="s">
        <v>8274</v>
      </c>
      <c r="O3625" s="6">
        <f t="shared" si="368"/>
        <v>120</v>
      </c>
      <c r="P3625">
        <f t="shared" si="369"/>
        <v>88.24</v>
      </c>
      <c r="Q3625" s="5">
        <f t="shared" si="371"/>
        <v>42174.688770685578</v>
      </c>
      <c r="R3625" s="5">
        <f t="shared" si="370"/>
        <v>42192.617021276601</v>
      </c>
      <c r="S3625">
        <f t="shared" si="372"/>
        <v>19</v>
      </c>
      <c r="T3625">
        <f t="shared" si="373"/>
        <v>2015</v>
      </c>
      <c r="U3625" t="str">
        <f t="shared" si="374"/>
        <v>Jul</v>
      </c>
      <c r="V3625" t="str">
        <f t="shared" si="375"/>
        <v>Jun</v>
      </c>
    </row>
    <row r="3626" spans="1:22" ht="71.25" x14ac:dyDescent="0.4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>
        <v>39</v>
      </c>
      <c r="L3626" t="b">
        <v>1</v>
      </c>
      <c r="M3626" t="s">
        <v>8273</v>
      </c>
      <c r="N3626" t="s">
        <v>8274</v>
      </c>
      <c r="O3626" s="6">
        <f t="shared" si="368"/>
        <v>105</v>
      </c>
      <c r="P3626">
        <f t="shared" si="369"/>
        <v>80.72</v>
      </c>
      <c r="Q3626" s="5">
        <f t="shared" si="371"/>
        <v>42906.982151300239</v>
      </c>
      <c r="R3626" s="5">
        <f t="shared" si="370"/>
        <v>42968.258747044922</v>
      </c>
      <c r="S3626">
        <f t="shared" si="372"/>
        <v>61</v>
      </c>
      <c r="T3626">
        <f t="shared" si="373"/>
        <v>2017</v>
      </c>
      <c r="U3626" t="str">
        <f t="shared" si="374"/>
        <v>Aug</v>
      </c>
      <c r="V3626" t="str">
        <f t="shared" si="375"/>
        <v>Jun</v>
      </c>
    </row>
    <row r="3627" spans="1:22" ht="42.75" x14ac:dyDescent="0.4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>
        <v>78</v>
      </c>
      <c r="L3627" t="b">
        <v>1</v>
      </c>
      <c r="M3627" t="s">
        <v>8273</v>
      </c>
      <c r="N3627" t="s">
        <v>8274</v>
      </c>
      <c r="O3627" s="6">
        <f t="shared" si="368"/>
        <v>103</v>
      </c>
      <c r="P3627">
        <f t="shared" si="369"/>
        <v>39.49</v>
      </c>
      <c r="Q3627" s="5">
        <f t="shared" si="371"/>
        <v>42510.602565011824</v>
      </c>
      <c r="R3627" s="5">
        <f t="shared" si="370"/>
        <v>42541.240862884166</v>
      </c>
      <c r="S3627">
        <f t="shared" si="372"/>
        <v>31</v>
      </c>
      <c r="T3627">
        <f t="shared" si="373"/>
        <v>2016</v>
      </c>
      <c r="U3627" t="str">
        <f t="shared" si="374"/>
        <v>Jun</v>
      </c>
      <c r="V3627" t="str">
        <f t="shared" si="375"/>
        <v>May</v>
      </c>
    </row>
    <row r="3628" spans="1:22" ht="42.75" x14ac:dyDescent="0.4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>
        <v>48</v>
      </c>
      <c r="L3628" t="b">
        <v>1</v>
      </c>
      <c r="M3628" t="s">
        <v>8273</v>
      </c>
      <c r="N3628" t="s">
        <v>8274</v>
      </c>
      <c r="O3628" s="6">
        <f t="shared" si="368"/>
        <v>102</v>
      </c>
      <c r="P3628">
        <f t="shared" si="369"/>
        <v>84.85</v>
      </c>
      <c r="Q3628" s="5">
        <f t="shared" si="371"/>
        <v>42193.00067375887</v>
      </c>
      <c r="R3628" s="5">
        <f t="shared" si="370"/>
        <v>42214.447482269505</v>
      </c>
      <c r="S3628">
        <f t="shared" si="372"/>
        <v>22</v>
      </c>
      <c r="T3628">
        <f t="shared" si="373"/>
        <v>2015</v>
      </c>
      <c r="U3628" t="str">
        <f t="shared" si="374"/>
        <v>Jul</v>
      </c>
      <c r="V3628" t="str">
        <f t="shared" si="375"/>
        <v>Jul</v>
      </c>
    </row>
    <row r="3629" spans="1:22" ht="42.75" x14ac:dyDescent="0.4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>
        <v>29</v>
      </c>
      <c r="L3629" t="b">
        <v>1</v>
      </c>
      <c r="M3629" t="s">
        <v>8273</v>
      </c>
      <c r="N3629" t="s">
        <v>8274</v>
      </c>
      <c r="O3629" s="6">
        <f t="shared" si="368"/>
        <v>100</v>
      </c>
      <c r="P3629">
        <f t="shared" si="369"/>
        <v>68.97</v>
      </c>
      <c r="Q3629" s="5">
        <f t="shared" si="371"/>
        <v>42820.140508274228</v>
      </c>
      <c r="R3629" s="5">
        <f t="shared" si="370"/>
        <v>42871.637588652484</v>
      </c>
      <c r="S3629">
        <f t="shared" si="372"/>
        <v>51</v>
      </c>
      <c r="T3629">
        <f t="shared" si="373"/>
        <v>2017</v>
      </c>
      <c r="U3629" t="str">
        <f t="shared" si="374"/>
        <v>May</v>
      </c>
      <c r="V3629" t="str">
        <f t="shared" si="375"/>
        <v>Mar</v>
      </c>
    </row>
    <row r="3630" spans="1:22" ht="42.75" hidden="1" x14ac:dyDescent="0.4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>
        <v>0</v>
      </c>
      <c r="L3630" t="b">
        <v>0</v>
      </c>
      <c r="M3630" t="s">
        <v>8273</v>
      </c>
      <c r="N3630" t="s">
        <v>8315</v>
      </c>
      <c r="O3630" s="6">
        <f t="shared" si="368"/>
        <v>0</v>
      </c>
      <c r="P3630">
        <f t="shared" si="369"/>
        <v>0</v>
      </c>
      <c r="Q3630" s="5">
        <f t="shared" si="371"/>
        <v>42647.638250591015</v>
      </c>
      <c r="R3630" s="5">
        <f t="shared" si="370"/>
        <v>42708.957399527186</v>
      </c>
      <c r="S3630">
        <f t="shared" si="372"/>
        <v>61</v>
      </c>
      <c r="T3630">
        <f t="shared" si="373"/>
        <v>2016</v>
      </c>
      <c r="U3630" t="str">
        <f t="shared" si="374"/>
        <v>Dec</v>
      </c>
      <c r="V3630" t="str">
        <f t="shared" si="375"/>
        <v>Oct</v>
      </c>
    </row>
    <row r="3631" spans="1:22" ht="42.75" hidden="1" x14ac:dyDescent="0.4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>
        <v>2</v>
      </c>
      <c r="L3631" t="b">
        <v>0</v>
      </c>
      <c r="M3631" t="s">
        <v>8273</v>
      </c>
      <c r="N3631" t="s">
        <v>8315</v>
      </c>
      <c r="O3631" s="6">
        <f t="shared" si="368"/>
        <v>0</v>
      </c>
      <c r="P3631">
        <f t="shared" si="369"/>
        <v>1</v>
      </c>
      <c r="Q3631" s="5">
        <f t="shared" si="371"/>
        <v>42795.990118203306</v>
      </c>
      <c r="R3631" s="5">
        <f t="shared" si="370"/>
        <v>42855.851063829788</v>
      </c>
      <c r="S3631">
        <f t="shared" si="372"/>
        <v>60</v>
      </c>
      <c r="T3631">
        <f t="shared" si="373"/>
        <v>2017</v>
      </c>
      <c r="U3631" t="str">
        <f t="shared" si="374"/>
        <v>Apr</v>
      </c>
      <c r="V3631" t="str">
        <f t="shared" si="375"/>
        <v>Mar</v>
      </c>
    </row>
    <row r="3632" spans="1:22" ht="42.75" hidden="1" x14ac:dyDescent="0.4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>
        <v>1</v>
      </c>
      <c r="L3632" t="b">
        <v>0</v>
      </c>
      <c r="M3632" t="s">
        <v>8273</v>
      </c>
      <c r="N3632" t="s">
        <v>8315</v>
      </c>
      <c r="O3632" s="6">
        <f t="shared" si="368"/>
        <v>0</v>
      </c>
      <c r="P3632">
        <f t="shared" si="369"/>
        <v>1</v>
      </c>
      <c r="Q3632" s="5">
        <f t="shared" si="371"/>
        <v>42291.226832151297</v>
      </c>
      <c r="R3632" s="5">
        <f t="shared" si="370"/>
        <v>42321.907683215133</v>
      </c>
      <c r="S3632">
        <f t="shared" si="372"/>
        <v>31</v>
      </c>
      <c r="T3632">
        <f t="shared" si="373"/>
        <v>2015</v>
      </c>
      <c r="U3632" t="str">
        <f t="shared" si="374"/>
        <v>Nov</v>
      </c>
      <c r="V3632" t="str">
        <f t="shared" si="375"/>
        <v>Oct</v>
      </c>
    </row>
    <row r="3633" spans="1:22" ht="42.75" hidden="1" x14ac:dyDescent="0.4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>
        <v>59</v>
      </c>
      <c r="L3633" t="b">
        <v>0</v>
      </c>
      <c r="M3633" t="s">
        <v>8273</v>
      </c>
      <c r="N3633" t="s">
        <v>8315</v>
      </c>
      <c r="O3633" s="6">
        <f t="shared" si="368"/>
        <v>51</v>
      </c>
      <c r="P3633">
        <f t="shared" si="369"/>
        <v>147.88</v>
      </c>
      <c r="Q3633" s="5">
        <f t="shared" si="371"/>
        <v>42227.812021276593</v>
      </c>
      <c r="R3633" s="5">
        <f t="shared" si="370"/>
        <v>42252.743971631207</v>
      </c>
      <c r="S3633">
        <f t="shared" si="372"/>
        <v>25</v>
      </c>
      <c r="T3633">
        <f t="shared" si="373"/>
        <v>2015</v>
      </c>
      <c r="U3633" t="str">
        <f t="shared" si="374"/>
        <v>Sep</v>
      </c>
      <c r="V3633" t="str">
        <f t="shared" si="375"/>
        <v>Aug</v>
      </c>
    </row>
    <row r="3634" spans="1:22" ht="42.75" hidden="1" x14ac:dyDescent="0.4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>
        <v>1</v>
      </c>
      <c r="L3634" t="b">
        <v>0</v>
      </c>
      <c r="M3634" t="s">
        <v>8273</v>
      </c>
      <c r="N3634" t="s">
        <v>8315</v>
      </c>
      <c r="O3634" s="6">
        <f t="shared" si="368"/>
        <v>20</v>
      </c>
      <c r="P3634">
        <f t="shared" si="369"/>
        <v>100</v>
      </c>
      <c r="Q3634" s="5">
        <f t="shared" si="371"/>
        <v>42295.403652482273</v>
      </c>
      <c r="R3634" s="5">
        <f t="shared" si="370"/>
        <v>42315.829184397167</v>
      </c>
      <c r="S3634">
        <f t="shared" si="372"/>
        <v>21</v>
      </c>
      <c r="T3634">
        <f t="shared" si="373"/>
        <v>2015</v>
      </c>
      <c r="U3634" t="str">
        <f t="shared" si="374"/>
        <v>Nov</v>
      </c>
      <c r="V3634" t="str">
        <f t="shared" si="375"/>
        <v>Oct</v>
      </c>
    </row>
    <row r="3635" spans="1:22" ht="42.75" hidden="1" x14ac:dyDescent="0.4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>
        <v>31</v>
      </c>
      <c r="L3635" t="b">
        <v>0</v>
      </c>
      <c r="M3635" t="s">
        <v>8273</v>
      </c>
      <c r="N3635" t="s">
        <v>8315</v>
      </c>
      <c r="O3635" s="6">
        <f t="shared" si="368"/>
        <v>35</v>
      </c>
      <c r="P3635">
        <f t="shared" si="369"/>
        <v>56.84</v>
      </c>
      <c r="Q3635" s="5">
        <f t="shared" si="371"/>
        <v>43013.04098108747</v>
      </c>
      <c r="R3635" s="5">
        <f t="shared" si="370"/>
        <v>43057.382978723399</v>
      </c>
      <c r="S3635">
        <f t="shared" si="372"/>
        <v>44</v>
      </c>
      <c r="T3635">
        <f t="shared" si="373"/>
        <v>2017</v>
      </c>
      <c r="U3635" t="str">
        <f t="shared" si="374"/>
        <v>Nov</v>
      </c>
      <c r="V3635" t="str">
        <f t="shared" si="375"/>
        <v>Oct</v>
      </c>
    </row>
    <row r="3636" spans="1:22" ht="42.75" hidden="1" x14ac:dyDescent="0.4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>
        <v>18</v>
      </c>
      <c r="L3636" t="b">
        <v>0</v>
      </c>
      <c r="M3636" t="s">
        <v>8273</v>
      </c>
      <c r="N3636" t="s">
        <v>8315</v>
      </c>
      <c r="O3636" s="6">
        <f t="shared" si="368"/>
        <v>4</v>
      </c>
      <c r="P3636">
        <f t="shared" si="369"/>
        <v>176.94</v>
      </c>
      <c r="Q3636" s="5">
        <f t="shared" si="371"/>
        <v>43065.680543735223</v>
      </c>
      <c r="R3636" s="5">
        <f t="shared" si="370"/>
        <v>43114.701418439712</v>
      </c>
      <c r="S3636">
        <f t="shared" si="372"/>
        <v>49</v>
      </c>
      <c r="T3636">
        <f t="shared" si="373"/>
        <v>2017</v>
      </c>
      <c r="U3636" t="str">
        <f t="shared" si="374"/>
        <v>Jan</v>
      </c>
      <c r="V3636" t="str">
        <f t="shared" si="375"/>
        <v>Nov</v>
      </c>
    </row>
    <row r="3637" spans="1:22" ht="28.5" hidden="1" x14ac:dyDescent="0.4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>
        <v>10</v>
      </c>
      <c r="L3637" t="b">
        <v>0</v>
      </c>
      <c r="M3637" t="s">
        <v>8273</v>
      </c>
      <c r="N3637" t="s">
        <v>8315</v>
      </c>
      <c r="O3637" s="6">
        <f t="shared" si="368"/>
        <v>36</v>
      </c>
      <c r="P3637">
        <f t="shared" si="369"/>
        <v>127.6</v>
      </c>
      <c r="Q3637" s="5">
        <f t="shared" si="371"/>
        <v>42810.071820330966</v>
      </c>
      <c r="R3637" s="5">
        <f t="shared" si="370"/>
        <v>42840.710118203308</v>
      </c>
      <c r="S3637">
        <f t="shared" si="372"/>
        <v>31</v>
      </c>
      <c r="T3637">
        <f t="shared" si="373"/>
        <v>2017</v>
      </c>
      <c r="U3637" t="str">
        <f t="shared" si="374"/>
        <v>Apr</v>
      </c>
      <c r="V3637" t="str">
        <f t="shared" si="375"/>
        <v>Mar</v>
      </c>
    </row>
    <row r="3638" spans="1:22" ht="42.75" hidden="1" x14ac:dyDescent="0.4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>
        <v>0</v>
      </c>
      <c r="L3638" t="b">
        <v>0</v>
      </c>
      <c r="M3638" t="s">
        <v>8273</v>
      </c>
      <c r="N3638" t="s">
        <v>8315</v>
      </c>
      <c r="O3638" s="6">
        <f t="shared" si="368"/>
        <v>0</v>
      </c>
      <c r="P3638">
        <f t="shared" si="369"/>
        <v>0</v>
      </c>
      <c r="Q3638" s="5">
        <f t="shared" si="371"/>
        <v>42581.113817966907</v>
      </c>
      <c r="R3638" s="5">
        <f t="shared" si="370"/>
        <v>42616.858498817965</v>
      </c>
      <c r="S3638">
        <f t="shared" si="372"/>
        <v>36</v>
      </c>
      <c r="T3638">
        <f t="shared" si="373"/>
        <v>2016</v>
      </c>
      <c r="U3638" t="str">
        <f t="shared" si="374"/>
        <v>Sep</v>
      </c>
      <c r="V3638" t="str">
        <f t="shared" si="375"/>
        <v>Jul</v>
      </c>
    </row>
    <row r="3639" spans="1:22" ht="57" hidden="1" x14ac:dyDescent="0.4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>
        <v>14</v>
      </c>
      <c r="L3639" t="b">
        <v>0</v>
      </c>
      <c r="M3639" t="s">
        <v>8273</v>
      </c>
      <c r="N3639" t="s">
        <v>8315</v>
      </c>
      <c r="O3639" s="6">
        <f t="shared" si="368"/>
        <v>31</v>
      </c>
      <c r="P3639">
        <f t="shared" si="369"/>
        <v>66.14</v>
      </c>
      <c r="Q3639" s="5">
        <f t="shared" si="371"/>
        <v>42324.779373522455</v>
      </c>
      <c r="R3639" s="5">
        <f t="shared" si="370"/>
        <v>42355.417671394796</v>
      </c>
      <c r="S3639">
        <f t="shared" si="372"/>
        <v>31</v>
      </c>
      <c r="T3639">
        <f t="shared" si="373"/>
        <v>2015</v>
      </c>
      <c r="U3639" t="str">
        <f t="shared" si="374"/>
        <v>Dec</v>
      </c>
      <c r="V3639" t="str">
        <f t="shared" si="375"/>
        <v>Nov</v>
      </c>
    </row>
    <row r="3640" spans="1:22" ht="28.5" hidden="1" x14ac:dyDescent="0.4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>
        <v>2</v>
      </c>
      <c r="L3640" t="b">
        <v>0</v>
      </c>
      <c r="M3640" t="s">
        <v>8273</v>
      </c>
      <c r="N3640" t="s">
        <v>8315</v>
      </c>
      <c r="O3640" s="6">
        <f t="shared" si="368"/>
        <v>7</v>
      </c>
      <c r="P3640">
        <f t="shared" si="369"/>
        <v>108</v>
      </c>
      <c r="Q3640" s="5">
        <f t="shared" si="371"/>
        <v>42404.410543735226</v>
      </c>
      <c r="R3640" s="5">
        <f t="shared" si="370"/>
        <v>42465.644586288414</v>
      </c>
      <c r="S3640">
        <f t="shared" si="372"/>
        <v>61</v>
      </c>
      <c r="T3640">
        <f t="shared" si="373"/>
        <v>2016</v>
      </c>
      <c r="U3640" t="str">
        <f t="shared" si="374"/>
        <v>Apr</v>
      </c>
      <c r="V3640" t="str">
        <f t="shared" si="375"/>
        <v>Feb</v>
      </c>
    </row>
    <row r="3641" spans="1:22" ht="42.75" hidden="1" x14ac:dyDescent="0.4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>
        <v>1</v>
      </c>
      <c r="L3641" t="b">
        <v>0</v>
      </c>
      <c r="M3641" t="s">
        <v>8273</v>
      </c>
      <c r="N3641" t="s">
        <v>8315</v>
      </c>
      <c r="O3641" s="6">
        <f t="shared" si="368"/>
        <v>0</v>
      </c>
      <c r="P3641">
        <f t="shared" si="369"/>
        <v>1</v>
      </c>
      <c r="Q3641" s="5">
        <f t="shared" si="371"/>
        <v>42952.8404964539</v>
      </c>
      <c r="R3641" s="5">
        <f t="shared" si="370"/>
        <v>43014.071631205676</v>
      </c>
      <c r="S3641">
        <f t="shared" si="372"/>
        <v>61</v>
      </c>
      <c r="T3641">
        <f t="shared" si="373"/>
        <v>2017</v>
      </c>
      <c r="U3641" t="str">
        <f t="shared" si="374"/>
        <v>Oct</v>
      </c>
      <c r="V3641" t="str">
        <f t="shared" si="375"/>
        <v>Aug</v>
      </c>
    </row>
    <row r="3642" spans="1:22" ht="71.25" hidden="1" x14ac:dyDescent="0.4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>
        <v>3</v>
      </c>
      <c r="L3642" t="b">
        <v>0</v>
      </c>
      <c r="M3642" t="s">
        <v>8273</v>
      </c>
      <c r="N3642" t="s">
        <v>8315</v>
      </c>
      <c r="O3642" s="6">
        <f t="shared" si="368"/>
        <v>6</v>
      </c>
      <c r="P3642">
        <f t="shared" si="369"/>
        <v>18.329999999999998</v>
      </c>
      <c r="Q3642" s="5">
        <f t="shared" si="371"/>
        <v>42456.606737588649</v>
      </c>
      <c r="R3642" s="5">
        <f t="shared" si="370"/>
        <v>42487.24503546099</v>
      </c>
      <c r="S3642">
        <f t="shared" si="372"/>
        <v>31</v>
      </c>
      <c r="T3642">
        <f t="shared" si="373"/>
        <v>2016</v>
      </c>
      <c r="U3642" t="str">
        <f t="shared" si="374"/>
        <v>Apr</v>
      </c>
      <c r="V3642" t="str">
        <f t="shared" si="375"/>
        <v>Mar</v>
      </c>
    </row>
    <row r="3643" spans="1:22" ht="42.75" hidden="1" x14ac:dyDescent="0.4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>
        <v>0</v>
      </c>
      <c r="L3643" t="b">
        <v>0</v>
      </c>
      <c r="M3643" t="s">
        <v>8273</v>
      </c>
      <c r="N3643" t="s">
        <v>8315</v>
      </c>
      <c r="O3643" s="6">
        <f t="shared" si="368"/>
        <v>0</v>
      </c>
      <c r="P3643">
        <f t="shared" si="369"/>
        <v>0</v>
      </c>
      <c r="Q3643" s="5">
        <f t="shared" si="371"/>
        <v>42247.087222222224</v>
      </c>
      <c r="R3643" s="5">
        <f t="shared" si="370"/>
        <v>42265.042553191488</v>
      </c>
      <c r="S3643">
        <f t="shared" si="372"/>
        <v>19</v>
      </c>
      <c r="T3643">
        <f t="shared" si="373"/>
        <v>2015</v>
      </c>
      <c r="U3643" t="str">
        <f t="shared" si="374"/>
        <v>Sep</v>
      </c>
      <c r="V3643" t="str">
        <f t="shared" si="375"/>
        <v>Aug</v>
      </c>
    </row>
    <row r="3644" spans="1:22" ht="57" hidden="1" x14ac:dyDescent="0.4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>
        <v>2</v>
      </c>
      <c r="L3644" t="b">
        <v>0</v>
      </c>
      <c r="M3644" t="s">
        <v>8273</v>
      </c>
      <c r="N3644" t="s">
        <v>8315</v>
      </c>
      <c r="O3644" s="6">
        <f t="shared" si="368"/>
        <v>2</v>
      </c>
      <c r="P3644">
        <f t="shared" si="369"/>
        <v>7.5</v>
      </c>
      <c r="Q3644" s="5">
        <f t="shared" si="371"/>
        <v>42653.74854609929</v>
      </c>
      <c r="R3644" s="5">
        <f t="shared" si="370"/>
        <v>42695.51063829787</v>
      </c>
      <c r="S3644">
        <f t="shared" si="372"/>
        <v>42</v>
      </c>
      <c r="T3644">
        <f t="shared" si="373"/>
        <v>2016</v>
      </c>
      <c r="U3644" t="str">
        <f t="shared" si="374"/>
        <v>Nov</v>
      </c>
      <c r="V3644" t="str">
        <f t="shared" si="375"/>
        <v>Oct</v>
      </c>
    </row>
    <row r="3645" spans="1:22" ht="42.75" hidden="1" x14ac:dyDescent="0.4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>
        <v>0</v>
      </c>
      <c r="L3645" t="b">
        <v>0</v>
      </c>
      <c r="M3645" t="s">
        <v>8273</v>
      </c>
      <c r="N3645" t="s">
        <v>8315</v>
      </c>
      <c r="O3645" s="6">
        <f t="shared" si="368"/>
        <v>0</v>
      </c>
      <c r="P3645">
        <f t="shared" si="369"/>
        <v>0</v>
      </c>
      <c r="Q3645" s="5">
        <f t="shared" si="371"/>
        <v>42640.806607565013</v>
      </c>
      <c r="R3645" s="5">
        <f t="shared" si="370"/>
        <v>42681.70022458629</v>
      </c>
      <c r="S3645">
        <f t="shared" si="372"/>
        <v>41</v>
      </c>
      <c r="T3645">
        <f t="shared" si="373"/>
        <v>2016</v>
      </c>
      <c r="U3645" t="str">
        <f t="shared" si="374"/>
        <v>Nov</v>
      </c>
      <c r="V3645" t="str">
        <f t="shared" si="375"/>
        <v>Sep</v>
      </c>
    </row>
    <row r="3646" spans="1:22" ht="42.75" hidden="1" x14ac:dyDescent="0.4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>
        <v>12</v>
      </c>
      <c r="L3646" t="b">
        <v>0</v>
      </c>
      <c r="M3646" t="s">
        <v>8273</v>
      </c>
      <c r="N3646" t="s">
        <v>8315</v>
      </c>
      <c r="O3646" s="6">
        <f t="shared" si="368"/>
        <v>16</v>
      </c>
      <c r="P3646">
        <f t="shared" si="369"/>
        <v>68.42</v>
      </c>
      <c r="Q3646" s="5">
        <f t="shared" si="371"/>
        <v>42767.544763593382</v>
      </c>
      <c r="R3646" s="5">
        <f t="shared" si="370"/>
        <v>42796.105673758866</v>
      </c>
      <c r="S3646">
        <f t="shared" si="372"/>
        <v>29</v>
      </c>
      <c r="T3646">
        <f t="shared" si="373"/>
        <v>2017</v>
      </c>
      <c r="U3646" t="str">
        <f t="shared" si="374"/>
        <v>Mar</v>
      </c>
      <c r="V3646" t="str">
        <f t="shared" si="375"/>
        <v>Feb</v>
      </c>
    </row>
    <row r="3647" spans="1:22" ht="42.75" hidden="1" x14ac:dyDescent="0.4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>
        <v>1</v>
      </c>
      <c r="L3647" t="b">
        <v>0</v>
      </c>
      <c r="M3647" t="s">
        <v>8273</v>
      </c>
      <c r="N3647" t="s">
        <v>8315</v>
      </c>
      <c r="O3647" s="6">
        <f t="shared" si="368"/>
        <v>0</v>
      </c>
      <c r="P3647">
        <f t="shared" si="369"/>
        <v>1</v>
      </c>
      <c r="Q3647" s="5">
        <f t="shared" si="371"/>
        <v>43029.735673758871</v>
      </c>
      <c r="R3647" s="5">
        <f t="shared" si="370"/>
        <v>43060.416524822693</v>
      </c>
      <c r="S3647">
        <f t="shared" si="372"/>
        <v>31</v>
      </c>
      <c r="T3647">
        <f t="shared" si="373"/>
        <v>2017</v>
      </c>
      <c r="U3647" t="str">
        <f t="shared" si="374"/>
        <v>Nov</v>
      </c>
      <c r="V3647" t="str">
        <f t="shared" si="375"/>
        <v>Oct</v>
      </c>
    </row>
    <row r="3648" spans="1:22" ht="42.75" hidden="1" x14ac:dyDescent="0.4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>
        <v>8</v>
      </c>
      <c r="L3648" t="b">
        <v>0</v>
      </c>
      <c r="M3648" t="s">
        <v>8273</v>
      </c>
      <c r="N3648" t="s">
        <v>8315</v>
      </c>
      <c r="O3648" s="6">
        <f t="shared" si="368"/>
        <v>5</v>
      </c>
      <c r="P3648">
        <f t="shared" si="369"/>
        <v>60.13</v>
      </c>
      <c r="Q3648" s="5">
        <f t="shared" si="371"/>
        <v>42493.004751773049</v>
      </c>
      <c r="R3648" s="5">
        <f t="shared" si="370"/>
        <v>42525.234042553187</v>
      </c>
      <c r="S3648">
        <f t="shared" si="372"/>
        <v>33</v>
      </c>
      <c r="T3648">
        <f t="shared" si="373"/>
        <v>2016</v>
      </c>
      <c r="U3648" t="str">
        <f t="shared" si="374"/>
        <v>Jun</v>
      </c>
      <c r="V3648" t="str">
        <f t="shared" si="375"/>
        <v>May</v>
      </c>
    </row>
    <row r="3649" spans="1:22" ht="42.75" hidden="1" x14ac:dyDescent="0.4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>
        <v>2</v>
      </c>
      <c r="L3649" t="b">
        <v>0</v>
      </c>
      <c r="M3649" t="s">
        <v>8273</v>
      </c>
      <c r="N3649" t="s">
        <v>8315</v>
      </c>
      <c r="O3649" s="6">
        <f t="shared" si="368"/>
        <v>6</v>
      </c>
      <c r="P3649">
        <f t="shared" si="369"/>
        <v>15</v>
      </c>
      <c r="Q3649" s="5">
        <f t="shared" si="371"/>
        <v>42961.084243498815</v>
      </c>
      <c r="R3649" s="5">
        <f t="shared" si="370"/>
        <v>43007.041690307327</v>
      </c>
      <c r="S3649">
        <f t="shared" si="372"/>
        <v>46</v>
      </c>
      <c r="T3649">
        <f t="shared" si="373"/>
        <v>2017</v>
      </c>
      <c r="U3649" t="str">
        <f t="shared" si="374"/>
        <v>Sep</v>
      </c>
      <c r="V3649" t="str">
        <f t="shared" si="375"/>
        <v>Aug</v>
      </c>
    </row>
    <row r="3650" spans="1:22" ht="28.5" x14ac:dyDescent="0.4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>
        <v>73</v>
      </c>
      <c r="L3650" t="b">
        <v>1</v>
      </c>
      <c r="M3650" t="s">
        <v>8273</v>
      </c>
      <c r="N3650" t="s">
        <v>8274</v>
      </c>
      <c r="O3650" s="6">
        <f t="shared" ref="O3650:O3713" si="376">ROUND(E3650/D3650*100,0)</f>
        <v>100</v>
      </c>
      <c r="P3650">
        <f t="shared" ref="P3650:P3713" si="377">IFERROR(ROUND(E3650/K3650,2),0)</f>
        <v>550.04</v>
      </c>
      <c r="Q3650" s="5">
        <f t="shared" si="371"/>
        <v>42234.489893617021</v>
      </c>
      <c r="R3650" s="5">
        <f t="shared" ref="R3650:R3713" si="378">(I3650/84600)+DATE(1970,1,1)</f>
        <v>42265.128191489363</v>
      </c>
      <c r="S3650">
        <f t="shared" si="372"/>
        <v>31</v>
      </c>
      <c r="T3650">
        <f t="shared" si="373"/>
        <v>2015</v>
      </c>
      <c r="U3650" t="str">
        <f t="shared" si="374"/>
        <v>Sep</v>
      </c>
      <c r="V3650" t="str">
        <f t="shared" si="375"/>
        <v>Aug</v>
      </c>
    </row>
    <row r="3651" spans="1:22" ht="42.75" x14ac:dyDescent="0.4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>
        <v>8</v>
      </c>
      <c r="L3651" t="b">
        <v>1</v>
      </c>
      <c r="M3651" t="s">
        <v>8273</v>
      </c>
      <c r="N3651" t="s">
        <v>8274</v>
      </c>
      <c r="O3651" s="6">
        <f t="shared" si="376"/>
        <v>104</v>
      </c>
      <c r="P3651">
        <f t="shared" si="377"/>
        <v>97.5</v>
      </c>
      <c r="Q3651" s="5">
        <f t="shared" ref="Q3651:Q3714" si="379">(J3651/84600)+DATE(1970,1,1)</f>
        <v>42125.642955082745</v>
      </c>
      <c r="R3651" s="5">
        <f t="shared" si="378"/>
        <v>42152.196146572103</v>
      </c>
      <c r="S3651">
        <f t="shared" ref="S3651:S3714" si="380">ROUND((I3651-J3651)/86400,0)+1</f>
        <v>27</v>
      </c>
      <c r="T3651">
        <f t="shared" ref="T3651:T3714" si="381">YEAR((Q3651))</f>
        <v>2015</v>
      </c>
      <c r="U3651" t="str">
        <f t="shared" si="374"/>
        <v>May</v>
      </c>
      <c r="V3651" t="str">
        <f t="shared" si="375"/>
        <v>May</v>
      </c>
    </row>
    <row r="3652" spans="1:22" ht="42.75" x14ac:dyDescent="0.4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>
        <v>17</v>
      </c>
      <c r="L3652" t="b">
        <v>1</v>
      </c>
      <c r="M3652" t="s">
        <v>8273</v>
      </c>
      <c r="N3652" t="s">
        <v>8274</v>
      </c>
      <c r="O3652" s="6">
        <f t="shared" si="376"/>
        <v>100</v>
      </c>
      <c r="P3652">
        <f t="shared" si="377"/>
        <v>29.41</v>
      </c>
      <c r="Q3652" s="5">
        <f t="shared" si="379"/>
        <v>42739.191300236402</v>
      </c>
      <c r="R3652" s="5">
        <f t="shared" si="378"/>
        <v>42760.638108747044</v>
      </c>
      <c r="S3652">
        <f t="shared" si="380"/>
        <v>22</v>
      </c>
      <c r="T3652">
        <f t="shared" si="381"/>
        <v>2017</v>
      </c>
      <c r="U3652" t="str">
        <f t="shared" si="374"/>
        <v>Jan</v>
      </c>
      <c r="V3652" t="str">
        <f t="shared" si="375"/>
        <v>Jan</v>
      </c>
    </row>
    <row r="3653" spans="1:22" ht="42.75" x14ac:dyDescent="0.4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>
        <v>9</v>
      </c>
      <c r="L3653" t="b">
        <v>1</v>
      </c>
      <c r="M3653" t="s">
        <v>8273</v>
      </c>
      <c r="N3653" t="s">
        <v>8274</v>
      </c>
      <c r="O3653" s="6">
        <f t="shared" si="376"/>
        <v>104</v>
      </c>
      <c r="P3653">
        <f t="shared" si="377"/>
        <v>57.78</v>
      </c>
      <c r="Q3653" s="5">
        <f t="shared" si="379"/>
        <v>42174.59624113475</v>
      </c>
      <c r="R3653" s="5">
        <f t="shared" si="378"/>
        <v>42208.318439716313</v>
      </c>
      <c r="S3653">
        <f t="shared" si="380"/>
        <v>34</v>
      </c>
      <c r="T3653">
        <f t="shared" si="381"/>
        <v>2015</v>
      </c>
      <c r="U3653" t="str">
        <f t="shared" si="374"/>
        <v>Jul</v>
      </c>
      <c r="V3653" t="str">
        <f t="shared" si="375"/>
        <v>Jun</v>
      </c>
    </row>
    <row r="3654" spans="1:22" ht="42.75" x14ac:dyDescent="0.4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>
        <v>17</v>
      </c>
      <c r="L3654" t="b">
        <v>1</v>
      </c>
      <c r="M3654" t="s">
        <v>8273</v>
      </c>
      <c r="N3654" t="s">
        <v>8274</v>
      </c>
      <c r="O3654" s="6">
        <f t="shared" si="376"/>
        <v>251</v>
      </c>
      <c r="P3654">
        <f t="shared" si="377"/>
        <v>44.24</v>
      </c>
      <c r="Q3654" s="5">
        <f t="shared" si="379"/>
        <v>42958.935011820329</v>
      </c>
      <c r="R3654" s="5">
        <f t="shared" si="378"/>
        <v>42969.680141843972</v>
      </c>
      <c r="S3654">
        <f t="shared" si="380"/>
        <v>12</v>
      </c>
      <c r="T3654">
        <f t="shared" si="381"/>
        <v>2017</v>
      </c>
      <c r="U3654" t="str">
        <f t="shared" si="374"/>
        <v>Aug</v>
      </c>
      <c r="V3654" t="str">
        <f t="shared" si="375"/>
        <v>Aug</v>
      </c>
    </row>
    <row r="3655" spans="1:22" ht="42.75" x14ac:dyDescent="0.4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>
        <v>33</v>
      </c>
      <c r="L3655" t="b">
        <v>1</v>
      </c>
      <c r="M3655" t="s">
        <v>8273</v>
      </c>
      <c r="N3655" t="s">
        <v>8274</v>
      </c>
      <c r="O3655" s="6">
        <f t="shared" si="376"/>
        <v>101</v>
      </c>
      <c r="P3655">
        <f t="shared" si="377"/>
        <v>60.91</v>
      </c>
      <c r="Q3655" s="5">
        <f t="shared" si="379"/>
        <v>42545.030815602833</v>
      </c>
      <c r="R3655" s="5">
        <f t="shared" si="378"/>
        <v>42575.669113475175</v>
      </c>
      <c r="S3655">
        <f t="shared" si="380"/>
        <v>31</v>
      </c>
      <c r="T3655">
        <f t="shared" si="381"/>
        <v>2016</v>
      </c>
      <c r="U3655" t="str">
        <f t="shared" si="374"/>
        <v>Jul</v>
      </c>
      <c r="V3655" t="str">
        <f t="shared" si="375"/>
        <v>Jun</v>
      </c>
    </row>
    <row r="3656" spans="1:22" ht="42.75" x14ac:dyDescent="0.4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>
        <v>38</v>
      </c>
      <c r="L3656" t="b">
        <v>1</v>
      </c>
      <c r="M3656" t="s">
        <v>8273</v>
      </c>
      <c r="N3656" t="s">
        <v>8274</v>
      </c>
      <c r="O3656" s="6">
        <f t="shared" si="376"/>
        <v>174</v>
      </c>
      <c r="P3656">
        <f t="shared" si="377"/>
        <v>68.84</v>
      </c>
      <c r="Q3656" s="5">
        <f t="shared" si="379"/>
        <v>42799.382813238772</v>
      </c>
      <c r="R3656" s="5">
        <f t="shared" si="378"/>
        <v>42823.170212765959</v>
      </c>
      <c r="S3656">
        <f t="shared" si="380"/>
        <v>24</v>
      </c>
      <c r="T3656">
        <f t="shared" si="381"/>
        <v>2017</v>
      </c>
      <c r="U3656" t="str">
        <f t="shared" si="374"/>
        <v>Mar</v>
      </c>
      <c r="V3656" t="str">
        <f t="shared" si="375"/>
        <v>Mar</v>
      </c>
    </row>
    <row r="3657" spans="1:22" ht="42.75" x14ac:dyDescent="0.4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>
        <v>79</v>
      </c>
      <c r="L3657" t="b">
        <v>1</v>
      </c>
      <c r="M3657" t="s">
        <v>8273</v>
      </c>
      <c r="N3657" t="s">
        <v>8274</v>
      </c>
      <c r="O3657" s="6">
        <f t="shared" si="376"/>
        <v>116</v>
      </c>
      <c r="P3657">
        <f t="shared" si="377"/>
        <v>73.58</v>
      </c>
      <c r="Q3657" s="5">
        <f t="shared" si="379"/>
        <v>42527.096903073281</v>
      </c>
      <c r="R3657" s="5">
        <f t="shared" si="378"/>
        <v>42557.21205673759</v>
      </c>
      <c r="S3657">
        <f t="shared" si="380"/>
        <v>30</v>
      </c>
      <c r="T3657">
        <f t="shared" si="381"/>
        <v>2016</v>
      </c>
      <c r="U3657" t="str">
        <f t="shared" si="374"/>
        <v>Jul</v>
      </c>
      <c r="V3657" t="str">
        <f t="shared" si="375"/>
        <v>Jun</v>
      </c>
    </row>
    <row r="3658" spans="1:22" ht="42.75" x14ac:dyDescent="0.4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>
        <v>46</v>
      </c>
      <c r="L3658" t="b">
        <v>1</v>
      </c>
      <c r="M3658" t="s">
        <v>8273</v>
      </c>
      <c r="N3658" t="s">
        <v>8274</v>
      </c>
      <c r="O3658" s="6">
        <f t="shared" si="376"/>
        <v>106</v>
      </c>
      <c r="P3658">
        <f t="shared" si="377"/>
        <v>115.02</v>
      </c>
      <c r="Q3658" s="5">
        <f t="shared" si="379"/>
        <v>43103.206099290779</v>
      </c>
      <c r="R3658" s="5">
        <f t="shared" si="378"/>
        <v>43133.892907801419</v>
      </c>
      <c r="S3658">
        <f t="shared" si="380"/>
        <v>31</v>
      </c>
      <c r="T3658">
        <f t="shared" si="381"/>
        <v>2018</v>
      </c>
      <c r="U3658" t="str">
        <f t="shared" si="374"/>
        <v>Feb</v>
      </c>
      <c r="V3658" t="str">
        <f t="shared" si="375"/>
        <v>Jan</v>
      </c>
    </row>
    <row r="3659" spans="1:22" ht="42.75" x14ac:dyDescent="0.4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>
        <v>20</v>
      </c>
      <c r="L3659" t="b">
        <v>1</v>
      </c>
      <c r="M3659" t="s">
        <v>8273</v>
      </c>
      <c r="N3659" t="s">
        <v>8274</v>
      </c>
      <c r="O3659" s="6">
        <f t="shared" si="376"/>
        <v>111</v>
      </c>
      <c r="P3659">
        <f t="shared" si="377"/>
        <v>110.75</v>
      </c>
      <c r="Q3659" s="5">
        <f t="shared" si="379"/>
        <v>42859.856016548467</v>
      </c>
      <c r="R3659" s="5">
        <f t="shared" si="378"/>
        <v>42883.625531914891</v>
      </c>
      <c r="S3659">
        <f t="shared" si="380"/>
        <v>24</v>
      </c>
      <c r="T3659">
        <f t="shared" si="381"/>
        <v>2017</v>
      </c>
      <c r="U3659" t="str">
        <f t="shared" si="374"/>
        <v>May</v>
      </c>
      <c r="V3659" t="str">
        <f t="shared" si="375"/>
        <v>May</v>
      </c>
    </row>
    <row r="3660" spans="1:22" ht="28.5" x14ac:dyDescent="0.4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>
        <v>20</v>
      </c>
      <c r="L3660" t="b">
        <v>1</v>
      </c>
      <c r="M3660" t="s">
        <v>8273</v>
      </c>
      <c r="N3660" t="s">
        <v>8274</v>
      </c>
      <c r="O3660" s="6">
        <f t="shared" si="376"/>
        <v>101</v>
      </c>
      <c r="P3660">
        <f t="shared" si="377"/>
        <v>75.5</v>
      </c>
      <c r="Q3660" s="5">
        <f t="shared" si="379"/>
        <v>42120.685342789599</v>
      </c>
      <c r="R3660" s="5">
        <f t="shared" si="378"/>
        <v>42167.978014184395</v>
      </c>
      <c r="S3660">
        <f t="shared" si="380"/>
        <v>47</v>
      </c>
      <c r="T3660">
        <f t="shared" si="381"/>
        <v>2015</v>
      </c>
      <c r="U3660" t="str">
        <f t="shared" si="374"/>
        <v>Jun</v>
      </c>
      <c r="V3660" t="str">
        <f t="shared" si="375"/>
        <v>Apr</v>
      </c>
    </row>
    <row r="3661" spans="1:22" ht="42.75" x14ac:dyDescent="0.4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>
        <v>13</v>
      </c>
      <c r="L3661" t="b">
        <v>1</v>
      </c>
      <c r="M3661" t="s">
        <v>8273</v>
      </c>
      <c r="N3661" t="s">
        <v>8274</v>
      </c>
      <c r="O3661" s="6">
        <f t="shared" si="376"/>
        <v>102</v>
      </c>
      <c r="P3661">
        <f t="shared" si="377"/>
        <v>235.46</v>
      </c>
      <c r="Q3661" s="5">
        <f t="shared" si="379"/>
        <v>42406.049054373521</v>
      </c>
      <c r="R3661" s="5">
        <f t="shared" si="378"/>
        <v>42433.96382978723</v>
      </c>
      <c r="S3661">
        <f t="shared" si="380"/>
        <v>28</v>
      </c>
      <c r="T3661">
        <f t="shared" si="381"/>
        <v>2016</v>
      </c>
      <c r="U3661" t="str">
        <f t="shared" ref="U3661:U3724" si="382">TEXT(R3661,"mmm")</f>
        <v>Mar</v>
      </c>
      <c r="V3661" t="str">
        <f t="shared" si="375"/>
        <v>Feb</v>
      </c>
    </row>
    <row r="3662" spans="1:22" ht="57" x14ac:dyDescent="0.4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>
        <v>22</v>
      </c>
      <c r="L3662" t="b">
        <v>1</v>
      </c>
      <c r="M3662" t="s">
        <v>8273</v>
      </c>
      <c r="N3662" t="s">
        <v>8274</v>
      </c>
      <c r="O3662" s="6">
        <f t="shared" si="376"/>
        <v>100</v>
      </c>
      <c r="P3662">
        <f t="shared" si="377"/>
        <v>11.36</v>
      </c>
      <c r="Q3662" s="5">
        <f t="shared" si="379"/>
        <v>42320.878546099295</v>
      </c>
      <c r="R3662" s="5">
        <f t="shared" si="378"/>
        <v>42346.410460992905</v>
      </c>
      <c r="S3662">
        <f t="shared" si="380"/>
        <v>26</v>
      </c>
      <c r="T3662">
        <f t="shared" si="381"/>
        <v>2015</v>
      </c>
      <c r="U3662" t="str">
        <f t="shared" si="382"/>
        <v>Dec</v>
      </c>
      <c r="V3662" t="str">
        <f t="shared" si="375"/>
        <v>Nov</v>
      </c>
    </row>
    <row r="3663" spans="1:22" ht="42.75" x14ac:dyDescent="0.4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>
        <v>36</v>
      </c>
      <c r="L3663" t="b">
        <v>1</v>
      </c>
      <c r="M3663" t="s">
        <v>8273</v>
      </c>
      <c r="N3663" t="s">
        <v>8274</v>
      </c>
      <c r="O3663" s="6">
        <f t="shared" si="376"/>
        <v>111</v>
      </c>
      <c r="P3663">
        <f t="shared" si="377"/>
        <v>92.5</v>
      </c>
      <c r="Q3663" s="5">
        <f t="shared" si="379"/>
        <v>42807.022127659569</v>
      </c>
      <c r="R3663" s="5">
        <f t="shared" si="378"/>
        <v>42829.765957446813</v>
      </c>
      <c r="S3663">
        <f t="shared" si="380"/>
        <v>23</v>
      </c>
      <c r="T3663">
        <f t="shared" si="381"/>
        <v>2017</v>
      </c>
      <c r="U3663" t="str">
        <f t="shared" si="382"/>
        <v>Apr</v>
      </c>
      <c r="V3663" t="str">
        <f t="shared" si="375"/>
        <v>Mar</v>
      </c>
    </row>
    <row r="3664" spans="1:22" ht="42.75" x14ac:dyDescent="0.4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>
        <v>40</v>
      </c>
      <c r="L3664" t="b">
        <v>1</v>
      </c>
      <c r="M3664" t="s">
        <v>8273</v>
      </c>
      <c r="N3664" t="s">
        <v>8274</v>
      </c>
      <c r="O3664" s="6">
        <f t="shared" si="376"/>
        <v>101</v>
      </c>
      <c r="P3664">
        <f t="shared" si="377"/>
        <v>202.85</v>
      </c>
      <c r="Q3664" s="5">
        <f t="shared" si="379"/>
        <v>42415.182198581562</v>
      </c>
      <c r="R3664" s="5">
        <f t="shared" si="378"/>
        <v>42445.777943262408</v>
      </c>
      <c r="S3664">
        <f t="shared" si="380"/>
        <v>31</v>
      </c>
      <c r="T3664">
        <f t="shared" si="381"/>
        <v>2016</v>
      </c>
      <c r="U3664" t="str">
        <f t="shared" si="382"/>
        <v>Mar</v>
      </c>
      <c r="V3664" t="str">
        <f t="shared" si="375"/>
        <v>Feb</v>
      </c>
    </row>
    <row r="3665" spans="1:22" ht="42.75" x14ac:dyDescent="0.4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>
        <v>9</v>
      </c>
      <c r="L3665" t="b">
        <v>1</v>
      </c>
      <c r="M3665" t="s">
        <v>8273</v>
      </c>
      <c r="N3665" t="s">
        <v>8274</v>
      </c>
      <c r="O3665" s="6">
        <f t="shared" si="376"/>
        <v>104</v>
      </c>
      <c r="P3665">
        <f t="shared" si="377"/>
        <v>26</v>
      </c>
      <c r="Q3665" s="5">
        <f t="shared" si="379"/>
        <v>43029.20602836879</v>
      </c>
      <c r="R3665" s="5">
        <f t="shared" si="378"/>
        <v>43090.525177304968</v>
      </c>
      <c r="S3665">
        <f t="shared" si="380"/>
        <v>61</v>
      </c>
      <c r="T3665">
        <f t="shared" si="381"/>
        <v>2017</v>
      </c>
      <c r="U3665" t="str">
        <f t="shared" si="382"/>
        <v>Dec</v>
      </c>
      <c r="V3665" t="str">
        <f t="shared" si="375"/>
        <v>Oct</v>
      </c>
    </row>
    <row r="3666" spans="1:22" ht="42.75" x14ac:dyDescent="0.4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>
        <v>19</v>
      </c>
      <c r="L3666" t="b">
        <v>1</v>
      </c>
      <c r="M3666" t="s">
        <v>8273</v>
      </c>
      <c r="N3666" t="s">
        <v>8274</v>
      </c>
      <c r="O3666" s="6">
        <f t="shared" si="376"/>
        <v>109</v>
      </c>
      <c r="P3666">
        <f t="shared" si="377"/>
        <v>46.05</v>
      </c>
      <c r="Q3666" s="5">
        <f t="shared" si="379"/>
        <v>42883.977411347514</v>
      </c>
      <c r="R3666" s="5">
        <f t="shared" si="378"/>
        <v>42898.275283687944</v>
      </c>
      <c r="S3666">
        <f t="shared" si="380"/>
        <v>15</v>
      </c>
      <c r="T3666">
        <f t="shared" si="381"/>
        <v>2017</v>
      </c>
      <c r="U3666" t="str">
        <f t="shared" si="382"/>
        <v>Jun</v>
      </c>
      <c r="V3666" t="str">
        <f t="shared" si="375"/>
        <v>May</v>
      </c>
    </row>
    <row r="3667" spans="1:22" ht="42.75" x14ac:dyDescent="0.4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>
        <v>14</v>
      </c>
      <c r="L3667" t="b">
        <v>1</v>
      </c>
      <c r="M3667" t="s">
        <v>8273</v>
      </c>
      <c r="N3667" t="s">
        <v>8274</v>
      </c>
      <c r="O3667" s="6">
        <f t="shared" si="376"/>
        <v>115</v>
      </c>
      <c r="P3667">
        <f t="shared" si="377"/>
        <v>51</v>
      </c>
      <c r="Q3667" s="5">
        <f t="shared" si="379"/>
        <v>42650.676382978723</v>
      </c>
      <c r="R3667" s="5">
        <f t="shared" si="378"/>
        <v>42661.931914893619</v>
      </c>
      <c r="S3667">
        <f t="shared" si="380"/>
        <v>12</v>
      </c>
      <c r="T3667">
        <f t="shared" si="381"/>
        <v>2016</v>
      </c>
      <c r="U3667" t="str">
        <f t="shared" si="382"/>
        <v>Oct</v>
      </c>
      <c r="V3667" t="str">
        <f t="shared" si="375"/>
        <v>Oct</v>
      </c>
    </row>
    <row r="3668" spans="1:22" x14ac:dyDescent="0.4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>
        <v>38</v>
      </c>
      <c r="L3668" t="b">
        <v>1</v>
      </c>
      <c r="M3668" t="s">
        <v>8273</v>
      </c>
      <c r="N3668" t="s">
        <v>8274</v>
      </c>
      <c r="O3668" s="6">
        <f t="shared" si="376"/>
        <v>100</v>
      </c>
      <c r="P3668">
        <f t="shared" si="377"/>
        <v>31.58</v>
      </c>
      <c r="Q3668" s="5">
        <f t="shared" si="379"/>
        <v>42168.732647754136</v>
      </c>
      <c r="R3668" s="5">
        <f t="shared" si="378"/>
        <v>42190.574468085106</v>
      </c>
      <c r="S3668">
        <f t="shared" si="380"/>
        <v>22</v>
      </c>
      <c r="T3668">
        <f t="shared" si="381"/>
        <v>2015</v>
      </c>
      <c r="U3668" t="str">
        <f t="shared" si="382"/>
        <v>Jul</v>
      </c>
      <c r="V3668" t="str">
        <f t="shared" si="375"/>
        <v>Jun</v>
      </c>
    </row>
    <row r="3669" spans="1:22" ht="42.75" x14ac:dyDescent="0.4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>
        <v>58</v>
      </c>
      <c r="L3669" t="b">
        <v>1</v>
      </c>
      <c r="M3669" t="s">
        <v>8273</v>
      </c>
      <c r="N3669" t="s">
        <v>8274</v>
      </c>
      <c r="O3669" s="6">
        <f t="shared" si="376"/>
        <v>103</v>
      </c>
      <c r="P3669">
        <f t="shared" si="377"/>
        <v>53.36</v>
      </c>
      <c r="Q3669" s="5">
        <f t="shared" si="379"/>
        <v>42527.267364066196</v>
      </c>
      <c r="R3669" s="5">
        <f t="shared" si="378"/>
        <v>42557.905661938537</v>
      </c>
      <c r="S3669">
        <f t="shared" si="380"/>
        <v>31</v>
      </c>
      <c r="T3669">
        <f t="shared" si="381"/>
        <v>2016</v>
      </c>
      <c r="U3669" t="str">
        <f t="shared" si="382"/>
        <v>Jul</v>
      </c>
      <c r="V3669" t="str">
        <f t="shared" si="375"/>
        <v>Jun</v>
      </c>
    </row>
    <row r="3670" spans="1:22" ht="42.75" x14ac:dyDescent="0.4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>
        <v>28</v>
      </c>
      <c r="L3670" t="b">
        <v>1</v>
      </c>
      <c r="M3670" t="s">
        <v>8273</v>
      </c>
      <c r="N3670" t="s">
        <v>8274</v>
      </c>
      <c r="O3670" s="6">
        <f t="shared" si="376"/>
        <v>104</v>
      </c>
      <c r="P3670">
        <f t="shared" si="377"/>
        <v>36.96</v>
      </c>
      <c r="Q3670" s="5">
        <f t="shared" si="379"/>
        <v>42539.099905437353</v>
      </c>
      <c r="R3670" s="5">
        <f t="shared" si="378"/>
        <v>42562.810638297873</v>
      </c>
      <c r="S3670">
        <f t="shared" si="380"/>
        <v>24</v>
      </c>
      <c r="T3670">
        <f t="shared" si="381"/>
        <v>2016</v>
      </c>
      <c r="U3670" t="str">
        <f t="shared" si="382"/>
        <v>Jul</v>
      </c>
      <c r="V3670" t="str">
        <f t="shared" si="375"/>
        <v>Jun</v>
      </c>
    </row>
    <row r="3671" spans="1:22" ht="42.75" x14ac:dyDescent="0.4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>
        <v>17</v>
      </c>
      <c r="L3671" t="b">
        <v>1</v>
      </c>
      <c r="M3671" t="s">
        <v>8273</v>
      </c>
      <c r="N3671" t="s">
        <v>8274</v>
      </c>
      <c r="O3671" s="6">
        <f t="shared" si="376"/>
        <v>138</v>
      </c>
      <c r="P3671">
        <f t="shared" si="377"/>
        <v>81.290000000000006</v>
      </c>
      <c r="Q3671" s="5">
        <f t="shared" si="379"/>
        <v>42489.178924349879</v>
      </c>
      <c r="R3671" s="5">
        <f t="shared" si="378"/>
        <v>42519.81722222222</v>
      </c>
      <c r="S3671">
        <f t="shared" si="380"/>
        <v>31</v>
      </c>
      <c r="T3671">
        <f t="shared" si="381"/>
        <v>2016</v>
      </c>
      <c r="U3671" t="str">
        <f t="shared" si="382"/>
        <v>May</v>
      </c>
      <c r="V3671" t="str">
        <f t="shared" si="375"/>
        <v>Apr</v>
      </c>
    </row>
    <row r="3672" spans="1:22" ht="42.75" x14ac:dyDescent="0.4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>
        <v>12</v>
      </c>
      <c r="L3672" t="b">
        <v>1</v>
      </c>
      <c r="M3672" t="s">
        <v>8273</v>
      </c>
      <c r="N3672" t="s">
        <v>8274</v>
      </c>
      <c r="O3672" s="6">
        <f t="shared" si="376"/>
        <v>110</v>
      </c>
      <c r="P3672">
        <f t="shared" si="377"/>
        <v>20.079999999999998</v>
      </c>
      <c r="Q3672" s="5">
        <f t="shared" si="379"/>
        <v>42495.141973995269</v>
      </c>
      <c r="R3672" s="5">
        <f t="shared" si="378"/>
        <v>42508.872340425529</v>
      </c>
      <c r="S3672">
        <f t="shared" si="380"/>
        <v>14</v>
      </c>
      <c r="T3672">
        <f t="shared" si="381"/>
        <v>2016</v>
      </c>
      <c r="U3672" t="str">
        <f t="shared" si="382"/>
        <v>May</v>
      </c>
      <c r="V3672" t="str">
        <f t="shared" si="375"/>
        <v>May</v>
      </c>
    </row>
    <row r="3673" spans="1:22" ht="42.75" x14ac:dyDescent="0.4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>
        <v>40</v>
      </c>
      <c r="L3673" t="b">
        <v>1</v>
      </c>
      <c r="M3673" t="s">
        <v>8273</v>
      </c>
      <c r="N3673" t="s">
        <v>8274</v>
      </c>
      <c r="O3673" s="6">
        <f t="shared" si="376"/>
        <v>101</v>
      </c>
      <c r="P3673">
        <f t="shared" si="377"/>
        <v>88.25</v>
      </c>
      <c r="Q3673" s="5">
        <f t="shared" si="379"/>
        <v>42166.407411347522</v>
      </c>
      <c r="R3673" s="5">
        <f t="shared" si="378"/>
        <v>42187.382269503549</v>
      </c>
      <c r="S3673">
        <f t="shared" si="380"/>
        <v>22</v>
      </c>
      <c r="T3673">
        <f t="shared" si="381"/>
        <v>2015</v>
      </c>
      <c r="U3673" t="str">
        <f t="shared" si="382"/>
        <v>Jul</v>
      </c>
      <c r="V3673" t="str">
        <f t="shared" si="375"/>
        <v>Jun</v>
      </c>
    </row>
    <row r="3674" spans="1:22" ht="42.75" x14ac:dyDescent="0.4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>
        <v>57</v>
      </c>
      <c r="L3674" t="b">
        <v>1</v>
      </c>
      <c r="M3674" t="s">
        <v>8273</v>
      </c>
      <c r="N3674" t="s">
        <v>8274</v>
      </c>
      <c r="O3674" s="6">
        <f t="shared" si="376"/>
        <v>102</v>
      </c>
      <c r="P3674">
        <f t="shared" si="377"/>
        <v>53.44</v>
      </c>
      <c r="Q3674" s="5">
        <f t="shared" si="379"/>
        <v>42225.966713947986</v>
      </c>
      <c r="R3674" s="5">
        <f t="shared" si="378"/>
        <v>42256.605011820327</v>
      </c>
      <c r="S3674">
        <f t="shared" si="380"/>
        <v>31</v>
      </c>
      <c r="T3674">
        <f t="shared" si="381"/>
        <v>2015</v>
      </c>
      <c r="U3674" t="str">
        <f t="shared" si="382"/>
        <v>Sep</v>
      </c>
      <c r="V3674" t="str">
        <f t="shared" si="375"/>
        <v>Aug</v>
      </c>
    </row>
    <row r="3675" spans="1:22" ht="42.75" x14ac:dyDescent="0.4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>
        <v>114</v>
      </c>
      <c r="L3675" t="b">
        <v>1</v>
      </c>
      <c r="M3675" t="s">
        <v>8273</v>
      </c>
      <c r="N3675" t="s">
        <v>8274</v>
      </c>
      <c r="O3675" s="6">
        <f t="shared" si="376"/>
        <v>114</v>
      </c>
      <c r="P3675">
        <f t="shared" si="377"/>
        <v>39.869999999999997</v>
      </c>
      <c r="Q3675" s="5">
        <f t="shared" si="379"/>
        <v>42262.067340425536</v>
      </c>
      <c r="R3675" s="5">
        <f t="shared" si="378"/>
        <v>42297.03687943262</v>
      </c>
      <c r="S3675">
        <f t="shared" si="380"/>
        <v>35</v>
      </c>
      <c r="T3675">
        <f t="shared" si="381"/>
        <v>2015</v>
      </c>
      <c r="U3675" t="str">
        <f t="shared" si="382"/>
        <v>Oct</v>
      </c>
      <c r="V3675" t="str">
        <f t="shared" si="375"/>
        <v>Sep</v>
      </c>
    </row>
    <row r="3676" spans="1:22" ht="42.75" x14ac:dyDescent="0.4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>
        <v>31</v>
      </c>
      <c r="L3676" t="b">
        <v>1</v>
      </c>
      <c r="M3676" t="s">
        <v>8273</v>
      </c>
      <c r="N3676" t="s">
        <v>8274</v>
      </c>
      <c r="O3676" s="6">
        <f t="shared" si="376"/>
        <v>100</v>
      </c>
      <c r="P3676">
        <f t="shared" si="377"/>
        <v>145.16</v>
      </c>
      <c r="Q3676" s="5">
        <f t="shared" si="379"/>
        <v>42918.317127659575</v>
      </c>
      <c r="R3676" s="5">
        <f t="shared" si="378"/>
        <v>42979.59372340425</v>
      </c>
      <c r="S3676">
        <f t="shared" si="380"/>
        <v>61</v>
      </c>
      <c r="T3676">
        <f t="shared" si="381"/>
        <v>2017</v>
      </c>
      <c r="U3676" t="str">
        <f t="shared" si="382"/>
        <v>Sep</v>
      </c>
      <c r="V3676" t="str">
        <f t="shared" si="375"/>
        <v>Jul</v>
      </c>
    </row>
    <row r="3677" spans="1:22" ht="42.75" x14ac:dyDescent="0.4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>
        <v>3</v>
      </c>
      <c r="L3677" t="b">
        <v>1</v>
      </c>
      <c r="M3677" t="s">
        <v>8273</v>
      </c>
      <c r="N3677" t="s">
        <v>8274</v>
      </c>
      <c r="O3677" s="6">
        <f t="shared" si="376"/>
        <v>140</v>
      </c>
      <c r="P3677">
        <f t="shared" si="377"/>
        <v>23.33</v>
      </c>
      <c r="Q3677" s="5">
        <f t="shared" si="379"/>
        <v>42853.694822695034</v>
      </c>
      <c r="R3677" s="5">
        <f t="shared" si="378"/>
        <v>42866.319148936171</v>
      </c>
      <c r="S3677">
        <f t="shared" si="380"/>
        <v>13</v>
      </c>
      <c r="T3677">
        <f t="shared" si="381"/>
        <v>2017</v>
      </c>
      <c r="U3677" t="str">
        <f t="shared" si="382"/>
        <v>May</v>
      </c>
      <c r="V3677" t="str">
        <f t="shared" si="375"/>
        <v>Apr</v>
      </c>
    </row>
    <row r="3678" spans="1:22" ht="42.75" x14ac:dyDescent="0.4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>
        <v>16</v>
      </c>
      <c r="L3678" t="b">
        <v>1</v>
      </c>
      <c r="M3678" t="s">
        <v>8273</v>
      </c>
      <c r="N3678" t="s">
        <v>8274</v>
      </c>
      <c r="O3678" s="6">
        <f t="shared" si="376"/>
        <v>129</v>
      </c>
      <c r="P3678">
        <f t="shared" si="377"/>
        <v>64.38</v>
      </c>
      <c r="Q3678" s="5">
        <f t="shared" si="379"/>
        <v>42223.79059101655</v>
      </c>
      <c r="R3678" s="5">
        <f t="shared" si="378"/>
        <v>42242.173569739956</v>
      </c>
      <c r="S3678">
        <f t="shared" si="380"/>
        <v>19</v>
      </c>
      <c r="T3678">
        <f t="shared" si="381"/>
        <v>2015</v>
      </c>
      <c r="U3678" t="str">
        <f t="shared" si="382"/>
        <v>Aug</v>
      </c>
      <c r="V3678" t="str">
        <f t="shared" si="375"/>
        <v>Aug</v>
      </c>
    </row>
    <row r="3679" spans="1:22" ht="42.75" x14ac:dyDescent="0.4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>
        <v>199</v>
      </c>
      <c r="L3679" t="b">
        <v>1</v>
      </c>
      <c r="M3679" t="s">
        <v>8273</v>
      </c>
      <c r="N3679" t="s">
        <v>8274</v>
      </c>
      <c r="O3679" s="6">
        <f t="shared" si="376"/>
        <v>103</v>
      </c>
      <c r="P3679">
        <f t="shared" si="377"/>
        <v>62.05</v>
      </c>
      <c r="Q3679" s="5">
        <f t="shared" si="379"/>
        <v>42147.969479905441</v>
      </c>
      <c r="R3679" s="5">
        <f t="shared" si="378"/>
        <v>42168.999290780142</v>
      </c>
      <c r="S3679">
        <f t="shared" si="380"/>
        <v>22</v>
      </c>
      <c r="T3679">
        <f t="shared" si="381"/>
        <v>2015</v>
      </c>
      <c r="U3679" t="str">
        <f t="shared" si="382"/>
        <v>Jun</v>
      </c>
      <c r="V3679" t="str">
        <f t="shared" ref="V3679:V3742" si="383">TEXT(Q3679,"mmm")</f>
        <v>May</v>
      </c>
    </row>
    <row r="3680" spans="1:22" ht="28.5" x14ac:dyDescent="0.4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>
        <v>31</v>
      </c>
      <c r="L3680" t="b">
        <v>1</v>
      </c>
      <c r="M3680" t="s">
        <v>8273</v>
      </c>
      <c r="N3680" t="s">
        <v>8274</v>
      </c>
      <c r="O3680" s="6">
        <f t="shared" si="376"/>
        <v>103</v>
      </c>
      <c r="P3680">
        <f t="shared" si="377"/>
        <v>66.13</v>
      </c>
      <c r="Q3680" s="5">
        <f t="shared" si="379"/>
        <v>42472.691465721044</v>
      </c>
      <c r="R3680" s="5">
        <f t="shared" si="378"/>
        <v>42508.436146572101</v>
      </c>
      <c r="S3680">
        <f t="shared" si="380"/>
        <v>36</v>
      </c>
      <c r="T3680">
        <f t="shared" si="381"/>
        <v>2016</v>
      </c>
      <c r="U3680" t="str">
        <f t="shared" si="382"/>
        <v>May</v>
      </c>
      <c r="V3680" t="str">
        <f t="shared" si="383"/>
        <v>Apr</v>
      </c>
    </row>
    <row r="3681" spans="1:22" ht="42.75" x14ac:dyDescent="0.4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>
        <v>30</v>
      </c>
      <c r="L3681" t="b">
        <v>1</v>
      </c>
      <c r="M3681" t="s">
        <v>8273</v>
      </c>
      <c r="N3681" t="s">
        <v>8274</v>
      </c>
      <c r="O3681" s="6">
        <f t="shared" si="376"/>
        <v>110</v>
      </c>
      <c r="P3681">
        <f t="shared" si="377"/>
        <v>73.400000000000006</v>
      </c>
      <c r="Q3681" s="5">
        <f t="shared" si="379"/>
        <v>42131.820106382977</v>
      </c>
      <c r="R3681" s="5">
        <f t="shared" si="378"/>
        <v>42166.999290780142</v>
      </c>
      <c r="S3681">
        <f t="shared" si="380"/>
        <v>35</v>
      </c>
      <c r="T3681">
        <f t="shared" si="381"/>
        <v>2015</v>
      </c>
      <c r="U3681" t="str">
        <f t="shared" si="382"/>
        <v>Jun</v>
      </c>
      <c r="V3681" t="str">
        <f t="shared" si="383"/>
        <v>May</v>
      </c>
    </row>
    <row r="3682" spans="1:22" ht="42.75" x14ac:dyDescent="0.4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>
        <v>34</v>
      </c>
      <c r="L3682" t="b">
        <v>1</v>
      </c>
      <c r="M3682" t="s">
        <v>8273</v>
      </c>
      <c r="N3682" t="s">
        <v>8274</v>
      </c>
      <c r="O3682" s="6">
        <f t="shared" si="376"/>
        <v>113</v>
      </c>
      <c r="P3682">
        <f t="shared" si="377"/>
        <v>99.5</v>
      </c>
      <c r="Q3682" s="5">
        <f t="shared" si="379"/>
        <v>42990.399929078019</v>
      </c>
      <c r="R3682" s="5">
        <f t="shared" si="378"/>
        <v>43011.846737588654</v>
      </c>
      <c r="S3682">
        <f t="shared" si="380"/>
        <v>22</v>
      </c>
      <c r="T3682">
        <f t="shared" si="381"/>
        <v>2017</v>
      </c>
      <c r="U3682" t="str">
        <f t="shared" si="382"/>
        <v>Oct</v>
      </c>
      <c r="V3682" t="str">
        <f t="shared" si="383"/>
        <v>Sep</v>
      </c>
    </row>
    <row r="3683" spans="1:22" ht="57" x14ac:dyDescent="0.4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>
        <v>18</v>
      </c>
      <c r="L3683" t="b">
        <v>1</v>
      </c>
      <c r="M3683" t="s">
        <v>8273</v>
      </c>
      <c r="N3683" t="s">
        <v>8274</v>
      </c>
      <c r="O3683" s="6">
        <f t="shared" si="376"/>
        <v>112</v>
      </c>
      <c r="P3683">
        <f t="shared" si="377"/>
        <v>62.17</v>
      </c>
      <c r="Q3683" s="5">
        <f t="shared" si="379"/>
        <v>42732.218557919623</v>
      </c>
      <c r="R3683" s="5">
        <f t="shared" si="378"/>
        <v>42742.43132387707</v>
      </c>
      <c r="S3683">
        <f t="shared" si="380"/>
        <v>11</v>
      </c>
      <c r="T3683">
        <f t="shared" si="381"/>
        <v>2016</v>
      </c>
      <c r="U3683" t="str">
        <f t="shared" si="382"/>
        <v>Jan</v>
      </c>
      <c r="V3683" t="str">
        <f t="shared" si="383"/>
        <v>Dec</v>
      </c>
    </row>
    <row r="3684" spans="1:22" ht="42.75" x14ac:dyDescent="0.4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>
        <v>67</v>
      </c>
      <c r="L3684" t="b">
        <v>1</v>
      </c>
      <c r="M3684" t="s">
        <v>8273</v>
      </c>
      <c r="N3684" t="s">
        <v>8274</v>
      </c>
      <c r="O3684" s="6">
        <f t="shared" si="376"/>
        <v>139</v>
      </c>
      <c r="P3684">
        <f t="shared" si="377"/>
        <v>62.33</v>
      </c>
      <c r="Q3684" s="5">
        <f t="shared" si="379"/>
        <v>42117.444657210406</v>
      </c>
      <c r="R3684" s="5">
        <f t="shared" si="378"/>
        <v>42151.765248226948</v>
      </c>
      <c r="S3684">
        <f t="shared" si="380"/>
        <v>35</v>
      </c>
      <c r="T3684">
        <f t="shared" si="381"/>
        <v>2015</v>
      </c>
      <c r="U3684" t="str">
        <f t="shared" si="382"/>
        <v>May</v>
      </c>
      <c r="V3684" t="str">
        <f t="shared" si="383"/>
        <v>Apr</v>
      </c>
    </row>
    <row r="3685" spans="1:22" ht="42.75" x14ac:dyDescent="0.4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>
        <v>66</v>
      </c>
      <c r="L3685" t="b">
        <v>1</v>
      </c>
      <c r="M3685" t="s">
        <v>8273</v>
      </c>
      <c r="N3685" t="s">
        <v>8274</v>
      </c>
      <c r="O3685" s="6">
        <f t="shared" si="376"/>
        <v>111</v>
      </c>
      <c r="P3685">
        <f t="shared" si="377"/>
        <v>58.79</v>
      </c>
      <c r="Q3685" s="5">
        <f t="shared" si="379"/>
        <v>42996.1831678487</v>
      </c>
      <c r="R3685" s="5">
        <f t="shared" si="378"/>
        <v>43026.821465721041</v>
      </c>
      <c r="S3685">
        <f t="shared" si="380"/>
        <v>31</v>
      </c>
      <c r="T3685">
        <f t="shared" si="381"/>
        <v>2017</v>
      </c>
      <c r="U3685" t="str">
        <f t="shared" si="382"/>
        <v>Oct</v>
      </c>
      <c r="V3685" t="str">
        <f t="shared" si="383"/>
        <v>Sep</v>
      </c>
    </row>
    <row r="3686" spans="1:22" ht="42.75" x14ac:dyDescent="0.4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>
        <v>23</v>
      </c>
      <c r="L3686" t="b">
        <v>1</v>
      </c>
      <c r="M3686" t="s">
        <v>8273</v>
      </c>
      <c r="N3686" t="s">
        <v>8274</v>
      </c>
      <c r="O3686" s="6">
        <f t="shared" si="376"/>
        <v>139</v>
      </c>
      <c r="P3686">
        <f t="shared" si="377"/>
        <v>45.35</v>
      </c>
      <c r="Q3686" s="5">
        <f t="shared" si="379"/>
        <v>42573.439550827425</v>
      </c>
      <c r="R3686" s="5">
        <f t="shared" si="378"/>
        <v>42604.077848699759</v>
      </c>
      <c r="S3686">
        <f t="shared" si="380"/>
        <v>31</v>
      </c>
      <c r="T3686">
        <f t="shared" si="381"/>
        <v>2016</v>
      </c>
      <c r="U3686" t="str">
        <f t="shared" si="382"/>
        <v>Aug</v>
      </c>
      <c r="V3686" t="str">
        <f t="shared" si="383"/>
        <v>Jul</v>
      </c>
    </row>
    <row r="3687" spans="1:22" ht="42.75" x14ac:dyDescent="0.4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>
        <v>126</v>
      </c>
      <c r="L3687" t="b">
        <v>1</v>
      </c>
      <c r="M3687" t="s">
        <v>8273</v>
      </c>
      <c r="N3687" t="s">
        <v>8274</v>
      </c>
      <c r="O3687" s="6">
        <f t="shared" si="376"/>
        <v>106</v>
      </c>
      <c r="P3687">
        <f t="shared" si="377"/>
        <v>41.94</v>
      </c>
      <c r="Q3687" s="5">
        <f t="shared" si="379"/>
        <v>42097.94632387707</v>
      </c>
      <c r="R3687" s="5">
        <f t="shared" si="378"/>
        <v>42123.765957446813</v>
      </c>
      <c r="S3687">
        <f t="shared" si="380"/>
        <v>26</v>
      </c>
      <c r="T3687">
        <f t="shared" si="381"/>
        <v>2015</v>
      </c>
      <c r="U3687" t="str">
        <f t="shared" si="382"/>
        <v>Apr</v>
      </c>
      <c r="V3687" t="str">
        <f t="shared" si="383"/>
        <v>Apr</v>
      </c>
    </row>
    <row r="3688" spans="1:22" ht="42.75" x14ac:dyDescent="0.4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>
        <v>6</v>
      </c>
      <c r="L3688" t="b">
        <v>1</v>
      </c>
      <c r="M3688" t="s">
        <v>8273</v>
      </c>
      <c r="N3688" t="s">
        <v>8274</v>
      </c>
      <c r="O3688" s="6">
        <f t="shared" si="376"/>
        <v>101</v>
      </c>
      <c r="P3688">
        <f t="shared" si="377"/>
        <v>59.17</v>
      </c>
      <c r="Q3688" s="5">
        <f t="shared" si="379"/>
        <v>42585.166193853423</v>
      </c>
      <c r="R3688" s="5">
        <f t="shared" si="378"/>
        <v>42599.978014184395</v>
      </c>
      <c r="S3688">
        <f t="shared" si="380"/>
        <v>16</v>
      </c>
      <c r="T3688">
        <f t="shared" si="381"/>
        <v>2016</v>
      </c>
      <c r="U3688" t="str">
        <f t="shared" si="382"/>
        <v>Aug</v>
      </c>
      <c r="V3688" t="str">
        <f t="shared" si="383"/>
        <v>Aug</v>
      </c>
    </row>
    <row r="3689" spans="1:22" ht="42.75" x14ac:dyDescent="0.4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>
        <v>25</v>
      </c>
      <c r="L3689" t="b">
        <v>1</v>
      </c>
      <c r="M3689" t="s">
        <v>8273</v>
      </c>
      <c r="N3689" t="s">
        <v>8274</v>
      </c>
      <c r="O3689" s="6">
        <f t="shared" si="376"/>
        <v>100</v>
      </c>
      <c r="P3689">
        <f t="shared" si="377"/>
        <v>200.49</v>
      </c>
      <c r="Q3689" s="5">
        <f t="shared" si="379"/>
        <v>42132.286702127662</v>
      </c>
      <c r="R3689" s="5">
        <f t="shared" si="378"/>
        <v>42162.925000000003</v>
      </c>
      <c r="S3689">
        <f t="shared" si="380"/>
        <v>31</v>
      </c>
      <c r="T3689">
        <f t="shared" si="381"/>
        <v>2015</v>
      </c>
      <c r="U3689" t="str">
        <f t="shared" si="382"/>
        <v>Jun</v>
      </c>
      <c r="V3689" t="str">
        <f t="shared" si="383"/>
        <v>May</v>
      </c>
    </row>
    <row r="3690" spans="1:22" ht="42.75" x14ac:dyDescent="0.4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>
        <v>39</v>
      </c>
      <c r="L3690" t="b">
        <v>1</v>
      </c>
      <c r="M3690" t="s">
        <v>8273</v>
      </c>
      <c r="N3690" t="s">
        <v>8274</v>
      </c>
      <c r="O3690" s="6">
        <f t="shared" si="376"/>
        <v>109</v>
      </c>
      <c r="P3690">
        <f t="shared" si="377"/>
        <v>83.97</v>
      </c>
      <c r="Q3690" s="5">
        <f t="shared" si="379"/>
        <v>42175.761276595746</v>
      </c>
      <c r="R3690" s="5">
        <f t="shared" si="378"/>
        <v>42206.399574468087</v>
      </c>
      <c r="S3690">
        <f t="shared" si="380"/>
        <v>31</v>
      </c>
      <c r="T3690">
        <f t="shared" si="381"/>
        <v>2015</v>
      </c>
      <c r="U3690" t="str">
        <f t="shared" si="382"/>
        <v>Jul</v>
      </c>
      <c r="V3690" t="str">
        <f t="shared" si="383"/>
        <v>Jun</v>
      </c>
    </row>
    <row r="3691" spans="1:22" ht="42.75" x14ac:dyDescent="0.4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>
        <v>62</v>
      </c>
      <c r="L3691" t="b">
        <v>1</v>
      </c>
      <c r="M3691" t="s">
        <v>8273</v>
      </c>
      <c r="N3691" t="s">
        <v>8274</v>
      </c>
      <c r="O3691" s="6">
        <f t="shared" si="376"/>
        <v>118</v>
      </c>
      <c r="P3691">
        <f t="shared" si="377"/>
        <v>57.26</v>
      </c>
      <c r="Q3691" s="5">
        <f t="shared" si="379"/>
        <v>42500.567836879432</v>
      </c>
      <c r="R3691" s="5">
        <f t="shared" si="378"/>
        <v>42530.294326241135</v>
      </c>
      <c r="S3691">
        <f t="shared" si="380"/>
        <v>30</v>
      </c>
      <c r="T3691">
        <f t="shared" si="381"/>
        <v>2016</v>
      </c>
      <c r="U3691" t="str">
        <f t="shared" si="382"/>
        <v>Jun</v>
      </c>
      <c r="V3691" t="str">
        <f t="shared" si="383"/>
        <v>May</v>
      </c>
    </row>
    <row r="3692" spans="1:22" ht="42.75" x14ac:dyDescent="0.4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>
        <v>31</v>
      </c>
      <c r="L3692" t="b">
        <v>1</v>
      </c>
      <c r="M3692" t="s">
        <v>8273</v>
      </c>
      <c r="N3692" t="s">
        <v>8274</v>
      </c>
      <c r="O3692" s="6">
        <f t="shared" si="376"/>
        <v>120</v>
      </c>
      <c r="P3692">
        <f t="shared" si="377"/>
        <v>58.06</v>
      </c>
      <c r="Q3692" s="5">
        <f t="shared" si="379"/>
        <v>42288.930059101651</v>
      </c>
      <c r="R3692" s="5">
        <f t="shared" si="378"/>
        <v>42319.610910165487</v>
      </c>
      <c r="S3692">
        <f t="shared" si="380"/>
        <v>31</v>
      </c>
      <c r="T3692">
        <f t="shared" si="381"/>
        <v>2015</v>
      </c>
      <c r="U3692" t="str">
        <f t="shared" si="382"/>
        <v>Nov</v>
      </c>
      <c r="V3692" t="str">
        <f t="shared" si="383"/>
        <v>Oct</v>
      </c>
    </row>
    <row r="3693" spans="1:22" ht="28.5" x14ac:dyDescent="0.4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>
        <v>274</v>
      </c>
      <c r="L3693" t="b">
        <v>1</v>
      </c>
      <c r="M3693" t="s">
        <v>8273</v>
      </c>
      <c r="N3693" t="s">
        <v>8274</v>
      </c>
      <c r="O3693" s="6">
        <f t="shared" si="376"/>
        <v>128</v>
      </c>
      <c r="P3693">
        <f t="shared" si="377"/>
        <v>186.8</v>
      </c>
      <c r="Q3693" s="5">
        <f t="shared" si="379"/>
        <v>42370.736749408985</v>
      </c>
      <c r="R3693" s="5">
        <f t="shared" si="378"/>
        <v>42416.190780141842</v>
      </c>
      <c r="S3693">
        <f t="shared" si="380"/>
        <v>46</v>
      </c>
      <c r="T3693">
        <f t="shared" si="381"/>
        <v>2016</v>
      </c>
      <c r="U3693" t="str">
        <f t="shared" si="382"/>
        <v>Feb</v>
      </c>
      <c r="V3693" t="str">
        <f t="shared" si="383"/>
        <v>Jan</v>
      </c>
    </row>
    <row r="3694" spans="1:22" ht="28.5" x14ac:dyDescent="0.4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>
        <v>17</v>
      </c>
      <c r="L3694" t="b">
        <v>1</v>
      </c>
      <c r="M3694" t="s">
        <v>8273</v>
      </c>
      <c r="N3694" t="s">
        <v>8274</v>
      </c>
      <c r="O3694" s="6">
        <f t="shared" si="376"/>
        <v>126</v>
      </c>
      <c r="P3694">
        <f t="shared" si="377"/>
        <v>74.12</v>
      </c>
      <c r="Q3694" s="5">
        <f t="shared" si="379"/>
        <v>42239.262163120569</v>
      </c>
      <c r="R3694" s="5">
        <f t="shared" si="378"/>
        <v>42248.48936170213</v>
      </c>
      <c r="S3694">
        <f t="shared" si="380"/>
        <v>10</v>
      </c>
      <c r="T3694">
        <f t="shared" si="381"/>
        <v>2015</v>
      </c>
      <c r="U3694" t="str">
        <f t="shared" si="382"/>
        <v>Sep</v>
      </c>
      <c r="V3694" t="str">
        <f t="shared" si="383"/>
        <v>Aug</v>
      </c>
    </row>
    <row r="3695" spans="1:22" ht="42.75" x14ac:dyDescent="0.4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>
        <v>14</v>
      </c>
      <c r="L3695" t="b">
        <v>1</v>
      </c>
      <c r="M3695" t="s">
        <v>8273</v>
      </c>
      <c r="N3695" t="s">
        <v>8274</v>
      </c>
      <c r="O3695" s="6">
        <f t="shared" si="376"/>
        <v>129</v>
      </c>
      <c r="P3695">
        <f t="shared" si="377"/>
        <v>30.71</v>
      </c>
      <c r="Q3695" s="5">
        <f t="shared" si="379"/>
        <v>42665.365591016547</v>
      </c>
      <c r="R3695" s="5">
        <f t="shared" si="378"/>
        <v>42695.744680851065</v>
      </c>
      <c r="S3695">
        <f t="shared" si="380"/>
        <v>31</v>
      </c>
      <c r="T3695">
        <f t="shared" si="381"/>
        <v>2016</v>
      </c>
      <c r="U3695" t="str">
        <f t="shared" si="382"/>
        <v>Nov</v>
      </c>
      <c r="V3695" t="str">
        <f t="shared" si="383"/>
        <v>Oct</v>
      </c>
    </row>
    <row r="3696" spans="1:22" ht="42.75" x14ac:dyDescent="0.4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>
        <v>60</v>
      </c>
      <c r="L3696" t="b">
        <v>1</v>
      </c>
      <c r="M3696" t="s">
        <v>8273</v>
      </c>
      <c r="N3696" t="s">
        <v>8274</v>
      </c>
      <c r="O3696" s="6">
        <f t="shared" si="376"/>
        <v>107</v>
      </c>
      <c r="P3696">
        <f t="shared" si="377"/>
        <v>62.67</v>
      </c>
      <c r="Q3696" s="5">
        <f t="shared" si="379"/>
        <v>42850.158002364071</v>
      </c>
      <c r="R3696" s="5">
        <f t="shared" si="378"/>
        <v>42887.893617021276</v>
      </c>
      <c r="S3696">
        <f t="shared" si="380"/>
        <v>38</v>
      </c>
      <c r="T3696">
        <f t="shared" si="381"/>
        <v>2017</v>
      </c>
      <c r="U3696" t="str">
        <f t="shared" si="382"/>
        <v>Jun</v>
      </c>
      <c r="V3696" t="str">
        <f t="shared" si="383"/>
        <v>Apr</v>
      </c>
    </row>
    <row r="3697" spans="1:22" ht="57" x14ac:dyDescent="0.4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>
        <v>33</v>
      </c>
      <c r="L3697" t="b">
        <v>1</v>
      </c>
      <c r="M3697" t="s">
        <v>8273</v>
      </c>
      <c r="N3697" t="s">
        <v>8274</v>
      </c>
      <c r="O3697" s="6">
        <f t="shared" si="376"/>
        <v>100</v>
      </c>
      <c r="P3697">
        <f t="shared" si="377"/>
        <v>121.36</v>
      </c>
      <c r="Q3697" s="5">
        <f t="shared" si="379"/>
        <v>42345.378368794321</v>
      </c>
      <c r="R3697" s="5">
        <f t="shared" si="378"/>
        <v>42365.803900709216</v>
      </c>
      <c r="S3697">
        <f t="shared" si="380"/>
        <v>21</v>
      </c>
      <c r="T3697">
        <f t="shared" si="381"/>
        <v>2015</v>
      </c>
      <c r="U3697" t="str">
        <f t="shared" si="382"/>
        <v>Dec</v>
      </c>
      <c r="V3697" t="str">
        <f t="shared" si="383"/>
        <v>Dec</v>
      </c>
    </row>
    <row r="3698" spans="1:22" ht="42.75" x14ac:dyDescent="0.4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>
        <v>78</v>
      </c>
      <c r="L3698" t="b">
        <v>1</v>
      </c>
      <c r="M3698" t="s">
        <v>8273</v>
      </c>
      <c r="N3698" t="s">
        <v>8274</v>
      </c>
      <c r="O3698" s="6">
        <f t="shared" si="376"/>
        <v>155</v>
      </c>
      <c r="P3698">
        <f t="shared" si="377"/>
        <v>39.74</v>
      </c>
      <c r="Q3698" s="5">
        <f t="shared" si="379"/>
        <v>42337.970638297877</v>
      </c>
      <c r="R3698" s="5">
        <f t="shared" si="378"/>
        <v>42399.247234042552</v>
      </c>
      <c r="S3698">
        <f t="shared" si="380"/>
        <v>61</v>
      </c>
      <c r="T3698">
        <f t="shared" si="381"/>
        <v>2015</v>
      </c>
      <c r="U3698" t="str">
        <f t="shared" si="382"/>
        <v>Jan</v>
      </c>
      <c r="V3698" t="str">
        <f t="shared" si="383"/>
        <v>Nov</v>
      </c>
    </row>
    <row r="3699" spans="1:22" ht="42.75" x14ac:dyDescent="0.4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>
        <v>30</v>
      </c>
      <c r="L3699" t="b">
        <v>1</v>
      </c>
      <c r="M3699" t="s">
        <v>8273</v>
      </c>
      <c r="N3699" t="s">
        <v>8274</v>
      </c>
      <c r="O3699" s="6">
        <f t="shared" si="376"/>
        <v>108</v>
      </c>
      <c r="P3699">
        <f t="shared" si="377"/>
        <v>72</v>
      </c>
      <c r="Q3699" s="5">
        <f t="shared" si="379"/>
        <v>42839.262978723404</v>
      </c>
      <c r="R3699" s="5">
        <f t="shared" si="378"/>
        <v>42860.709787234038</v>
      </c>
      <c r="S3699">
        <f t="shared" si="380"/>
        <v>22</v>
      </c>
      <c r="T3699">
        <f t="shared" si="381"/>
        <v>2017</v>
      </c>
      <c r="U3699" t="str">
        <f t="shared" si="382"/>
        <v>May</v>
      </c>
      <c r="V3699" t="str">
        <f t="shared" si="383"/>
        <v>Apr</v>
      </c>
    </row>
    <row r="3700" spans="1:22" ht="42.75" x14ac:dyDescent="0.4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>
        <v>136</v>
      </c>
      <c r="L3700" t="b">
        <v>1</v>
      </c>
      <c r="M3700" t="s">
        <v>8273</v>
      </c>
      <c r="N3700" t="s">
        <v>8274</v>
      </c>
      <c r="O3700" s="6">
        <f t="shared" si="376"/>
        <v>111</v>
      </c>
      <c r="P3700">
        <f t="shared" si="377"/>
        <v>40.630000000000003</v>
      </c>
      <c r="Q3700" s="5">
        <f t="shared" si="379"/>
        <v>42759.951382978725</v>
      </c>
      <c r="R3700" s="5">
        <f t="shared" si="378"/>
        <v>42790.589680851059</v>
      </c>
      <c r="S3700">
        <f t="shared" si="380"/>
        <v>31</v>
      </c>
      <c r="T3700">
        <f t="shared" si="381"/>
        <v>2017</v>
      </c>
      <c r="U3700" t="str">
        <f t="shared" si="382"/>
        <v>Feb</v>
      </c>
      <c r="V3700" t="str">
        <f t="shared" si="383"/>
        <v>Jan</v>
      </c>
    </row>
    <row r="3701" spans="1:22" ht="42.75" x14ac:dyDescent="0.4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>
        <v>40</v>
      </c>
      <c r="L3701" t="b">
        <v>1</v>
      </c>
      <c r="M3701" t="s">
        <v>8273</v>
      </c>
      <c r="N3701" t="s">
        <v>8274</v>
      </c>
      <c r="O3701" s="6">
        <f t="shared" si="376"/>
        <v>101</v>
      </c>
      <c r="P3701">
        <f t="shared" si="377"/>
        <v>63</v>
      </c>
      <c r="Q3701" s="5">
        <f t="shared" si="379"/>
        <v>42245.019101654849</v>
      </c>
      <c r="R3701" s="5">
        <f t="shared" si="378"/>
        <v>42275.65739952719</v>
      </c>
      <c r="S3701">
        <f t="shared" si="380"/>
        <v>31</v>
      </c>
      <c r="T3701">
        <f t="shared" si="381"/>
        <v>2015</v>
      </c>
      <c r="U3701" t="str">
        <f t="shared" si="382"/>
        <v>Sep</v>
      </c>
      <c r="V3701" t="str">
        <f t="shared" si="383"/>
        <v>Aug</v>
      </c>
    </row>
    <row r="3702" spans="1:22" ht="28.5" x14ac:dyDescent="0.4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>
        <v>18</v>
      </c>
      <c r="L3702" t="b">
        <v>1</v>
      </c>
      <c r="M3702" t="s">
        <v>8273</v>
      </c>
      <c r="N3702" t="s">
        <v>8274</v>
      </c>
      <c r="O3702" s="6">
        <f t="shared" si="376"/>
        <v>121</v>
      </c>
      <c r="P3702">
        <f t="shared" si="377"/>
        <v>33.67</v>
      </c>
      <c r="Q3702" s="5">
        <f t="shared" si="379"/>
        <v>42229.683215130019</v>
      </c>
      <c r="R3702" s="5">
        <f t="shared" si="378"/>
        <v>42260.404255319154</v>
      </c>
      <c r="S3702">
        <f t="shared" si="380"/>
        <v>31</v>
      </c>
      <c r="T3702">
        <f t="shared" si="381"/>
        <v>2015</v>
      </c>
      <c r="U3702" t="str">
        <f t="shared" si="382"/>
        <v>Sep</v>
      </c>
      <c r="V3702" t="str">
        <f t="shared" si="383"/>
        <v>Aug</v>
      </c>
    </row>
    <row r="3703" spans="1:22" ht="42.75" x14ac:dyDescent="0.4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>
        <v>39</v>
      </c>
      <c r="L3703" t="b">
        <v>1</v>
      </c>
      <c r="M3703" t="s">
        <v>8273</v>
      </c>
      <c r="N3703" t="s">
        <v>8274</v>
      </c>
      <c r="O3703" s="6">
        <f t="shared" si="376"/>
        <v>100</v>
      </c>
      <c r="P3703">
        <f t="shared" si="377"/>
        <v>38.590000000000003</v>
      </c>
      <c r="Q3703" s="5">
        <f t="shared" si="379"/>
        <v>42481.893534278963</v>
      </c>
      <c r="R3703" s="5">
        <f t="shared" si="378"/>
        <v>42512.531832151304</v>
      </c>
      <c r="S3703">
        <f t="shared" si="380"/>
        <v>31</v>
      </c>
      <c r="T3703">
        <f t="shared" si="381"/>
        <v>2016</v>
      </c>
      <c r="U3703" t="str">
        <f t="shared" si="382"/>
        <v>May</v>
      </c>
      <c r="V3703" t="str">
        <f t="shared" si="383"/>
        <v>Apr</v>
      </c>
    </row>
    <row r="3704" spans="1:22" ht="42.75" x14ac:dyDescent="0.4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>
        <v>21</v>
      </c>
      <c r="L3704" t="b">
        <v>1</v>
      </c>
      <c r="M3704" t="s">
        <v>8273</v>
      </c>
      <c r="N3704" t="s">
        <v>8274</v>
      </c>
      <c r="O3704" s="6">
        <f t="shared" si="376"/>
        <v>109</v>
      </c>
      <c r="P3704">
        <f t="shared" si="377"/>
        <v>155.94999999999999</v>
      </c>
      <c r="Q3704" s="5">
        <f t="shared" si="379"/>
        <v>42885.294137115838</v>
      </c>
      <c r="R3704" s="5">
        <f t="shared" si="378"/>
        <v>42923.509929078013</v>
      </c>
      <c r="S3704">
        <f t="shared" si="380"/>
        <v>38</v>
      </c>
      <c r="T3704">
        <f t="shared" si="381"/>
        <v>2017</v>
      </c>
      <c r="U3704" t="str">
        <f t="shared" si="382"/>
        <v>Jul</v>
      </c>
      <c r="V3704" t="str">
        <f t="shared" si="383"/>
        <v>May</v>
      </c>
    </row>
    <row r="3705" spans="1:22" ht="42.75" x14ac:dyDescent="0.4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>
        <v>30</v>
      </c>
      <c r="L3705" t="b">
        <v>1</v>
      </c>
      <c r="M3705" t="s">
        <v>8273</v>
      </c>
      <c r="N3705" t="s">
        <v>8274</v>
      </c>
      <c r="O3705" s="6">
        <f t="shared" si="376"/>
        <v>123</v>
      </c>
      <c r="P3705">
        <f t="shared" si="377"/>
        <v>43.2</v>
      </c>
      <c r="Q3705" s="5">
        <f t="shared" si="379"/>
        <v>42917.940756501179</v>
      </c>
      <c r="R3705" s="5">
        <f t="shared" si="378"/>
        <v>42957.552482269501</v>
      </c>
      <c r="S3705">
        <f t="shared" si="380"/>
        <v>40</v>
      </c>
      <c r="T3705">
        <f t="shared" si="381"/>
        <v>2017</v>
      </c>
      <c r="U3705" t="str">
        <f t="shared" si="382"/>
        <v>Aug</v>
      </c>
      <c r="V3705" t="str">
        <f t="shared" si="383"/>
        <v>Jul</v>
      </c>
    </row>
    <row r="3706" spans="1:22" ht="42.75" x14ac:dyDescent="0.4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>
        <v>27</v>
      </c>
      <c r="L3706" t="b">
        <v>1</v>
      </c>
      <c r="M3706" t="s">
        <v>8273</v>
      </c>
      <c r="N3706" t="s">
        <v>8274</v>
      </c>
      <c r="O3706" s="6">
        <f t="shared" si="376"/>
        <v>136</v>
      </c>
      <c r="P3706">
        <f t="shared" si="377"/>
        <v>15.15</v>
      </c>
      <c r="Q3706" s="5">
        <f t="shared" si="379"/>
        <v>42821.108676122931</v>
      </c>
      <c r="R3706" s="5">
        <f t="shared" si="378"/>
        <v>42882.385271867613</v>
      </c>
      <c r="S3706">
        <f t="shared" si="380"/>
        <v>61</v>
      </c>
      <c r="T3706">
        <f t="shared" si="381"/>
        <v>2017</v>
      </c>
      <c r="U3706" t="str">
        <f t="shared" si="382"/>
        <v>May</v>
      </c>
      <c r="V3706" t="str">
        <f t="shared" si="383"/>
        <v>Mar</v>
      </c>
    </row>
    <row r="3707" spans="1:22" ht="42.75" x14ac:dyDescent="0.4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>
        <v>35</v>
      </c>
      <c r="L3707" t="b">
        <v>1</v>
      </c>
      <c r="M3707" t="s">
        <v>8273</v>
      </c>
      <c r="N3707" t="s">
        <v>8274</v>
      </c>
      <c r="O3707" s="6">
        <f t="shared" si="376"/>
        <v>103</v>
      </c>
      <c r="P3707">
        <f t="shared" si="377"/>
        <v>83.57</v>
      </c>
      <c r="Q3707" s="5">
        <f t="shared" si="379"/>
        <v>42137.72475177305</v>
      </c>
      <c r="R3707" s="5">
        <f t="shared" si="378"/>
        <v>42159.382978723399</v>
      </c>
      <c r="S3707">
        <f t="shared" si="380"/>
        <v>22</v>
      </c>
      <c r="T3707">
        <f t="shared" si="381"/>
        <v>2015</v>
      </c>
      <c r="U3707" t="str">
        <f t="shared" si="382"/>
        <v>Jun</v>
      </c>
      <c r="V3707" t="str">
        <f t="shared" si="383"/>
        <v>May</v>
      </c>
    </row>
    <row r="3708" spans="1:22" ht="42.75" x14ac:dyDescent="0.4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>
        <v>13</v>
      </c>
      <c r="L3708" t="b">
        <v>1</v>
      </c>
      <c r="M3708" t="s">
        <v>8273</v>
      </c>
      <c r="N3708" t="s">
        <v>8274</v>
      </c>
      <c r="O3708" s="6">
        <f t="shared" si="376"/>
        <v>121</v>
      </c>
      <c r="P3708">
        <f t="shared" si="377"/>
        <v>140</v>
      </c>
      <c r="Q3708" s="5">
        <f t="shared" si="379"/>
        <v>42226.954479905442</v>
      </c>
      <c r="R3708" s="5">
        <f t="shared" si="378"/>
        <v>42242.273628841605</v>
      </c>
      <c r="S3708">
        <f t="shared" si="380"/>
        <v>16</v>
      </c>
      <c r="T3708">
        <f t="shared" si="381"/>
        <v>2015</v>
      </c>
      <c r="U3708" t="str">
        <f t="shared" si="382"/>
        <v>Aug</v>
      </c>
      <c r="V3708" t="str">
        <f t="shared" si="383"/>
        <v>Aug</v>
      </c>
    </row>
    <row r="3709" spans="1:22" ht="42.75" x14ac:dyDescent="0.4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>
        <v>23</v>
      </c>
      <c r="L3709" t="b">
        <v>1</v>
      </c>
      <c r="M3709" t="s">
        <v>8273</v>
      </c>
      <c r="N3709" t="s">
        <v>8274</v>
      </c>
      <c r="O3709" s="6">
        <f t="shared" si="376"/>
        <v>186</v>
      </c>
      <c r="P3709">
        <f t="shared" si="377"/>
        <v>80.87</v>
      </c>
      <c r="Q3709" s="5">
        <f t="shared" si="379"/>
        <v>42913.389810874709</v>
      </c>
      <c r="R3709" s="5">
        <f t="shared" si="378"/>
        <v>42935.01843971631</v>
      </c>
      <c r="S3709">
        <f t="shared" si="380"/>
        <v>22</v>
      </c>
      <c r="T3709">
        <f t="shared" si="381"/>
        <v>2017</v>
      </c>
      <c r="U3709" t="str">
        <f t="shared" si="382"/>
        <v>Jul</v>
      </c>
      <c r="V3709" t="str">
        <f t="shared" si="383"/>
        <v>Jun</v>
      </c>
    </row>
    <row r="3710" spans="1:22" ht="42.75" x14ac:dyDescent="0.4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>
        <v>39</v>
      </c>
      <c r="L3710" t="b">
        <v>1</v>
      </c>
      <c r="M3710" t="s">
        <v>8273</v>
      </c>
      <c r="N3710" t="s">
        <v>8274</v>
      </c>
      <c r="O3710" s="6">
        <f t="shared" si="376"/>
        <v>300</v>
      </c>
      <c r="P3710">
        <f t="shared" si="377"/>
        <v>53.85</v>
      </c>
      <c r="Q3710" s="5">
        <f t="shared" si="379"/>
        <v>42155.698416075655</v>
      </c>
      <c r="R3710" s="5">
        <f t="shared" si="378"/>
        <v>42169.996288416078</v>
      </c>
      <c r="S3710">
        <f t="shared" si="380"/>
        <v>15</v>
      </c>
      <c r="T3710">
        <f t="shared" si="381"/>
        <v>2015</v>
      </c>
      <c r="U3710" t="str">
        <f t="shared" si="382"/>
        <v>Jun</v>
      </c>
      <c r="V3710" t="str">
        <f t="shared" si="383"/>
        <v>May</v>
      </c>
    </row>
    <row r="3711" spans="1:22" ht="42.75" x14ac:dyDescent="0.4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>
        <v>35</v>
      </c>
      <c r="L3711" t="b">
        <v>1</v>
      </c>
      <c r="M3711" t="s">
        <v>8273</v>
      </c>
      <c r="N3711" t="s">
        <v>8274</v>
      </c>
      <c r="O3711" s="6">
        <f t="shared" si="376"/>
        <v>108</v>
      </c>
      <c r="P3711">
        <f t="shared" si="377"/>
        <v>30.93</v>
      </c>
      <c r="Q3711" s="5">
        <f t="shared" si="379"/>
        <v>42130.744042553197</v>
      </c>
      <c r="R3711" s="5">
        <f t="shared" si="378"/>
        <v>42161.382340425531</v>
      </c>
      <c r="S3711">
        <f t="shared" si="380"/>
        <v>31</v>
      </c>
      <c r="T3711">
        <f t="shared" si="381"/>
        <v>2015</v>
      </c>
      <c r="U3711" t="str">
        <f t="shared" si="382"/>
        <v>Jun</v>
      </c>
      <c r="V3711" t="str">
        <f t="shared" si="383"/>
        <v>May</v>
      </c>
    </row>
    <row r="3712" spans="1:22" ht="28.5" x14ac:dyDescent="0.4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>
        <v>27</v>
      </c>
      <c r="L3712" t="b">
        <v>1</v>
      </c>
      <c r="M3712" t="s">
        <v>8273</v>
      </c>
      <c r="N3712" t="s">
        <v>8274</v>
      </c>
      <c r="O3712" s="6">
        <f t="shared" si="376"/>
        <v>141</v>
      </c>
      <c r="P3712">
        <f t="shared" si="377"/>
        <v>67.959999999999994</v>
      </c>
      <c r="Q3712" s="5">
        <f t="shared" si="379"/>
        <v>42423.716170212763</v>
      </c>
      <c r="R3712" s="5">
        <f t="shared" si="378"/>
        <v>42449.248085106388</v>
      </c>
      <c r="S3712">
        <f t="shared" si="380"/>
        <v>26</v>
      </c>
      <c r="T3712">
        <f t="shared" si="381"/>
        <v>2016</v>
      </c>
      <c r="U3712" t="str">
        <f t="shared" si="382"/>
        <v>Mar</v>
      </c>
      <c r="V3712" t="str">
        <f t="shared" si="383"/>
        <v>Feb</v>
      </c>
    </row>
    <row r="3713" spans="1:22" ht="28.5" x14ac:dyDescent="0.4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>
        <v>21</v>
      </c>
      <c r="L3713" t="b">
        <v>1</v>
      </c>
      <c r="M3713" t="s">
        <v>8273</v>
      </c>
      <c r="N3713" t="s">
        <v>8274</v>
      </c>
      <c r="O3713" s="6">
        <f t="shared" si="376"/>
        <v>114</v>
      </c>
      <c r="P3713">
        <f t="shared" si="377"/>
        <v>27.14</v>
      </c>
      <c r="Q3713" s="5">
        <f t="shared" si="379"/>
        <v>42124.633250591018</v>
      </c>
      <c r="R3713" s="5">
        <f t="shared" si="378"/>
        <v>42151.127659574471</v>
      </c>
      <c r="S3713">
        <f t="shared" si="380"/>
        <v>27</v>
      </c>
      <c r="T3713">
        <f t="shared" si="381"/>
        <v>2015</v>
      </c>
      <c r="U3713" t="str">
        <f t="shared" si="382"/>
        <v>May</v>
      </c>
      <c r="V3713" t="str">
        <f t="shared" si="383"/>
        <v>Apr</v>
      </c>
    </row>
    <row r="3714" spans="1:22" ht="42.75" x14ac:dyDescent="0.4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>
        <v>104</v>
      </c>
      <c r="L3714" t="b">
        <v>1</v>
      </c>
      <c r="M3714" t="s">
        <v>8273</v>
      </c>
      <c r="N3714" t="s">
        <v>8274</v>
      </c>
      <c r="O3714" s="6">
        <f t="shared" ref="O3714:O3777" si="384">ROUND(E3714/D3714*100,0)</f>
        <v>154</v>
      </c>
      <c r="P3714">
        <f t="shared" ref="P3714:P3777" si="385">IFERROR(ROUND(E3714/K3714,2),0)</f>
        <v>110.87</v>
      </c>
      <c r="Q3714" s="5">
        <f t="shared" si="379"/>
        <v>42486.622541371158</v>
      </c>
      <c r="R3714" s="5">
        <f t="shared" ref="R3714:R3777" si="386">(I3714/84600)+DATE(1970,1,1)</f>
        <v>42508.190780141842</v>
      </c>
      <c r="S3714">
        <f t="shared" si="380"/>
        <v>22</v>
      </c>
      <c r="T3714">
        <f t="shared" si="381"/>
        <v>2016</v>
      </c>
      <c r="U3714" t="str">
        <f t="shared" si="382"/>
        <v>May</v>
      </c>
      <c r="V3714" t="str">
        <f t="shared" si="383"/>
        <v>Apr</v>
      </c>
    </row>
    <row r="3715" spans="1:22" ht="42.75" x14ac:dyDescent="0.4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>
        <v>19</v>
      </c>
      <c r="L3715" t="b">
        <v>1</v>
      </c>
      <c r="M3715" t="s">
        <v>8273</v>
      </c>
      <c r="N3715" t="s">
        <v>8274</v>
      </c>
      <c r="O3715" s="6">
        <f t="shared" si="384"/>
        <v>102</v>
      </c>
      <c r="P3715">
        <f t="shared" si="385"/>
        <v>106.84</v>
      </c>
      <c r="Q3715" s="5">
        <f t="shared" ref="Q3715:Q3778" si="387">(J3715/84600)+DATE(1970,1,1)</f>
        <v>42866.094160756504</v>
      </c>
      <c r="R3715" s="5">
        <f t="shared" si="386"/>
        <v>42886.519692671398</v>
      </c>
      <c r="S3715">
        <f t="shared" ref="S3715:S3778" si="388">ROUND((I3715-J3715)/86400,0)+1</f>
        <v>21</v>
      </c>
      <c r="T3715">
        <f t="shared" ref="T3715:T3778" si="389">YEAR((Q3715))</f>
        <v>2017</v>
      </c>
      <c r="U3715" t="str">
        <f t="shared" si="382"/>
        <v>May</v>
      </c>
      <c r="V3715" t="str">
        <f t="shared" si="383"/>
        <v>May</v>
      </c>
    </row>
    <row r="3716" spans="1:22" ht="42.75" x14ac:dyDescent="0.4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>
        <v>97</v>
      </c>
      <c r="L3716" t="b">
        <v>1</v>
      </c>
      <c r="M3716" t="s">
        <v>8273</v>
      </c>
      <c r="N3716" t="s">
        <v>8274</v>
      </c>
      <c r="O3716" s="6">
        <f t="shared" si="384"/>
        <v>102</v>
      </c>
      <c r="P3716">
        <f t="shared" si="385"/>
        <v>105.52</v>
      </c>
      <c r="Q3716" s="5">
        <f t="shared" si="387"/>
        <v>42470.674550827418</v>
      </c>
      <c r="R3716" s="5">
        <f t="shared" si="386"/>
        <v>42502.956737588655</v>
      </c>
      <c r="S3716">
        <f t="shared" si="388"/>
        <v>33</v>
      </c>
      <c r="T3716">
        <f t="shared" si="389"/>
        <v>2016</v>
      </c>
      <c r="U3716" t="str">
        <f t="shared" si="382"/>
        <v>May</v>
      </c>
      <c r="V3716" t="str">
        <f t="shared" si="383"/>
        <v>Apr</v>
      </c>
    </row>
    <row r="3717" spans="1:22" ht="42.75" x14ac:dyDescent="0.4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>
        <v>27</v>
      </c>
      <c r="L3717" t="b">
        <v>1</v>
      </c>
      <c r="M3717" t="s">
        <v>8273</v>
      </c>
      <c r="N3717" t="s">
        <v>8274</v>
      </c>
      <c r="O3717" s="6">
        <f t="shared" si="384"/>
        <v>103</v>
      </c>
      <c r="P3717">
        <f t="shared" si="385"/>
        <v>132.96</v>
      </c>
      <c r="Q3717" s="5">
        <f t="shared" si="387"/>
        <v>42387.378475177306</v>
      </c>
      <c r="R3717" s="5">
        <f t="shared" si="386"/>
        <v>42446.143262411351</v>
      </c>
      <c r="S3717">
        <f t="shared" si="388"/>
        <v>59</v>
      </c>
      <c r="T3717">
        <f t="shared" si="389"/>
        <v>2016</v>
      </c>
      <c r="U3717" t="str">
        <f t="shared" si="382"/>
        <v>Mar</v>
      </c>
      <c r="V3717" t="str">
        <f t="shared" si="383"/>
        <v>Jan</v>
      </c>
    </row>
    <row r="3718" spans="1:22" ht="42.75" x14ac:dyDescent="0.4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>
        <v>24</v>
      </c>
      <c r="L3718" t="b">
        <v>1</v>
      </c>
      <c r="M3718" t="s">
        <v>8273</v>
      </c>
      <c r="N3718" t="s">
        <v>8274</v>
      </c>
      <c r="O3718" s="6">
        <f t="shared" si="384"/>
        <v>156</v>
      </c>
      <c r="P3718">
        <f t="shared" si="385"/>
        <v>51.92</v>
      </c>
      <c r="Q3718" s="5">
        <f t="shared" si="387"/>
        <v>42718.162044917262</v>
      </c>
      <c r="R3718" s="5">
        <f t="shared" si="386"/>
        <v>42748.800342789596</v>
      </c>
      <c r="S3718">
        <f t="shared" si="388"/>
        <v>31</v>
      </c>
      <c r="T3718">
        <f t="shared" si="389"/>
        <v>2016</v>
      </c>
      <c r="U3718" t="str">
        <f t="shared" si="382"/>
        <v>Jan</v>
      </c>
      <c r="V3718" t="str">
        <f t="shared" si="383"/>
        <v>Dec</v>
      </c>
    </row>
    <row r="3719" spans="1:22" ht="42.75" x14ac:dyDescent="0.4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>
        <v>13</v>
      </c>
      <c r="L3719" t="b">
        <v>1</v>
      </c>
      <c r="M3719" t="s">
        <v>8273</v>
      </c>
      <c r="N3719" t="s">
        <v>8274</v>
      </c>
      <c r="O3719" s="6">
        <f t="shared" si="384"/>
        <v>101</v>
      </c>
      <c r="P3719">
        <f t="shared" si="385"/>
        <v>310</v>
      </c>
      <c r="Q3719" s="5">
        <f t="shared" si="387"/>
        <v>42454.650697399527</v>
      </c>
      <c r="R3719" s="5">
        <f t="shared" si="386"/>
        <v>42486.310271867609</v>
      </c>
      <c r="S3719">
        <f t="shared" si="388"/>
        <v>32</v>
      </c>
      <c r="T3719">
        <f t="shared" si="389"/>
        <v>2016</v>
      </c>
      <c r="U3719" t="str">
        <f t="shared" si="382"/>
        <v>Apr</v>
      </c>
      <c r="V3719" t="str">
        <f t="shared" si="383"/>
        <v>Mar</v>
      </c>
    </row>
    <row r="3720" spans="1:22" ht="42.75" x14ac:dyDescent="0.4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>
        <v>46</v>
      </c>
      <c r="L3720" t="b">
        <v>1</v>
      </c>
      <c r="M3720" t="s">
        <v>8273</v>
      </c>
      <c r="N3720" t="s">
        <v>8274</v>
      </c>
      <c r="O3720" s="6">
        <f t="shared" si="384"/>
        <v>239</v>
      </c>
      <c r="P3720">
        <f t="shared" si="385"/>
        <v>26.02</v>
      </c>
      <c r="Q3720" s="5">
        <f t="shared" si="387"/>
        <v>42383.007978723399</v>
      </c>
      <c r="R3720" s="5">
        <f t="shared" si="386"/>
        <v>42413.64627659574</v>
      </c>
      <c r="S3720">
        <f t="shared" si="388"/>
        <v>31</v>
      </c>
      <c r="T3720">
        <f t="shared" si="389"/>
        <v>2016</v>
      </c>
      <c r="U3720" t="str">
        <f t="shared" si="382"/>
        <v>Feb</v>
      </c>
      <c r="V3720" t="str">
        <f t="shared" si="383"/>
        <v>Jan</v>
      </c>
    </row>
    <row r="3721" spans="1:22" ht="28.5" x14ac:dyDescent="0.4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>
        <v>4</v>
      </c>
      <c r="L3721" t="b">
        <v>1</v>
      </c>
      <c r="M3721" t="s">
        <v>8273</v>
      </c>
      <c r="N3721" t="s">
        <v>8274</v>
      </c>
      <c r="O3721" s="6">
        <f t="shared" si="384"/>
        <v>210</v>
      </c>
      <c r="P3721">
        <f t="shared" si="385"/>
        <v>105</v>
      </c>
      <c r="Q3721" s="5">
        <f t="shared" si="387"/>
        <v>42500.468865248229</v>
      </c>
      <c r="R3721" s="5">
        <f t="shared" si="386"/>
        <v>42531.10716312057</v>
      </c>
      <c r="S3721">
        <f t="shared" si="388"/>
        <v>31</v>
      </c>
      <c r="T3721">
        <f t="shared" si="389"/>
        <v>2016</v>
      </c>
      <c r="U3721" t="str">
        <f t="shared" si="382"/>
        <v>Jun</v>
      </c>
      <c r="V3721" t="str">
        <f t="shared" si="383"/>
        <v>May</v>
      </c>
    </row>
    <row r="3722" spans="1:22" ht="28.5" x14ac:dyDescent="0.4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>
        <v>40</v>
      </c>
      <c r="L3722" t="b">
        <v>1</v>
      </c>
      <c r="M3722" t="s">
        <v>8273</v>
      </c>
      <c r="N3722" t="s">
        <v>8274</v>
      </c>
      <c r="O3722" s="6">
        <f t="shared" si="384"/>
        <v>105</v>
      </c>
      <c r="P3722">
        <f t="shared" si="385"/>
        <v>86.23</v>
      </c>
      <c r="Q3722" s="5">
        <f t="shared" si="387"/>
        <v>42519.120638297871</v>
      </c>
      <c r="R3722" s="5">
        <f t="shared" si="386"/>
        <v>42541.58872340426</v>
      </c>
      <c r="S3722">
        <f t="shared" si="388"/>
        <v>23</v>
      </c>
      <c r="T3722">
        <f t="shared" si="389"/>
        <v>2016</v>
      </c>
      <c r="U3722" t="str">
        <f t="shared" si="382"/>
        <v>Jun</v>
      </c>
      <c r="V3722" t="str">
        <f t="shared" si="383"/>
        <v>May</v>
      </c>
    </row>
    <row r="3723" spans="1:22" ht="42.75" x14ac:dyDescent="0.4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>
        <v>44</v>
      </c>
      <c r="L3723" t="b">
        <v>1</v>
      </c>
      <c r="M3723" t="s">
        <v>8273</v>
      </c>
      <c r="N3723" t="s">
        <v>8274</v>
      </c>
      <c r="O3723" s="6">
        <f t="shared" si="384"/>
        <v>101</v>
      </c>
      <c r="P3723">
        <f t="shared" si="385"/>
        <v>114.55</v>
      </c>
      <c r="Q3723" s="5">
        <f t="shared" si="387"/>
        <v>42275.998628841611</v>
      </c>
      <c r="R3723" s="5">
        <f t="shared" si="386"/>
        <v>42297.487990543734</v>
      </c>
      <c r="S3723">
        <f t="shared" si="388"/>
        <v>22</v>
      </c>
      <c r="T3723">
        <f t="shared" si="389"/>
        <v>2015</v>
      </c>
      <c r="U3723" t="str">
        <f t="shared" si="382"/>
        <v>Oct</v>
      </c>
      <c r="V3723" t="str">
        <f t="shared" si="383"/>
        <v>Sep</v>
      </c>
    </row>
    <row r="3724" spans="1:22" ht="57" x14ac:dyDescent="0.4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>
        <v>35</v>
      </c>
      <c r="L3724" t="b">
        <v>1</v>
      </c>
      <c r="M3724" t="s">
        <v>8273</v>
      </c>
      <c r="N3724" t="s">
        <v>8274</v>
      </c>
      <c r="O3724" s="6">
        <f t="shared" si="384"/>
        <v>111</v>
      </c>
      <c r="P3724">
        <f t="shared" si="385"/>
        <v>47.66</v>
      </c>
      <c r="Q3724" s="5">
        <f t="shared" si="387"/>
        <v>42739.388262411347</v>
      </c>
      <c r="R3724" s="5">
        <f t="shared" si="386"/>
        <v>42770.318439716313</v>
      </c>
      <c r="S3724">
        <f t="shared" si="388"/>
        <v>31</v>
      </c>
      <c r="T3724">
        <f t="shared" si="389"/>
        <v>2017</v>
      </c>
      <c r="U3724" t="str">
        <f t="shared" si="382"/>
        <v>Feb</v>
      </c>
      <c r="V3724" t="str">
        <f t="shared" si="383"/>
        <v>Jan</v>
      </c>
    </row>
    <row r="3725" spans="1:22" ht="28.5" x14ac:dyDescent="0.4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>
        <v>63</v>
      </c>
      <c r="L3725" t="b">
        <v>1</v>
      </c>
      <c r="M3725" t="s">
        <v>8273</v>
      </c>
      <c r="N3725" t="s">
        <v>8274</v>
      </c>
      <c r="O3725" s="6">
        <f t="shared" si="384"/>
        <v>102</v>
      </c>
      <c r="P3725">
        <f t="shared" si="385"/>
        <v>72.89</v>
      </c>
      <c r="Q3725" s="5">
        <f t="shared" si="387"/>
        <v>42292.152033096922</v>
      </c>
      <c r="R3725" s="5">
        <f t="shared" si="386"/>
        <v>42322.832884160758</v>
      </c>
      <c r="S3725">
        <f t="shared" si="388"/>
        <v>31</v>
      </c>
      <c r="T3725">
        <f t="shared" si="389"/>
        <v>2015</v>
      </c>
      <c r="U3725" t="str">
        <f t="shared" ref="U3725:U3788" si="390">TEXT(R3725,"mmm")</f>
        <v>Nov</v>
      </c>
      <c r="V3725" t="str">
        <f t="shared" si="383"/>
        <v>Oct</v>
      </c>
    </row>
    <row r="3726" spans="1:22" ht="42.75" x14ac:dyDescent="0.4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>
        <v>89</v>
      </c>
      <c r="L3726" t="b">
        <v>1</v>
      </c>
      <c r="M3726" t="s">
        <v>8273</v>
      </c>
      <c r="N3726" t="s">
        <v>8274</v>
      </c>
      <c r="O3726" s="6">
        <f t="shared" si="384"/>
        <v>103</v>
      </c>
      <c r="P3726">
        <f t="shared" si="385"/>
        <v>49.55</v>
      </c>
      <c r="Q3726" s="5">
        <f t="shared" si="387"/>
        <v>42824.991252955078</v>
      </c>
      <c r="R3726" s="5">
        <f t="shared" si="386"/>
        <v>42855.085106382976</v>
      </c>
      <c r="S3726">
        <f t="shared" si="388"/>
        <v>30</v>
      </c>
      <c r="T3726">
        <f t="shared" si="389"/>
        <v>2017</v>
      </c>
      <c r="U3726" t="str">
        <f t="shared" si="390"/>
        <v>Apr</v>
      </c>
      <c r="V3726" t="str">
        <f t="shared" si="383"/>
        <v>Mar</v>
      </c>
    </row>
    <row r="3727" spans="1:22" ht="42.75" x14ac:dyDescent="0.4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>
        <v>15</v>
      </c>
      <c r="L3727" t="b">
        <v>1</v>
      </c>
      <c r="M3727" t="s">
        <v>8273</v>
      </c>
      <c r="N3727" t="s">
        <v>8274</v>
      </c>
      <c r="O3727" s="6">
        <f t="shared" si="384"/>
        <v>127</v>
      </c>
      <c r="P3727">
        <f t="shared" si="385"/>
        <v>25.4</v>
      </c>
      <c r="Q3727" s="5">
        <f t="shared" si="387"/>
        <v>42760.092990543737</v>
      </c>
      <c r="R3727" s="5">
        <f t="shared" si="386"/>
        <v>42777.404255319154</v>
      </c>
      <c r="S3727">
        <f t="shared" si="388"/>
        <v>18</v>
      </c>
      <c r="T3727">
        <f t="shared" si="389"/>
        <v>2017</v>
      </c>
      <c r="U3727" t="str">
        <f t="shared" si="390"/>
        <v>Feb</v>
      </c>
      <c r="V3727" t="str">
        <f t="shared" si="383"/>
        <v>Jan</v>
      </c>
    </row>
    <row r="3728" spans="1:22" ht="42.75" x14ac:dyDescent="0.4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>
        <v>46</v>
      </c>
      <c r="L3728" t="b">
        <v>1</v>
      </c>
      <c r="M3728" t="s">
        <v>8273</v>
      </c>
      <c r="N3728" t="s">
        <v>8274</v>
      </c>
      <c r="O3728" s="6">
        <f t="shared" si="384"/>
        <v>339</v>
      </c>
      <c r="P3728">
        <f t="shared" si="385"/>
        <v>62.59</v>
      </c>
      <c r="Q3728" s="5">
        <f t="shared" si="387"/>
        <v>42821.569397163119</v>
      </c>
      <c r="R3728" s="5">
        <f t="shared" si="386"/>
        <v>42849.893617021276</v>
      </c>
      <c r="S3728">
        <f t="shared" si="388"/>
        <v>29</v>
      </c>
      <c r="T3728">
        <f t="shared" si="389"/>
        <v>2017</v>
      </c>
      <c r="U3728" t="str">
        <f t="shared" si="390"/>
        <v>Apr</v>
      </c>
      <c r="V3728" t="str">
        <f t="shared" si="383"/>
        <v>Mar</v>
      </c>
    </row>
    <row r="3729" spans="1:22" ht="42.75" x14ac:dyDescent="0.4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>
        <v>33</v>
      </c>
      <c r="L3729" t="b">
        <v>1</v>
      </c>
      <c r="M3729" t="s">
        <v>8273</v>
      </c>
      <c r="N3729" t="s">
        <v>8274</v>
      </c>
      <c r="O3729" s="6">
        <f t="shared" si="384"/>
        <v>101</v>
      </c>
      <c r="P3729">
        <f t="shared" si="385"/>
        <v>61.06</v>
      </c>
      <c r="Q3729" s="5">
        <f t="shared" si="387"/>
        <v>42995.39827423168</v>
      </c>
      <c r="R3729" s="5">
        <f t="shared" si="386"/>
        <v>43026.911347517729</v>
      </c>
      <c r="S3729">
        <f t="shared" si="388"/>
        <v>32</v>
      </c>
      <c r="T3729">
        <f t="shared" si="389"/>
        <v>2017</v>
      </c>
      <c r="U3729" t="str">
        <f t="shared" si="390"/>
        <v>Oct</v>
      </c>
      <c r="V3729" t="str">
        <f t="shared" si="383"/>
        <v>Sep</v>
      </c>
    </row>
    <row r="3730" spans="1:22" ht="42.75" x14ac:dyDescent="0.4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>
        <v>31</v>
      </c>
      <c r="L3730" t="b">
        <v>0</v>
      </c>
      <c r="M3730" t="s">
        <v>8273</v>
      </c>
      <c r="N3730" t="s">
        <v>8274</v>
      </c>
      <c r="O3730" s="6">
        <f t="shared" si="384"/>
        <v>9</v>
      </c>
      <c r="P3730">
        <f t="shared" si="385"/>
        <v>60.06</v>
      </c>
      <c r="Q3730" s="5">
        <f t="shared" si="387"/>
        <v>42559.132104018914</v>
      </c>
      <c r="R3730" s="5">
        <f t="shared" si="386"/>
        <v>42589.770401891248</v>
      </c>
      <c r="S3730">
        <f t="shared" si="388"/>
        <v>31</v>
      </c>
      <c r="T3730">
        <f t="shared" si="389"/>
        <v>2016</v>
      </c>
      <c r="U3730" t="str">
        <f t="shared" si="390"/>
        <v>Aug</v>
      </c>
      <c r="V3730" t="str">
        <f t="shared" si="383"/>
        <v>Jul</v>
      </c>
    </row>
    <row r="3731" spans="1:22" ht="42.75" x14ac:dyDescent="0.4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>
        <v>5</v>
      </c>
      <c r="L3731" t="b">
        <v>0</v>
      </c>
      <c r="M3731" t="s">
        <v>8273</v>
      </c>
      <c r="N3731" t="s">
        <v>8274</v>
      </c>
      <c r="O3731" s="6">
        <f t="shared" si="384"/>
        <v>7</v>
      </c>
      <c r="P3731">
        <f t="shared" si="385"/>
        <v>72.400000000000006</v>
      </c>
      <c r="Q3731" s="5">
        <f t="shared" si="387"/>
        <v>42391.677446808506</v>
      </c>
      <c r="R3731" s="5">
        <f t="shared" si="386"/>
        <v>42437.59234042553</v>
      </c>
      <c r="S3731">
        <f t="shared" si="388"/>
        <v>46</v>
      </c>
      <c r="T3731">
        <f t="shared" si="389"/>
        <v>2016</v>
      </c>
      <c r="U3731" t="str">
        <f t="shared" si="390"/>
        <v>Mar</v>
      </c>
      <c r="V3731" t="str">
        <f t="shared" si="383"/>
        <v>Jan</v>
      </c>
    </row>
    <row r="3732" spans="1:22" ht="42.75" x14ac:dyDescent="0.4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>
        <v>1</v>
      </c>
      <c r="L3732" t="b">
        <v>0</v>
      </c>
      <c r="M3732" t="s">
        <v>8273</v>
      </c>
      <c r="N3732" t="s">
        <v>8274</v>
      </c>
      <c r="O3732" s="6">
        <f t="shared" si="384"/>
        <v>10</v>
      </c>
      <c r="P3732">
        <f t="shared" si="385"/>
        <v>100</v>
      </c>
      <c r="Q3732" s="5">
        <f t="shared" si="387"/>
        <v>42557.60708037825</v>
      </c>
      <c r="R3732" s="5">
        <f t="shared" si="386"/>
        <v>42588.245378250591</v>
      </c>
      <c r="S3732">
        <f t="shared" si="388"/>
        <v>31</v>
      </c>
      <c r="T3732">
        <f t="shared" si="389"/>
        <v>2016</v>
      </c>
      <c r="U3732" t="str">
        <f t="shared" si="390"/>
        <v>Aug</v>
      </c>
      <c r="V3732" t="str">
        <f t="shared" si="383"/>
        <v>Jul</v>
      </c>
    </row>
    <row r="3733" spans="1:22" ht="42.75" x14ac:dyDescent="0.4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>
        <v>12</v>
      </c>
      <c r="L3733" t="b">
        <v>0</v>
      </c>
      <c r="M3733" t="s">
        <v>8273</v>
      </c>
      <c r="N3733" t="s">
        <v>8274</v>
      </c>
      <c r="O3733" s="6">
        <f t="shared" si="384"/>
        <v>11</v>
      </c>
      <c r="P3733">
        <f t="shared" si="385"/>
        <v>51.67</v>
      </c>
      <c r="Q3733" s="5">
        <f t="shared" si="387"/>
        <v>42333.002907801419</v>
      </c>
      <c r="R3733" s="5">
        <f t="shared" si="386"/>
        <v>42364.037588652485</v>
      </c>
      <c r="S3733">
        <f t="shared" si="388"/>
        <v>31</v>
      </c>
      <c r="T3733">
        <f t="shared" si="389"/>
        <v>2015</v>
      </c>
      <c r="U3733" t="str">
        <f t="shared" si="390"/>
        <v>Dec</v>
      </c>
      <c r="V3733" t="str">
        <f t="shared" si="383"/>
        <v>Nov</v>
      </c>
    </row>
    <row r="3734" spans="1:22" ht="42.75" x14ac:dyDescent="0.4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>
        <v>4</v>
      </c>
      <c r="L3734" t="b">
        <v>0</v>
      </c>
      <c r="M3734" t="s">
        <v>8273</v>
      </c>
      <c r="N3734" t="s">
        <v>8274</v>
      </c>
      <c r="O3734" s="6">
        <f t="shared" si="384"/>
        <v>15</v>
      </c>
      <c r="P3734">
        <f t="shared" si="385"/>
        <v>32.75</v>
      </c>
      <c r="Q3734" s="5">
        <f t="shared" si="387"/>
        <v>42317.606773049643</v>
      </c>
      <c r="R3734" s="5">
        <f t="shared" si="386"/>
        <v>42378.702127659577</v>
      </c>
      <c r="S3734">
        <f t="shared" si="388"/>
        <v>61</v>
      </c>
      <c r="T3734">
        <f t="shared" si="389"/>
        <v>2015</v>
      </c>
      <c r="U3734" t="str">
        <f t="shared" si="390"/>
        <v>Jan</v>
      </c>
      <c r="V3734" t="str">
        <f t="shared" si="383"/>
        <v>Nov</v>
      </c>
    </row>
    <row r="3735" spans="1:22" ht="42.75" x14ac:dyDescent="0.4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>
        <v>0</v>
      </c>
      <c r="L3735" t="b">
        <v>0</v>
      </c>
      <c r="M3735" t="s">
        <v>8273</v>
      </c>
      <c r="N3735" t="s">
        <v>8274</v>
      </c>
      <c r="O3735" s="6">
        <f t="shared" si="384"/>
        <v>0</v>
      </c>
      <c r="P3735">
        <f t="shared" si="385"/>
        <v>0</v>
      </c>
      <c r="Q3735" s="5">
        <f t="shared" si="387"/>
        <v>42454.812151300241</v>
      </c>
      <c r="R3735" s="5">
        <f t="shared" si="386"/>
        <v>42464.936170212764</v>
      </c>
      <c r="S3735">
        <f t="shared" si="388"/>
        <v>11</v>
      </c>
      <c r="T3735">
        <f t="shared" si="389"/>
        <v>2016</v>
      </c>
      <c r="U3735" t="str">
        <f t="shared" si="390"/>
        <v>Apr</v>
      </c>
      <c r="V3735" t="str">
        <f t="shared" si="383"/>
        <v>Mar</v>
      </c>
    </row>
    <row r="3736" spans="1:22" ht="42.75" x14ac:dyDescent="0.4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>
        <v>7</v>
      </c>
      <c r="L3736" t="b">
        <v>0</v>
      </c>
      <c r="M3736" t="s">
        <v>8273</v>
      </c>
      <c r="N3736" t="s">
        <v>8274</v>
      </c>
      <c r="O3736" s="6">
        <f t="shared" si="384"/>
        <v>28</v>
      </c>
      <c r="P3736">
        <f t="shared" si="385"/>
        <v>61</v>
      </c>
      <c r="Q3736" s="5">
        <f t="shared" si="387"/>
        <v>42441.410118203305</v>
      </c>
      <c r="R3736" s="5">
        <f t="shared" si="386"/>
        <v>42502.686713947987</v>
      </c>
      <c r="S3736">
        <f t="shared" si="388"/>
        <v>61</v>
      </c>
      <c r="T3736">
        <f t="shared" si="389"/>
        <v>2016</v>
      </c>
      <c r="U3736" t="str">
        <f t="shared" si="390"/>
        <v>May</v>
      </c>
      <c r="V3736" t="str">
        <f t="shared" si="383"/>
        <v>Mar</v>
      </c>
    </row>
    <row r="3737" spans="1:22" ht="28.5" x14ac:dyDescent="0.4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>
        <v>2</v>
      </c>
      <c r="L3737" t="b">
        <v>0</v>
      </c>
      <c r="M3737" t="s">
        <v>8273</v>
      </c>
      <c r="N3737" t="s">
        <v>8274</v>
      </c>
      <c r="O3737" s="6">
        <f t="shared" si="384"/>
        <v>13</v>
      </c>
      <c r="P3737">
        <f t="shared" si="385"/>
        <v>10</v>
      </c>
      <c r="Q3737" s="5">
        <f t="shared" si="387"/>
        <v>42474.899397163121</v>
      </c>
      <c r="R3737" s="5">
        <f t="shared" si="386"/>
        <v>42505.537695035462</v>
      </c>
      <c r="S3737">
        <f t="shared" si="388"/>
        <v>31</v>
      </c>
      <c r="T3737">
        <f t="shared" si="389"/>
        <v>2016</v>
      </c>
      <c r="U3737" t="str">
        <f t="shared" si="390"/>
        <v>May</v>
      </c>
      <c r="V3737" t="str">
        <f t="shared" si="383"/>
        <v>Apr</v>
      </c>
    </row>
    <row r="3738" spans="1:22" ht="42.75" x14ac:dyDescent="0.4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>
        <v>1</v>
      </c>
      <c r="L3738" t="b">
        <v>0</v>
      </c>
      <c r="M3738" t="s">
        <v>8273</v>
      </c>
      <c r="N3738" t="s">
        <v>8274</v>
      </c>
      <c r="O3738" s="6">
        <f t="shared" si="384"/>
        <v>1</v>
      </c>
      <c r="P3738">
        <f t="shared" si="385"/>
        <v>10</v>
      </c>
      <c r="Q3738" s="5">
        <f t="shared" si="387"/>
        <v>42399.343888888892</v>
      </c>
      <c r="R3738" s="5">
        <f t="shared" si="386"/>
        <v>42438.191489361707</v>
      </c>
      <c r="S3738">
        <f t="shared" si="388"/>
        <v>39</v>
      </c>
      <c r="T3738">
        <f t="shared" si="389"/>
        <v>2016</v>
      </c>
      <c r="U3738" t="str">
        <f t="shared" si="390"/>
        <v>Mar</v>
      </c>
      <c r="V3738" t="str">
        <f t="shared" si="383"/>
        <v>Jan</v>
      </c>
    </row>
    <row r="3739" spans="1:22" ht="28.5" x14ac:dyDescent="0.4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>
        <v>4</v>
      </c>
      <c r="L3739" t="b">
        <v>0</v>
      </c>
      <c r="M3739" t="s">
        <v>8273</v>
      </c>
      <c r="N3739" t="s">
        <v>8274</v>
      </c>
      <c r="O3739" s="6">
        <f t="shared" si="384"/>
        <v>21</v>
      </c>
      <c r="P3739">
        <f t="shared" si="385"/>
        <v>37.5</v>
      </c>
      <c r="Q3739" s="5">
        <f t="shared" si="387"/>
        <v>42653.620602836876</v>
      </c>
      <c r="R3739" s="5">
        <f t="shared" si="386"/>
        <v>42676.701418439712</v>
      </c>
      <c r="S3739">
        <f t="shared" si="388"/>
        <v>24</v>
      </c>
      <c r="T3739">
        <f t="shared" si="389"/>
        <v>2016</v>
      </c>
      <c r="U3739" t="str">
        <f t="shared" si="390"/>
        <v>Nov</v>
      </c>
      <c r="V3739" t="str">
        <f t="shared" si="383"/>
        <v>Oct</v>
      </c>
    </row>
    <row r="3740" spans="1:22" ht="28.5" x14ac:dyDescent="0.4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>
        <v>6</v>
      </c>
      <c r="L3740" t="b">
        <v>0</v>
      </c>
      <c r="M3740" t="s">
        <v>8273</v>
      </c>
      <c r="N3740" t="s">
        <v>8274</v>
      </c>
      <c r="O3740" s="6">
        <f t="shared" si="384"/>
        <v>18</v>
      </c>
      <c r="P3740">
        <f t="shared" si="385"/>
        <v>45</v>
      </c>
      <c r="Q3740" s="5">
        <f t="shared" si="387"/>
        <v>42159.575709219862</v>
      </c>
      <c r="R3740" s="5">
        <f t="shared" si="386"/>
        <v>42182.02127659574</v>
      </c>
      <c r="S3740">
        <f t="shared" si="388"/>
        <v>23</v>
      </c>
      <c r="T3740">
        <f t="shared" si="389"/>
        <v>2015</v>
      </c>
      <c r="U3740" t="str">
        <f t="shared" si="390"/>
        <v>Jun</v>
      </c>
      <c r="V3740" t="str">
        <f t="shared" si="383"/>
        <v>Jun</v>
      </c>
    </row>
    <row r="3741" spans="1:22" ht="42.75" x14ac:dyDescent="0.4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>
        <v>8</v>
      </c>
      <c r="L3741" t="b">
        <v>0</v>
      </c>
      <c r="M3741" t="s">
        <v>8273</v>
      </c>
      <c r="N3741" t="s">
        <v>8274</v>
      </c>
      <c r="O3741" s="6">
        <f t="shared" si="384"/>
        <v>20</v>
      </c>
      <c r="P3741">
        <f t="shared" si="385"/>
        <v>100.63</v>
      </c>
      <c r="Q3741" s="5">
        <f t="shared" si="387"/>
        <v>42909.714751773048</v>
      </c>
      <c r="R3741" s="5">
        <f t="shared" si="386"/>
        <v>42930.140283687942</v>
      </c>
      <c r="S3741">
        <f t="shared" si="388"/>
        <v>21</v>
      </c>
      <c r="T3741">
        <f t="shared" si="389"/>
        <v>2017</v>
      </c>
      <c r="U3741" t="str">
        <f t="shared" si="390"/>
        <v>Jul</v>
      </c>
      <c r="V3741" t="str">
        <f t="shared" si="383"/>
        <v>Jun</v>
      </c>
    </row>
    <row r="3742" spans="1:22" ht="42.75" x14ac:dyDescent="0.4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>
        <v>14</v>
      </c>
      <c r="L3742" t="b">
        <v>0</v>
      </c>
      <c r="M3742" t="s">
        <v>8273</v>
      </c>
      <c r="N3742" t="s">
        <v>8274</v>
      </c>
      <c r="O3742" s="6">
        <f t="shared" si="384"/>
        <v>18</v>
      </c>
      <c r="P3742">
        <f t="shared" si="385"/>
        <v>25.57</v>
      </c>
      <c r="Q3742" s="5">
        <f t="shared" si="387"/>
        <v>42179.134219858155</v>
      </c>
      <c r="R3742" s="5">
        <f t="shared" si="386"/>
        <v>42209.761678486997</v>
      </c>
      <c r="S3742">
        <f t="shared" si="388"/>
        <v>31</v>
      </c>
      <c r="T3742">
        <f t="shared" si="389"/>
        <v>2015</v>
      </c>
      <c r="U3742" t="str">
        <f t="shared" si="390"/>
        <v>Jul</v>
      </c>
      <c r="V3742" t="str">
        <f t="shared" si="383"/>
        <v>Jun</v>
      </c>
    </row>
    <row r="3743" spans="1:22" ht="42.75" x14ac:dyDescent="0.4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>
        <v>0</v>
      </c>
      <c r="L3743" t="b">
        <v>0</v>
      </c>
      <c r="M3743" t="s">
        <v>8273</v>
      </c>
      <c r="N3743" t="s">
        <v>8274</v>
      </c>
      <c r="O3743" s="6">
        <f t="shared" si="384"/>
        <v>0</v>
      </c>
      <c r="P3743">
        <f t="shared" si="385"/>
        <v>0</v>
      </c>
      <c r="Q3743" s="5">
        <f t="shared" si="387"/>
        <v>42682.450945626479</v>
      </c>
      <c r="R3743" s="5">
        <f t="shared" si="386"/>
        <v>42713.08924349882</v>
      </c>
      <c r="S3743">
        <f t="shared" si="388"/>
        <v>31</v>
      </c>
      <c r="T3743">
        <f t="shared" si="389"/>
        <v>2016</v>
      </c>
      <c r="U3743" t="str">
        <f t="shared" si="390"/>
        <v>Dec</v>
      </c>
      <c r="V3743" t="str">
        <f t="shared" ref="V3743:V3806" si="391">TEXT(Q3743,"mmm")</f>
        <v>Nov</v>
      </c>
    </row>
    <row r="3744" spans="1:22" ht="42.75" x14ac:dyDescent="0.4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>
        <v>4</v>
      </c>
      <c r="L3744" t="b">
        <v>0</v>
      </c>
      <c r="M3744" t="s">
        <v>8273</v>
      </c>
      <c r="N3744" t="s">
        <v>8274</v>
      </c>
      <c r="O3744" s="6">
        <f t="shared" si="384"/>
        <v>2</v>
      </c>
      <c r="P3744">
        <f t="shared" si="385"/>
        <v>25</v>
      </c>
      <c r="Q3744" s="5">
        <f t="shared" si="387"/>
        <v>42204.793664302604</v>
      </c>
      <c r="R3744" s="5">
        <f t="shared" si="386"/>
        <v>42235.431962174946</v>
      </c>
      <c r="S3744">
        <f t="shared" si="388"/>
        <v>31</v>
      </c>
      <c r="T3744">
        <f t="shared" si="389"/>
        <v>2015</v>
      </c>
      <c r="U3744" t="str">
        <f t="shared" si="390"/>
        <v>Aug</v>
      </c>
      <c r="V3744" t="str">
        <f t="shared" si="391"/>
        <v>Jul</v>
      </c>
    </row>
    <row r="3745" spans="1:22" ht="28.5" x14ac:dyDescent="0.4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>
        <v>0</v>
      </c>
      <c r="L3745" t="b">
        <v>0</v>
      </c>
      <c r="M3745" t="s">
        <v>8273</v>
      </c>
      <c r="N3745" t="s">
        <v>8274</v>
      </c>
      <c r="O3745" s="6">
        <f t="shared" si="384"/>
        <v>0</v>
      </c>
      <c r="P3745">
        <f t="shared" si="385"/>
        <v>0</v>
      </c>
      <c r="Q3745" s="5">
        <f t="shared" si="387"/>
        <v>42138.916832151299</v>
      </c>
      <c r="R3745" s="5">
        <f t="shared" si="386"/>
        <v>42169.55513002364</v>
      </c>
      <c r="S3745">
        <f t="shared" si="388"/>
        <v>31</v>
      </c>
      <c r="T3745">
        <f t="shared" si="389"/>
        <v>2015</v>
      </c>
      <c r="U3745" t="str">
        <f t="shared" si="390"/>
        <v>Jun</v>
      </c>
      <c r="V3745" t="str">
        <f t="shared" si="391"/>
        <v>May</v>
      </c>
    </row>
    <row r="3746" spans="1:22" ht="42.75" x14ac:dyDescent="0.4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>
        <v>0</v>
      </c>
      <c r="L3746" t="b">
        <v>0</v>
      </c>
      <c r="M3746" t="s">
        <v>8273</v>
      </c>
      <c r="N3746" t="s">
        <v>8274</v>
      </c>
      <c r="O3746" s="6">
        <f t="shared" si="384"/>
        <v>0</v>
      </c>
      <c r="P3746">
        <f t="shared" si="385"/>
        <v>0</v>
      </c>
      <c r="Q3746" s="5">
        <f t="shared" si="387"/>
        <v>42139.023073286051</v>
      </c>
      <c r="R3746" s="5">
        <f t="shared" si="386"/>
        <v>42171.04184397163</v>
      </c>
      <c r="S3746">
        <f t="shared" si="388"/>
        <v>32</v>
      </c>
      <c r="T3746">
        <f t="shared" si="389"/>
        <v>2015</v>
      </c>
      <c r="U3746" t="str">
        <f t="shared" si="390"/>
        <v>Jun</v>
      </c>
      <c r="V3746" t="str">
        <f t="shared" si="391"/>
        <v>May</v>
      </c>
    </row>
    <row r="3747" spans="1:22" ht="42.75" x14ac:dyDescent="0.4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>
        <v>1</v>
      </c>
      <c r="L3747" t="b">
        <v>0</v>
      </c>
      <c r="M3747" t="s">
        <v>8273</v>
      </c>
      <c r="N3747" t="s">
        <v>8274</v>
      </c>
      <c r="O3747" s="6">
        <f t="shared" si="384"/>
        <v>10</v>
      </c>
      <c r="P3747">
        <f t="shared" si="385"/>
        <v>10</v>
      </c>
      <c r="Q3747" s="5">
        <f t="shared" si="387"/>
        <v>42177.71278959811</v>
      </c>
      <c r="R3747" s="5">
        <f t="shared" si="386"/>
        <v>42208.351087470452</v>
      </c>
      <c r="S3747">
        <f t="shared" si="388"/>
        <v>31</v>
      </c>
      <c r="T3747">
        <f t="shared" si="389"/>
        <v>2015</v>
      </c>
      <c r="U3747" t="str">
        <f t="shared" si="390"/>
        <v>Jul</v>
      </c>
      <c r="V3747" t="str">
        <f t="shared" si="391"/>
        <v>Jun</v>
      </c>
    </row>
    <row r="3748" spans="1:22" x14ac:dyDescent="0.4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>
        <v>1</v>
      </c>
      <c r="L3748" t="b">
        <v>0</v>
      </c>
      <c r="M3748" t="s">
        <v>8273</v>
      </c>
      <c r="N3748" t="s">
        <v>8274</v>
      </c>
      <c r="O3748" s="6">
        <f t="shared" si="384"/>
        <v>2</v>
      </c>
      <c r="P3748">
        <f t="shared" si="385"/>
        <v>202</v>
      </c>
      <c r="Q3748" s="5">
        <f t="shared" si="387"/>
        <v>42984.206134751774</v>
      </c>
      <c r="R3748" s="5">
        <f t="shared" si="386"/>
        <v>43014.844432624115</v>
      </c>
      <c r="S3748">
        <f t="shared" si="388"/>
        <v>31</v>
      </c>
      <c r="T3748">
        <f t="shared" si="389"/>
        <v>2017</v>
      </c>
      <c r="U3748" t="str">
        <f t="shared" si="390"/>
        <v>Oct</v>
      </c>
      <c r="V3748" t="str">
        <f t="shared" si="391"/>
        <v>Sep</v>
      </c>
    </row>
    <row r="3749" spans="1:22" ht="28.5" x14ac:dyDescent="0.4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>
        <v>1</v>
      </c>
      <c r="L3749" t="b">
        <v>0</v>
      </c>
      <c r="M3749" t="s">
        <v>8273</v>
      </c>
      <c r="N3749" t="s">
        <v>8274</v>
      </c>
      <c r="O3749" s="6">
        <f t="shared" si="384"/>
        <v>1</v>
      </c>
      <c r="P3749">
        <f t="shared" si="385"/>
        <v>25</v>
      </c>
      <c r="Q3749" s="5">
        <f t="shared" si="387"/>
        <v>42517.391205673761</v>
      </c>
      <c r="R3749" s="5">
        <f t="shared" si="386"/>
        <v>42544.616312056736</v>
      </c>
      <c r="S3749">
        <f t="shared" si="388"/>
        <v>28</v>
      </c>
      <c r="T3749">
        <f t="shared" si="389"/>
        <v>2016</v>
      </c>
      <c r="U3749" t="str">
        <f t="shared" si="390"/>
        <v>Jun</v>
      </c>
      <c r="V3749" t="str">
        <f t="shared" si="391"/>
        <v>May</v>
      </c>
    </row>
    <row r="3750" spans="1:22" ht="42.75" hidden="1" x14ac:dyDescent="0.4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>
        <v>52</v>
      </c>
      <c r="L3750" t="b">
        <v>1</v>
      </c>
      <c r="M3750" t="s">
        <v>8273</v>
      </c>
      <c r="N3750" t="s">
        <v>8315</v>
      </c>
      <c r="O3750" s="6">
        <f t="shared" si="384"/>
        <v>104</v>
      </c>
      <c r="P3750">
        <f t="shared" si="385"/>
        <v>99.54</v>
      </c>
      <c r="Q3750" s="5">
        <f t="shared" si="387"/>
        <v>42753.721465721042</v>
      </c>
      <c r="R3750" s="5">
        <f t="shared" si="386"/>
        <v>42774.701418439712</v>
      </c>
      <c r="S3750">
        <f t="shared" si="388"/>
        <v>22</v>
      </c>
      <c r="T3750">
        <f t="shared" si="389"/>
        <v>2017</v>
      </c>
      <c r="U3750" t="str">
        <f t="shared" si="390"/>
        <v>Feb</v>
      </c>
      <c r="V3750" t="str">
        <f t="shared" si="391"/>
        <v>Jan</v>
      </c>
    </row>
    <row r="3751" spans="1:22" ht="42.75" hidden="1" x14ac:dyDescent="0.4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>
        <v>7</v>
      </c>
      <c r="L3751" t="b">
        <v>1</v>
      </c>
      <c r="M3751" t="s">
        <v>8273</v>
      </c>
      <c r="N3751" t="s">
        <v>8315</v>
      </c>
      <c r="O3751" s="6">
        <f t="shared" si="384"/>
        <v>105</v>
      </c>
      <c r="P3751">
        <f t="shared" si="385"/>
        <v>75</v>
      </c>
      <c r="Q3751" s="5">
        <f t="shared" si="387"/>
        <v>42817.470307328607</v>
      </c>
      <c r="R3751" s="5">
        <f t="shared" si="386"/>
        <v>42849.169503546102</v>
      </c>
      <c r="S3751">
        <f t="shared" si="388"/>
        <v>32</v>
      </c>
      <c r="T3751">
        <f t="shared" si="389"/>
        <v>2017</v>
      </c>
      <c r="U3751" t="str">
        <f t="shared" si="390"/>
        <v>Apr</v>
      </c>
      <c r="V3751" t="str">
        <f t="shared" si="391"/>
        <v>Mar</v>
      </c>
    </row>
    <row r="3752" spans="1:22" ht="85.5" hidden="1" x14ac:dyDescent="0.4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>
        <v>28</v>
      </c>
      <c r="L3752" t="b">
        <v>1</v>
      </c>
      <c r="M3752" t="s">
        <v>8273</v>
      </c>
      <c r="N3752" t="s">
        <v>8315</v>
      </c>
      <c r="O3752" s="6">
        <f t="shared" si="384"/>
        <v>100</v>
      </c>
      <c r="P3752">
        <f t="shared" si="385"/>
        <v>215.25</v>
      </c>
      <c r="Q3752" s="5">
        <f t="shared" si="387"/>
        <v>42366.938628841606</v>
      </c>
      <c r="R3752" s="5">
        <f t="shared" si="386"/>
        <v>42395.892907801419</v>
      </c>
      <c r="S3752">
        <f t="shared" si="388"/>
        <v>29</v>
      </c>
      <c r="T3752">
        <f t="shared" si="389"/>
        <v>2015</v>
      </c>
      <c r="U3752" t="str">
        <f t="shared" si="390"/>
        <v>Jan</v>
      </c>
      <c r="V3752" t="str">
        <f t="shared" si="391"/>
        <v>Dec</v>
      </c>
    </row>
    <row r="3753" spans="1:22" ht="42.75" hidden="1" x14ac:dyDescent="0.4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>
        <v>11</v>
      </c>
      <c r="L3753" t="b">
        <v>1</v>
      </c>
      <c r="M3753" t="s">
        <v>8273</v>
      </c>
      <c r="N3753" t="s">
        <v>8315</v>
      </c>
      <c r="O3753" s="6">
        <f t="shared" si="384"/>
        <v>133</v>
      </c>
      <c r="P3753">
        <f t="shared" si="385"/>
        <v>120.55</v>
      </c>
      <c r="Q3753" s="5">
        <f t="shared" si="387"/>
        <v>42761.206536643025</v>
      </c>
      <c r="R3753" s="5">
        <f t="shared" si="386"/>
        <v>42822.44057919622</v>
      </c>
      <c r="S3753">
        <f t="shared" si="388"/>
        <v>61</v>
      </c>
      <c r="T3753">
        <f t="shared" si="389"/>
        <v>2017</v>
      </c>
      <c r="U3753" t="str">
        <f t="shared" si="390"/>
        <v>Mar</v>
      </c>
      <c r="V3753" t="str">
        <f t="shared" si="391"/>
        <v>Jan</v>
      </c>
    </row>
    <row r="3754" spans="1:22" ht="57" hidden="1" x14ac:dyDescent="0.4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>
        <v>15</v>
      </c>
      <c r="L3754" t="b">
        <v>1</v>
      </c>
      <c r="M3754" t="s">
        <v>8273</v>
      </c>
      <c r="N3754" t="s">
        <v>8315</v>
      </c>
      <c r="O3754" s="6">
        <f t="shared" si="384"/>
        <v>113</v>
      </c>
      <c r="P3754">
        <f t="shared" si="385"/>
        <v>37.67</v>
      </c>
      <c r="Q3754" s="5">
        <f t="shared" si="387"/>
        <v>42982.585520094566</v>
      </c>
      <c r="R3754" s="5">
        <f t="shared" si="386"/>
        <v>43023.51063829787</v>
      </c>
      <c r="S3754">
        <f t="shared" si="388"/>
        <v>41</v>
      </c>
      <c r="T3754">
        <f t="shared" si="389"/>
        <v>2017</v>
      </c>
      <c r="U3754" t="str">
        <f t="shared" si="390"/>
        <v>Oct</v>
      </c>
      <c r="V3754" t="str">
        <f t="shared" si="391"/>
        <v>Sep</v>
      </c>
    </row>
    <row r="3755" spans="1:22" ht="42.75" hidden="1" x14ac:dyDescent="0.4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>
        <v>30</v>
      </c>
      <c r="L3755" t="b">
        <v>1</v>
      </c>
      <c r="M3755" t="s">
        <v>8273</v>
      </c>
      <c r="N3755" t="s">
        <v>8315</v>
      </c>
      <c r="O3755" s="6">
        <f t="shared" si="384"/>
        <v>103</v>
      </c>
      <c r="P3755">
        <f t="shared" si="385"/>
        <v>172.23</v>
      </c>
      <c r="Q3755" s="5">
        <f t="shared" si="387"/>
        <v>42481.16075650118</v>
      </c>
      <c r="R3755" s="5">
        <f t="shared" si="386"/>
        <v>42510.957446808512</v>
      </c>
      <c r="S3755">
        <f t="shared" si="388"/>
        <v>30</v>
      </c>
      <c r="T3755">
        <f t="shared" si="389"/>
        <v>2016</v>
      </c>
      <c r="U3755" t="str">
        <f t="shared" si="390"/>
        <v>May</v>
      </c>
      <c r="V3755" t="str">
        <f t="shared" si="391"/>
        <v>Apr</v>
      </c>
    </row>
    <row r="3756" spans="1:22" ht="42.75" hidden="1" x14ac:dyDescent="0.4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>
        <v>27</v>
      </c>
      <c r="L3756" t="b">
        <v>1</v>
      </c>
      <c r="M3756" t="s">
        <v>8273</v>
      </c>
      <c r="N3756" t="s">
        <v>8315</v>
      </c>
      <c r="O3756" s="6">
        <f t="shared" si="384"/>
        <v>120</v>
      </c>
      <c r="P3756">
        <f t="shared" si="385"/>
        <v>111.11</v>
      </c>
      <c r="Q3756" s="5">
        <f t="shared" si="387"/>
        <v>42154.410602836884</v>
      </c>
      <c r="R3756" s="5">
        <f t="shared" si="386"/>
        <v>42192.53120567376</v>
      </c>
      <c r="S3756">
        <f t="shared" si="388"/>
        <v>38</v>
      </c>
      <c r="T3756">
        <f t="shared" si="389"/>
        <v>2015</v>
      </c>
      <c r="U3756" t="str">
        <f t="shared" si="390"/>
        <v>Jul</v>
      </c>
      <c r="V3756" t="str">
        <f t="shared" si="391"/>
        <v>May</v>
      </c>
    </row>
    <row r="3757" spans="1:22" ht="42.75" hidden="1" x14ac:dyDescent="0.4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>
        <v>28</v>
      </c>
      <c r="L3757" t="b">
        <v>1</v>
      </c>
      <c r="M3757" t="s">
        <v>8273</v>
      </c>
      <c r="N3757" t="s">
        <v>8315</v>
      </c>
      <c r="O3757" s="6">
        <f t="shared" si="384"/>
        <v>130</v>
      </c>
      <c r="P3757">
        <f t="shared" si="385"/>
        <v>25.46</v>
      </c>
      <c r="Q3757" s="5">
        <f t="shared" si="387"/>
        <v>42804.949255319152</v>
      </c>
      <c r="R3757" s="5">
        <f t="shared" si="386"/>
        <v>42835.587553191493</v>
      </c>
      <c r="S3757">
        <f t="shared" si="388"/>
        <v>31</v>
      </c>
      <c r="T3757">
        <f t="shared" si="389"/>
        <v>2017</v>
      </c>
      <c r="U3757" t="str">
        <f t="shared" si="390"/>
        <v>Apr</v>
      </c>
      <c r="V3757" t="str">
        <f t="shared" si="391"/>
        <v>Mar</v>
      </c>
    </row>
    <row r="3758" spans="1:22" ht="42.75" hidden="1" x14ac:dyDescent="0.4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>
        <v>17</v>
      </c>
      <c r="L3758" t="b">
        <v>1</v>
      </c>
      <c r="M3758" t="s">
        <v>8273</v>
      </c>
      <c r="N3758" t="s">
        <v>8315</v>
      </c>
      <c r="O3758" s="6">
        <f t="shared" si="384"/>
        <v>101</v>
      </c>
      <c r="P3758">
        <f t="shared" si="385"/>
        <v>267.64999999999998</v>
      </c>
      <c r="Q3758" s="5">
        <f t="shared" si="387"/>
        <v>42116.555531914899</v>
      </c>
      <c r="R3758" s="5">
        <f t="shared" si="386"/>
        <v>42147.193829787233</v>
      </c>
      <c r="S3758">
        <f t="shared" si="388"/>
        <v>31</v>
      </c>
      <c r="T3758">
        <f t="shared" si="389"/>
        <v>2015</v>
      </c>
      <c r="U3758" t="str">
        <f t="shared" si="390"/>
        <v>May</v>
      </c>
      <c r="V3758" t="str">
        <f t="shared" si="391"/>
        <v>Apr</v>
      </c>
    </row>
    <row r="3759" spans="1:22" ht="42.75" hidden="1" x14ac:dyDescent="0.4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>
        <v>50</v>
      </c>
      <c r="L3759" t="b">
        <v>1</v>
      </c>
      <c r="M3759" t="s">
        <v>8273</v>
      </c>
      <c r="N3759" t="s">
        <v>8315</v>
      </c>
      <c r="O3759" s="6">
        <f t="shared" si="384"/>
        <v>109</v>
      </c>
      <c r="P3759">
        <f t="shared" si="385"/>
        <v>75.959999999999994</v>
      </c>
      <c r="Q3759" s="5">
        <f t="shared" si="387"/>
        <v>42303.485992907801</v>
      </c>
      <c r="R3759" s="5">
        <f t="shared" si="386"/>
        <v>42323.911524822695</v>
      </c>
      <c r="S3759">
        <f t="shared" si="388"/>
        <v>21</v>
      </c>
      <c r="T3759">
        <f t="shared" si="389"/>
        <v>2015</v>
      </c>
      <c r="U3759" t="str">
        <f t="shared" si="390"/>
        <v>Nov</v>
      </c>
      <c r="V3759" t="str">
        <f t="shared" si="391"/>
        <v>Oct</v>
      </c>
    </row>
    <row r="3760" spans="1:22" ht="28.5" hidden="1" x14ac:dyDescent="0.4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>
        <v>26</v>
      </c>
      <c r="L3760" t="b">
        <v>1</v>
      </c>
      <c r="M3760" t="s">
        <v>8273</v>
      </c>
      <c r="N3760" t="s">
        <v>8315</v>
      </c>
      <c r="O3760" s="6">
        <f t="shared" si="384"/>
        <v>102</v>
      </c>
      <c r="P3760">
        <f t="shared" si="385"/>
        <v>59.04</v>
      </c>
      <c r="Q3760" s="5">
        <f t="shared" si="387"/>
        <v>42091.694302600474</v>
      </c>
      <c r="R3760" s="5">
        <f t="shared" si="386"/>
        <v>42123.085106382976</v>
      </c>
      <c r="S3760">
        <f t="shared" si="388"/>
        <v>32</v>
      </c>
      <c r="T3760">
        <f t="shared" si="389"/>
        <v>2015</v>
      </c>
      <c r="U3760" t="str">
        <f t="shared" si="390"/>
        <v>Apr</v>
      </c>
      <c r="V3760" t="str">
        <f t="shared" si="391"/>
        <v>Mar</v>
      </c>
    </row>
    <row r="3761" spans="1:22" ht="28.5" hidden="1" x14ac:dyDescent="0.4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>
        <v>88</v>
      </c>
      <c r="L3761" t="b">
        <v>1</v>
      </c>
      <c r="M3761" t="s">
        <v>8273</v>
      </c>
      <c r="N3761" t="s">
        <v>8315</v>
      </c>
      <c r="O3761" s="6">
        <f t="shared" si="384"/>
        <v>110</v>
      </c>
      <c r="P3761">
        <f t="shared" si="385"/>
        <v>50.11</v>
      </c>
      <c r="Q3761" s="5">
        <f t="shared" si="387"/>
        <v>42535.578640661937</v>
      </c>
      <c r="R3761" s="5">
        <f t="shared" si="386"/>
        <v>42596.85523640662</v>
      </c>
      <c r="S3761">
        <f t="shared" si="388"/>
        <v>61</v>
      </c>
      <c r="T3761">
        <f t="shared" si="389"/>
        <v>2016</v>
      </c>
      <c r="U3761" t="str">
        <f t="shared" si="390"/>
        <v>Aug</v>
      </c>
      <c r="V3761" t="str">
        <f t="shared" si="391"/>
        <v>Jun</v>
      </c>
    </row>
    <row r="3762" spans="1:22" ht="42.75" hidden="1" x14ac:dyDescent="0.4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>
        <v>91</v>
      </c>
      <c r="L3762" t="b">
        <v>1</v>
      </c>
      <c r="M3762" t="s">
        <v>8273</v>
      </c>
      <c r="N3762" t="s">
        <v>8315</v>
      </c>
      <c r="O3762" s="6">
        <f t="shared" si="384"/>
        <v>101</v>
      </c>
      <c r="P3762">
        <f t="shared" si="385"/>
        <v>55.5</v>
      </c>
      <c r="Q3762" s="5">
        <f t="shared" si="387"/>
        <v>42083.579030732857</v>
      </c>
      <c r="R3762" s="5">
        <f t="shared" si="386"/>
        <v>42109.110945626482</v>
      </c>
      <c r="S3762">
        <f t="shared" si="388"/>
        <v>26</v>
      </c>
      <c r="T3762">
        <f t="shared" si="389"/>
        <v>2015</v>
      </c>
      <c r="U3762" t="str">
        <f t="shared" si="390"/>
        <v>Apr</v>
      </c>
      <c r="V3762" t="str">
        <f t="shared" si="391"/>
        <v>Mar</v>
      </c>
    </row>
    <row r="3763" spans="1:22" ht="42.75" hidden="1" x14ac:dyDescent="0.4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>
        <v>3</v>
      </c>
      <c r="L3763" t="b">
        <v>1</v>
      </c>
      <c r="M3763" t="s">
        <v>8273</v>
      </c>
      <c r="N3763" t="s">
        <v>8315</v>
      </c>
      <c r="O3763" s="6">
        <f t="shared" si="384"/>
        <v>100</v>
      </c>
      <c r="P3763">
        <f t="shared" si="385"/>
        <v>166.67</v>
      </c>
      <c r="Q3763" s="5">
        <f t="shared" si="387"/>
        <v>42526.753392434985</v>
      </c>
      <c r="R3763" s="5">
        <f t="shared" si="386"/>
        <v>42581.382978723399</v>
      </c>
      <c r="S3763">
        <f t="shared" si="388"/>
        <v>54</v>
      </c>
      <c r="T3763">
        <f t="shared" si="389"/>
        <v>2016</v>
      </c>
      <c r="U3763" t="str">
        <f t="shared" si="390"/>
        <v>Jul</v>
      </c>
      <c r="V3763" t="str">
        <f t="shared" si="391"/>
        <v>Jun</v>
      </c>
    </row>
    <row r="3764" spans="1:22" ht="42.75" hidden="1" x14ac:dyDescent="0.4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>
        <v>28</v>
      </c>
      <c r="L3764" t="b">
        <v>1</v>
      </c>
      <c r="M3764" t="s">
        <v>8273</v>
      </c>
      <c r="N3764" t="s">
        <v>8315</v>
      </c>
      <c r="O3764" s="6">
        <f t="shared" si="384"/>
        <v>106</v>
      </c>
      <c r="P3764">
        <f t="shared" si="385"/>
        <v>47.43</v>
      </c>
      <c r="Q3764" s="5">
        <f t="shared" si="387"/>
        <v>42547.532966903076</v>
      </c>
      <c r="R3764" s="5">
        <f t="shared" si="386"/>
        <v>42573.064881796687</v>
      </c>
      <c r="S3764">
        <f t="shared" si="388"/>
        <v>26</v>
      </c>
      <c r="T3764">
        <f t="shared" si="389"/>
        <v>2016</v>
      </c>
      <c r="U3764" t="str">
        <f t="shared" si="390"/>
        <v>Jul</v>
      </c>
      <c r="V3764" t="str">
        <f t="shared" si="391"/>
        <v>Jun</v>
      </c>
    </row>
    <row r="3765" spans="1:22" ht="28.5" hidden="1" x14ac:dyDescent="0.4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>
        <v>77</v>
      </c>
      <c r="L3765" t="b">
        <v>1</v>
      </c>
      <c r="M3765" t="s">
        <v>8273</v>
      </c>
      <c r="N3765" t="s">
        <v>8315</v>
      </c>
      <c r="O3765" s="6">
        <f t="shared" si="384"/>
        <v>100</v>
      </c>
      <c r="P3765">
        <f t="shared" si="385"/>
        <v>64.94</v>
      </c>
      <c r="Q3765" s="5">
        <f t="shared" si="387"/>
        <v>42416.744988179664</v>
      </c>
      <c r="R3765" s="5">
        <f t="shared" si="386"/>
        <v>42447.340732860524</v>
      </c>
      <c r="S3765">
        <f t="shared" si="388"/>
        <v>31</v>
      </c>
      <c r="T3765">
        <f t="shared" si="389"/>
        <v>2016</v>
      </c>
      <c r="U3765" t="str">
        <f t="shared" si="390"/>
        <v>Mar</v>
      </c>
      <c r="V3765" t="str">
        <f t="shared" si="391"/>
        <v>Feb</v>
      </c>
    </row>
    <row r="3766" spans="1:22" ht="42.75" hidden="1" x14ac:dyDescent="0.4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>
        <v>27</v>
      </c>
      <c r="L3766" t="b">
        <v>1</v>
      </c>
      <c r="M3766" t="s">
        <v>8273</v>
      </c>
      <c r="N3766" t="s">
        <v>8315</v>
      </c>
      <c r="O3766" s="6">
        <f t="shared" si="384"/>
        <v>100</v>
      </c>
      <c r="P3766">
        <f t="shared" si="385"/>
        <v>55.56</v>
      </c>
      <c r="Q3766" s="5">
        <f t="shared" si="387"/>
        <v>42860.073664302603</v>
      </c>
      <c r="R3766" s="5">
        <f t="shared" si="386"/>
        <v>42879.663829787234</v>
      </c>
      <c r="S3766">
        <f t="shared" si="388"/>
        <v>20</v>
      </c>
      <c r="T3766">
        <f t="shared" si="389"/>
        <v>2017</v>
      </c>
      <c r="U3766" t="str">
        <f t="shared" si="390"/>
        <v>May</v>
      </c>
      <c r="V3766" t="str">
        <f t="shared" si="391"/>
        <v>May</v>
      </c>
    </row>
    <row r="3767" spans="1:22" ht="42.75" hidden="1" x14ac:dyDescent="0.4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>
        <v>107</v>
      </c>
      <c r="L3767" t="b">
        <v>1</v>
      </c>
      <c r="M3767" t="s">
        <v>8273</v>
      </c>
      <c r="N3767" t="s">
        <v>8315</v>
      </c>
      <c r="O3767" s="6">
        <f t="shared" si="384"/>
        <v>113</v>
      </c>
      <c r="P3767">
        <f t="shared" si="385"/>
        <v>74.22</v>
      </c>
      <c r="Q3767" s="5">
        <f t="shared" si="387"/>
        <v>42166.558888888889</v>
      </c>
      <c r="R3767" s="5">
        <f t="shared" si="386"/>
        <v>42197.19718676123</v>
      </c>
      <c r="S3767">
        <f t="shared" si="388"/>
        <v>31</v>
      </c>
      <c r="T3767">
        <f t="shared" si="389"/>
        <v>2015</v>
      </c>
      <c r="U3767" t="str">
        <f t="shared" si="390"/>
        <v>Jul</v>
      </c>
      <c r="V3767" t="str">
        <f t="shared" si="391"/>
        <v>Jun</v>
      </c>
    </row>
    <row r="3768" spans="1:22" ht="42.75" hidden="1" x14ac:dyDescent="0.4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>
        <v>96</v>
      </c>
      <c r="L3768" t="b">
        <v>1</v>
      </c>
      <c r="M3768" t="s">
        <v>8273</v>
      </c>
      <c r="N3768" t="s">
        <v>8315</v>
      </c>
      <c r="O3768" s="6">
        <f t="shared" si="384"/>
        <v>103</v>
      </c>
      <c r="P3768">
        <f t="shared" si="385"/>
        <v>106.93</v>
      </c>
      <c r="Q3768" s="5">
        <f t="shared" si="387"/>
        <v>42133.255851063834</v>
      </c>
      <c r="R3768" s="5">
        <f t="shared" si="386"/>
        <v>42169.000531914891</v>
      </c>
      <c r="S3768">
        <f t="shared" si="388"/>
        <v>36</v>
      </c>
      <c r="T3768">
        <f t="shared" si="389"/>
        <v>2015</v>
      </c>
      <c r="U3768" t="str">
        <f t="shared" si="390"/>
        <v>Jun</v>
      </c>
      <c r="V3768" t="str">
        <f t="shared" si="391"/>
        <v>May</v>
      </c>
    </row>
    <row r="3769" spans="1:22" ht="42.75" hidden="1" x14ac:dyDescent="0.4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>
        <v>56</v>
      </c>
      <c r="L3769" t="b">
        <v>1</v>
      </c>
      <c r="M3769" t="s">
        <v>8273</v>
      </c>
      <c r="N3769" t="s">
        <v>8315</v>
      </c>
      <c r="O3769" s="6">
        <f t="shared" si="384"/>
        <v>117</v>
      </c>
      <c r="P3769">
        <f t="shared" si="385"/>
        <v>41.7</v>
      </c>
      <c r="Q3769" s="5">
        <f t="shared" si="387"/>
        <v>42400.679633569744</v>
      </c>
      <c r="R3769" s="5">
        <f t="shared" si="386"/>
        <v>42415.169503546102</v>
      </c>
      <c r="S3769">
        <f t="shared" si="388"/>
        <v>15</v>
      </c>
      <c r="T3769">
        <f t="shared" si="389"/>
        <v>2016</v>
      </c>
      <c r="U3769" t="str">
        <f t="shared" si="390"/>
        <v>Feb</v>
      </c>
      <c r="V3769" t="str">
        <f t="shared" si="391"/>
        <v>Jan</v>
      </c>
    </row>
    <row r="3770" spans="1:22" ht="42.75" hidden="1" x14ac:dyDescent="0.4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>
        <v>58</v>
      </c>
      <c r="L3770" t="b">
        <v>1</v>
      </c>
      <c r="M3770" t="s">
        <v>8273</v>
      </c>
      <c r="N3770" t="s">
        <v>8315</v>
      </c>
      <c r="O3770" s="6">
        <f t="shared" si="384"/>
        <v>108</v>
      </c>
      <c r="P3770">
        <f t="shared" si="385"/>
        <v>74.239999999999995</v>
      </c>
      <c r="Q3770" s="5">
        <f t="shared" si="387"/>
        <v>42117.488061465716</v>
      </c>
      <c r="R3770" s="5">
        <f t="shared" si="386"/>
        <v>42148.126359338057</v>
      </c>
      <c r="S3770">
        <f t="shared" si="388"/>
        <v>31</v>
      </c>
      <c r="T3770">
        <f t="shared" si="389"/>
        <v>2015</v>
      </c>
      <c r="U3770" t="str">
        <f t="shared" si="390"/>
        <v>May</v>
      </c>
      <c r="V3770" t="str">
        <f t="shared" si="391"/>
        <v>Apr</v>
      </c>
    </row>
    <row r="3771" spans="1:22" ht="42.75" hidden="1" x14ac:dyDescent="0.4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>
        <v>15</v>
      </c>
      <c r="L3771" t="b">
        <v>1</v>
      </c>
      <c r="M3771" t="s">
        <v>8273</v>
      </c>
      <c r="N3771" t="s">
        <v>8315</v>
      </c>
      <c r="O3771" s="6">
        <f t="shared" si="384"/>
        <v>100</v>
      </c>
      <c r="P3771">
        <f t="shared" si="385"/>
        <v>73.33</v>
      </c>
      <c r="Q3771" s="5">
        <f t="shared" si="387"/>
        <v>42804.674692671397</v>
      </c>
      <c r="R3771" s="5">
        <f t="shared" si="386"/>
        <v>42835.312990543738</v>
      </c>
      <c r="S3771">
        <f t="shared" si="388"/>
        <v>31</v>
      </c>
      <c r="T3771">
        <f t="shared" si="389"/>
        <v>2017</v>
      </c>
      <c r="U3771" t="str">
        <f t="shared" si="390"/>
        <v>Apr</v>
      </c>
      <c r="V3771" t="str">
        <f t="shared" si="391"/>
        <v>Mar</v>
      </c>
    </row>
    <row r="3772" spans="1:22" ht="42.75" hidden="1" x14ac:dyDescent="0.4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>
        <v>20</v>
      </c>
      <c r="L3772" t="b">
        <v>1</v>
      </c>
      <c r="M3772" t="s">
        <v>8273</v>
      </c>
      <c r="N3772" t="s">
        <v>8315</v>
      </c>
      <c r="O3772" s="6">
        <f t="shared" si="384"/>
        <v>100</v>
      </c>
      <c r="P3772">
        <f t="shared" si="385"/>
        <v>100</v>
      </c>
      <c r="Q3772" s="5">
        <f t="shared" si="387"/>
        <v>42491.482387706856</v>
      </c>
      <c r="R3772" s="5">
        <f t="shared" si="386"/>
        <v>42522.120685579197</v>
      </c>
      <c r="S3772">
        <f t="shared" si="388"/>
        <v>31</v>
      </c>
      <c r="T3772">
        <f t="shared" si="389"/>
        <v>2016</v>
      </c>
      <c r="U3772" t="str">
        <f t="shared" si="390"/>
        <v>Jun</v>
      </c>
      <c r="V3772" t="str">
        <f t="shared" si="391"/>
        <v>May</v>
      </c>
    </row>
    <row r="3773" spans="1:22" ht="28.5" hidden="1" x14ac:dyDescent="0.4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>
        <v>38</v>
      </c>
      <c r="L3773" t="b">
        <v>1</v>
      </c>
      <c r="M3773" t="s">
        <v>8273</v>
      </c>
      <c r="N3773" t="s">
        <v>8315</v>
      </c>
      <c r="O3773" s="6">
        <f t="shared" si="384"/>
        <v>146</v>
      </c>
      <c r="P3773">
        <f t="shared" si="385"/>
        <v>38.42</v>
      </c>
      <c r="Q3773" s="5">
        <f t="shared" si="387"/>
        <v>42853.960425531914</v>
      </c>
      <c r="R3773" s="5">
        <f t="shared" si="386"/>
        <v>42868.404255319154</v>
      </c>
      <c r="S3773">
        <f t="shared" si="388"/>
        <v>15</v>
      </c>
      <c r="T3773">
        <f t="shared" si="389"/>
        <v>2017</v>
      </c>
      <c r="U3773" t="str">
        <f t="shared" si="390"/>
        <v>May</v>
      </c>
      <c r="V3773" t="str">
        <f t="shared" si="391"/>
        <v>Apr</v>
      </c>
    </row>
    <row r="3774" spans="1:22" ht="42.75" hidden="1" x14ac:dyDescent="0.4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>
        <v>33</v>
      </c>
      <c r="L3774" t="b">
        <v>1</v>
      </c>
      <c r="M3774" t="s">
        <v>8273</v>
      </c>
      <c r="N3774" t="s">
        <v>8315</v>
      </c>
      <c r="O3774" s="6">
        <f t="shared" si="384"/>
        <v>110</v>
      </c>
      <c r="P3774">
        <f t="shared" si="385"/>
        <v>166.97</v>
      </c>
      <c r="Q3774" s="5">
        <f t="shared" si="387"/>
        <v>43046.736477541373</v>
      </c>
      <c r="R3774" s="5">
        <f t="shared" si="386"/>
        <v>43067.808510638293</v>
      </c>
      <c r="S3774">
        <f t="shared" si="388"/>
        <v>22</v>
      </c>
      <c r="T3774">
        <f t="shared" si="389"/>
        <v>2017</v>
      </c>
      <c r="U3774" t="str">
        <f t="shared" si="390"/>
        <v>Nov</v>
      </c>
      <c r="V3774" t="str">
        <f t="shared" si="391"/>
        <v>Nov</v>
      </c>
    </row>
    <row r="3775" spans="1:22" ht="28.5" hidden="1" x14ac:dyDescent="0.4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>
        <v>57</v>
      </c>
      <c r="L3775" t="b">
        <v>1</v>
      </c>
      <c r="M3775" t="s">
        <v>8273</v>
      </c>
      <c r="N3775" t="s">
        <v>8315</v>
      </c>
      <c r="O3775" s="6">
        <f t="shared" si="384"/>
        <v>108</v>
      </c>
      <c r="P3775">
        <f t="shared" si="385"/>
        <v>94.91</v>
      </c>
      <c r="Q3775" s="5">
        <f t="shared" si="387"/>
        <v>43019.558475177306</v>
      </c>
      <c r="R3775" s="5">
        <f t="shared" si="386"/>
        <v>43053.346099290779</v>
      </c>
      <c r="S3775">
        <f t="shared" si="388"/>
        <v>34</v>
      </c>
      <c r="T3775">
        <f t="shared" si="389"/>
        <v>2017</v>
      </c>
      <c r="U3775" t="str">
        <f t="shared" si="390"/>
        <v>Nov</v>
      </c>
      <c r="V3775" t="str">
        <f t="shared" si="391"/>
        <v>Oct</v>
      </c>
    </row>
    <row r="3776" spans="1:22" ht="42.75" hidden="1" x14ac:dyDescent="0.4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>
        <v>25</v>
      </c>
      <c r="L3776" t="b">
        <v>1</v>
      </c>
      <c r="M3776" t="s">
        <v>8273</v>
      </c>
      <c r="N3776" t="s">
        <v>8315</v>
      </c>
      <c r="O3776" s="6">
        <f t="shared" si="384"/>
        <v>100</v>
      </c>
      <c r="P3776">
        <f t="shared" si="385"/>
        <v>100</v>
      </c>
      <c r="Q3776" s="5">
        <f t="shared" si="387"/>
        <v>42439.255969267135</v>
      </c>
      <c r="R3776" s="5">
        <f t="shared" si="386"/>
        <v>42455.596394799053</v>
      </c>
      <c r="S3776">
        <f t="shared" si="388"/>
        <v>17</v>
      </c>
      <c r="T3776">
        <f t="shared" si="389"/>
        <v>2016</v>
      </c>
      <c r="U3776" t="str">
        <f t="shared" si="390"/>
        <v>Mar</v>
      </c>
      <c r="V3776" t="str">
        <f t="shared" si="391"/>
        <v>Mar</v>
      </c>
    </row>
    <row r="3777" spans="1:22" ht="42.75" hidden="1" x14ac:dyDescent="0.4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>
        <v>14</v>
      </c>
      <c r="L3777" t="b">
        <v>1</v>
      </c>
      <c r="M3777" t="s">
        <v>8273</v>
      </c>
      <c r="N3777" t="s">
        <v>8315</v>
      </c>
      <c r="O3777" s="6">
        <f t="shared" si="384"/>
        <v>100</v>
      </c>
      <c r="P3777">
        <f t="shared" si="385"/>
        <v>143.21</v>
      </c>
      <c r="Q3777" s="5">
        <f t="shared" si="387"/>
        <v>42427.154172576833</v>
      </c>
      <c r="R3777" s="5">
        <f t="shared" si="386"/>
        <v>42454.957446808512</v>
      </c>
      <c r="S3777">
        <f t="shared" si="388"/>
        <v>28</v>
      </c>
      <c r="T3777">
        <f t="shared" si="389"/>
        <v>2016</v>
      </c>
      <c r="U3777" t="str">
        <f t="shared" si="390"/>
        <v>Mar</v>
      </c>
      <c r="V3777" t="str">
        <f t="shared" si="391"/>
        <v>Feb</v>
      </c>
    </row>
    <row r="3778" spans="1:22" ht="57" hidden="1" x14ac:dyDescent="0.4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>
        <v>94</v>
      </c>
      <c r="L3778" t="b">
        <v>1</v>
      </c>
      <c r="M3778" t="s">
        <v>8273</v>
      </c>
      <c r="N3778" t="s">
        <v>8315</v>
      </c>
      <c r="O3778" s="6">
        <f t="shared" ref="O3778:O3841" si="392">ROUND(E3778/D3778*100,0)</f>
        <v>107</v>
      </c>
      <c r="P3778">
        <f t="shared" ref="P3778:P3841" si="393">IFERROR(ROUND(E3778/K3778,2),0)</f>
        <v>90.82</v>
      </c>
      <c r="Q3778" s="5">
        <f t="shared" si="387"/>
        <v>42160.013924349885</v>
      </c>
      <c r="R3778" s="5">
        <f t="shared" ref="R3778:R3841" si="394">(I3778/84600)+DATE(1970,1,1)</f>
        <v>42198.48936170213</v>
      </c>
      <c r="S3778">
        <f t="shared" si="388"/>
        <v>39</v>
      </c>
      <c r="T3778">
        <f t="shared" si="389"/>
        <v>2015</v>
      </c>
      <c r="U3778" t="str">
        <f t="shared" si="390"/>
        <v>Jul</v>
      </c>
      <c r="V3778" t="str">
        <f t="shared" si="391"/>
        <v>Jun</v>
      </c>
    </row>
    <row r="3779" spans="1:22" ht="42.75" hidden="1" x14ac:dyDescent="0.4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>
        <v>59</v>
      </c>
      <c r="L3779" t="b">
        <v>1</v>
      </c>
      <c r="M3779" t="s">
        <v>8273</v>
      </c>
      <c r="N3779" t="s">
        <v>8315</v>
      </c>
      <c r="O3779" s="6">
        <f t="shared" si="392"/>
        <v>143</v>
      </c>
      <c r="P3779">
        <f t="shared" si="393"/>
        <v>48.54</v>
      </c>
      <c r="Q3779" s="5">
        <f t="shared" ref="Q3779:Q3842" si="395">(J3779/84600)+DATE(1970,1,1)</f>
        <v>42234.305212765961</v>
      </c>
      <c r="R3779" s="5">
        <f t="shared" si="394"/>
        <v>42256.829787234041</v>
      </c>
      <c r="S3779">
        <f t="shared" ref="S3779:S3842" si="396">ROUND((I3779-J3779)/86400,0)+1</f>
        <v>23</v>
      </c>
      <c r="T3779">
        <f t="shared" ref="T3779:T3842" si="397">YEAR((Q3779))</f>
        <v>2015</v>
      </c>
      <c r="U3779" t="str">
        <f t="shared" si="390"/>
        <v>Sep</v>
      </c>
      <c r="V3779" t="str">
        <f t="shared" si="391"/>
        <v>Aug</v>
      </c>
    </row>
    <row r="3780" spans="1:22" ht="28.5" hidden="1" x14ac:dyDescent="0.4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>
        <v>36</v>
      </c>
      <c r="L3780" t="b">
        <v>1</v>
      </c>
      <c r="M3780" t="s">
        <v>8273</v>
      </c>
      <c r="N3780" t="s">
        <v>8315</v>
      </c>
      <c r="O3780" s="6">
        <f t="shared" si="392"/>
        <v>105</v>
      </c>
      <c r="P3780">
        <f t="shared" si="393"/>
        <v>70.03</v>
      </c>
      <c r="Q3780" s="5">
        <f t="shared" si="395"/>
        <v>42339.198345153665</v>
      </c>
      <c r="R3780" s="5">
        <f t="shared" si="394"/>
        <v>42400.474940898348</v>
      </c>
      <c r="S3780">
        <f t="shared" si="396"/>
        <v>61</v>
      </c>
      <c r="T3780">
        <f t="shared" si="397"/>
        <v>2015</v>
      </c>
      <c r="U3780" t="str">
        <f t="shared" si="390"/>
        <v>Jan</v>
      </c>
      <c r="V3780" t="str">
        <f t="shared" si="391"/>
        <v>Dec</v>
      </c>
    </row>
    <row r="3781" spans="1:22" ht="28.5" hidden="1" x14ac:dyDescent="0.4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>
        <v>115</v>
      </c>
      <c r="L3781" t="b">
        <v>1</v>
      </c>
      <c r="M3781" t="s">
        <v>8273</v>
      </c>
      <c r="N3781" t="s">
        <v>8315</v>
      </c>
      <c r="O3781" s="6">
        <f t="shared" si="392"/>
        <v>104</v>
      </c>
      <c r="P3781">
        <f t="shared" si="393"/>
        <v>135.63</v>
      </c>
      <c r="Q3781" s="5">
        <f t="shared" si="395"/>
        <v>42784.389361702124</v>
      </c>
      <c r="R3781" s="5">
        <f t="shared" si="394"/>
        <v>42814.985106382977</v>
      </c>
      <c r="S3781">
        <f t="shared" si="396"/>
        <v>31</v>
      </c>
      <c r="T3781">
        <f t="shared" si="397"/>
        <v>2017</v>
      </c>
      <c r="U3781" t="str">
        <f t="shared" si="390"/>
        <v>Mar</v>
      </c>
      <c r="V3781" t="str">
        <f t="shared" si="391"/>
        <v>Feb</v>
      </c>
    </row>
    <row r="3782" spans="1:22" ht="42.75" hidden="1" x14ac:dyDescent="0.4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>
        <v>30</v>
      </c>
      <c r="L3782" t="b">
        <v>1</v>
      </c>
      <c r="M3782" t="s">
        <v>8273</v>
      </c>
      <c r="N3782" t="s">
        <v>8315</v>
      </c>
      <c r="O3782" s="6">
        <f t="shared" si="392"/>
        <v>120</v>
      </c>
      <c r="P3782">
        <f t="shared" si="393"/>
        <v>100</v>
      </c>
      <c r="Q3782" s="5">
        <f t="shared" si="395"/>
        <v>42519.352068557921</v>
      </c>
      <c r="R3782" s="5">
        <f t="shared" si="394"/>
        <v>42552.663829787234</v>
      </c>
      <c r="S3782">
        <f t="shared" si="396"/>
        <v>34</v>
      </c>
      <c r="T3782">
        <f t="shared" si="397"/>
        <v>2016</v>
      </c>
      <c r="U3782" t="str">
        <f t="shared" si="390"/>
        <v>Jul</v>
      </c>
      <c r="V3782" t="str">
        <f t="shared" si="391"/>
        <v>May</v>
      </c>
    </row>
    <row r="3783" spans="1:22" ht="42.75" hidden="1" x14ac:dyDescent="0.4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>
        <v>52</v>
      </c>
      <c r="L3783" t="b">
        <v>1</v>
      </c>
      <c r="M3783" t="s">
        <v>8273</v>
      </c>
      <c r="N3783" t="s">
        <v>8315</v>
      </c>
      <c r="O3783" s="6">
        <f t="shared" si="392"/>
        <v>110</v>
      </c>
      <c r="P3783">
        <f t="shared" si="393"/>
        <v>94.9</v>
      </c>
      <c r="Q3783" s="5">
        <f t="shared" si="395"/>
        <v>42212.625118203308</v>
      </c>
      <c r="R3783" s="5">
        <f t="shared" si="394"/>
        <v>42238.157033096926</v>
      </c>
      <c r="S3783">
        <f t="shared" si="396"/>
        <v>26</v>
      </c>
      <c r="T3783">
        <f t="shared" si="397"/>
        <v>2015</v>
      </c>
      <c r="U3783" t="str">
        <f t="shared" si="390"/>
        <v>Aug</v>
      </c>
      <c r="V3783" t="str">
        <f t="shared" si="391"/>
        <v>Jul</v>
      </c>
    </row>
    <row r="3784" spans="1:22" ht="42.75" hidden="1" x14ac:dyDescent="0.4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>
        <v>27</v>
      </c>
      <c r="L3784" t="b">
        <v>1</v>
      </c>
      <c r="M3784" t="s">
        <v>8273</v>
      </c>
      <c r="N3784" t="s">
        <v>8315</v>
      </c>
      <c r="O3784" s="6">
        <f t="shared" si="392"/>
        <v>102</v>
      </c>
      <c r="P3784">
        <f t="shared" si="393"/>
        <v>75.37</v>
      </c>
      <c r="Q3784" s="5">
        <f t="shared" si="395"/>
        <v>42908.093345153669</v>
      </c>
      <c r="R3784" s="5">
        <f t="shared" si="394"/>
        <v>42937.808510638293</v>
      </c>
      <c r="S3784">
        <f t="shared" si="396"/>
        <v>30</v>
      </c>
      <c r="T3784">
        <f t="shared" si="397"/>
        <v>2017</v>
      </c>
      <c r="U3784" t="str">
        <f t="shared" si="390"/>
        <v>Jul</v>
      </c>
      <c r="V3784" t="str">
        <f t="shared" si="391"/>
        <v>Jun</v>
      </c>
    </row>
    <row r="3785" spans="1:22" ht="42.75" hidden="1" x14ac:dyDescent="0.4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>
        <v>24</v>
      </c>
      <c r="L3785" t="b">
        <v>1</v>
      </c>
      <c r="M3785" t="s">
        <v>8273</v>
      </c>
      <c r="N3785" t="s">
        <v>8315</v>
      </c>
      <c r="O3785" s="6">
        <f t="shared" si="392"/>
        <v>129</v>
      </c>
      <c r="P3785">
        <f t="shared" si="393"/>
        <v>64.459999999999994</v>
      </c>
      <c r="Q3785" s="5">
        <f t="shared" si="395"/>
        <v>42778.675177304962</v>
      </c>
      <c r="R3785" s="5">
        <f t="shared" si="394"/>
        <v>42803.723404255317</v>
      </c>
      <c r="S3785">
        <f t="shared" si="396"/>
        <v>26</v>
      </c>
      <c r="T3785">
        <f t="shared" si="397"/>
        <v>2017</v>
      </c>
      <c r="U3785" t="str">
        <f t="shared" si="390"/>
        <v>Mar</v>
      </c>
      <c r="V3785" t="str">
        <f t="shared" si="391"/>
        <v>Feb</v>
      </c>
    </row>
    <row r="3786" spans="1:22" ht="42.75" hidden="1" x14ac:dyDescent="0.4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>
        <v>10</v>
      </c>
      <c r="L3786" t="b">
        <v>1</v>
      </c>
      <c r="M3786" t="s">
        <v>8273</v>
      </c>
      <c r="N3786" t="s">
        <v>8315</v>
      </c>
      <c r="O3786" s="6">
        <f t="shared" si="392"/>
        <v>115</v>
      </c>
      <c r="P3786">
        <f t="shared" si="393"/>
        <v>115</v>
      </c>
      <c r="Q3786" s="5">
        <f t="shared" si="395"/>
        <v>42892.895177304963</v>
      </c>
      <c r="R3786" s="5">
        <f t="shared" si="394"/>
        <v>42923.533475177304</v>
      </c>
      <c r="S3786">
        <f t="shared" si="396"/>
        <v>31</v>
      </c>
      <c r="T3786">
        <f t="shared" si="397"/>
        <v>2017</v>
      </c>
      <c r="U3786" t="str">
        <f t="shared" si="390"/>
        <v>Jul</v>
      </c>
      <c r="V3786" t="str">
        <f t="shared" si="391"/>
        <v>Jun</v>
      </c>
    </row>
    <row r="3787" spans="1:22" ht="42.75" hidden="1" x14ac:dyDescent="0.4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>
        <v>30</v>
      </c>
      <c r="L3787" t="b">
        <v>1</v>
      </c>
      <c r="M3787" t="s">
        <v>8273</v>
      </c>
      <c r="N3787" t="s">
        <v>8315</v>
      </c>
      <c r="O3787" s="6">
        <f t="shared" si="392"/>
        <v>151</v>
      </c>
      <c r="P3787">
        <f t="shared" si="393"/>
        <v>100.5</v>
      </c>
      <c r="Q3787" s="5">
        <f t="shared" si="395"/>
        <v>42909.907434988185</v>
      </c>
      <c r="R3787" s="5">
        <f t="shared" si="394"/>
        <v>42946.448936170214</v>
      </c>
      <c r="S3787">
        <f t="shared" si="396"/>
        <v>37</v>
      </c>
      <c r="T3787">
        <f t="shared" si="397"/>
        <v>2017</v>
      </c>
      <c r="U3787" t="str">
        <f t="shared" si="390"/>
        <v>Jul</v>
      </c>
      <c r="V3787" t="str">
        <f t="shared" si="391"/>
        <v>Jun</v>
      </c>
    </row>
    <row r="3788" spans="1:22" ht="42.75" hidden="1" x14ac:dyDescent="0.4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>
        <v>71</v>
      </c>
      <c r="L3788" t="b">
        <v>1</v>
      </c>
      <c r="M3788" t="s">
        <v>8273</v>
      </c>
      <c r="N3788" t="s">
        <v>8315</v>
      </c>
      <c r="O3788" s="6">
        <f t="shared" si="392"/>
        <v>111</v>
      </c>
      <c r="P3788">
        <f t="shared" si="393"/>
        <v>93.77</v>
      </c>
      <c r="Q3788" s="5">
        <f t="shared" si="395"/>
        <v>42846.996158392431</v>
      </c>
      <c r="R3788" s="5">
        <f t="shared" si="394"/>
        <v>42877.634456264772</v>
      </c>
      <c r="S3788">
        <f t="shared" si="396"/>
        <v>31</v>
      </c>
      <c r="T3788">
        <f t="shared" si="397"/>
        <v>2017</v>
      </c>
      <c r="U3788" t="str">
        <f t="shared" si="390"/>
        <v>May</v>
      </c>
      <c r="V3788" t="str">
        <f t="shared" si="391"/>
        <v>Apr</v>
      </c>
    </row>
    <row r="3789" spans="1:22" ht="42.75" hidden="1" x14ac:dyDescent="0.4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>
        <v>10</v>
      </c>
      <c r="L3789" t="b">
        <v>1</v>
      </c>
      <c r="M3789" t="s">
        <v>8273</v>
      </c>
      <c r="N3789" t="s">
        <v>8315</v>
      </c>
      <c r="O3789" s="6">
        <f t="shared" si="392"/>
        <v>100</v>
      </c>
      <c r="P3789">
        <f t="shared" si="393"/>
        <v>35.1</v>
      </c>
      <c r="Q3789" s="5">
        <f t="shared" si="395"/>
        <v>42520.695106382977</v>
      </c>
      <c r="R3789" s="5">
        <f t="shared" si="394"/>
        <v>42549.935460992907</v>
      </c>
      <c r="S3789">
        <f t="shared" si="396"/>
        <v>30</v>
      </c>
      <c r="T3789">
        <f t="shared" si="397"/>
        <v>2016</v>
      </c>
      <c r="U3789" t="str">
        <f t="shared" ref="U3789:U3852" si="398">TEXT(R3789,"mmm")</f>
        <v>Jun</v>
      </c>
      <c r="V3789" t="str">
        <f t="shared" si="391"/>
        <v>May</v>
      </c>
    </row>
    <row r="3790" spans="1:22" ht="71.25" hidden="1" x14ac:dyDescent="0.4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>
        <v>1</v>
      </c>
      <c r="L3790" t="b">
        <v>0</v>
      </c>
      <c r="M3790" t="s">
        <v>8273</v>
      </c>
      <c r="N3790" t="s">
        <v>8315</v>
      </c>
      <c r="O3790" s="6">
        <f t="shared" si="392"/>
        <v>1</v>
      </c>
      <c r="P3790">
        <f t="shared" si="393"/>
        <v>500</v>
      </c>
      <c r="Q3790" s="5">
        <f t="shared" si="395"/>
        <v>42690.391477541372</v>
      </c>
      <c r="R3790" s="5">
        <f t="shared" si="394"/>
        <v>42718.970212765955</v>
      </c>
      <c r="S3790">
        <f t="shared" si="396"/>
        <v>29</v>
      </c>
      <c r="T3790">
        <f t="shared" si="397"/>
        <v>2016</v>
      </c>
      <c r="U3790" t="str">
        <f t="shared" si="398"/>
        <v>Dec</v>
      </c>
      <c r="V3790" t="str">
        <f t="shared" si="391"/>
        <v>Nov</v>
      </c>
    </row>
    <row r="3791" spans="1:22" ht="42.75" hidden="1" x14ac:dyDescent="0.4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>
        <v>4</v>
      </c>
      <c r="L3791" t="b">
        <v>0</v>
      </c>
      <c r="M3791" t="s">
        <v>8273</v>
      </c>
      <c r="N3791" t="s">
        <v>8315</v>
      </c>
      <c r="O3791" s="6">
        <f t="shared" si="392"/>
        <v>3</v>
      </c>
      <c r="P3791">
        <f t="shared" si="393"/>
        <v>29</v>
      </c>
      <c r="Q3791" s="5">
        <f t="shared" si="395"/>
        <v>42491.347730496454</v>
      </c>
      <c r="R3791" s="5">
        <f t="shared" si="394"/>
        <v>42524.028581560284</v>
      </c>
      <c r="S3791">
        <f t="shared" si="396"/>
        <v>33</v>
      </c>
      <c r="T3791">
        <f t="shared" si="397"/>
        <v>2016</v>
      </c>
      <c r="U3791" t="str">
        <f t="shared" si="398"/>
        <v>Jun</v>
      </c>
      <c r="V3791" t="str">
        <f t="shared" si="391"/>
        <v>May</v>
      </c>
    </row>
    <row r="3792" spans="1:22" ht="42.75" hidden="1" x14ac:dyDescent="0.4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>
        <v>0</v>
      </c>
      <c r="L3792" t="b">
        <v>0</v>
      </c>
      <c r="M3792" t="s">
        <v>8273</v>
      </c>
      <c r="N3792" t="s">
        <v>8315</v>
      </c>
      <c r="O3792" s="6">
        <f t="shared" si="392"/>
        <v>0</v>
      </c>
      <c r="P3792">
        <f t="shared" si="393"/>
        <v>0</v>
      </c>
      <c r="Q3792" s="5">
        <f t="shared" si="395"/>
        <v>43030.447080378246</v>
      </c>
      <c r="R3792" s="5">
        <f t="shared" si="394"/>
        <v>43061.127931442083</v>
      </c>
      <c r="S3792">
        <f t="shared" si="396"/>
        <v>31</v>
      </c>
      <c r="T3792">
        <f t="shared" si="397"/>
        <v>2017</v>
      </c>
      <c r="U3792" t="str">
        <f t="shared" si="398"/>
        <v>Nov</v>
      </c>
      <c r="V3792" t="str">
        <f t="shared" si="391"/>
        <v>Oct</v>
      </c>
    </row>
    <row r="3793" spans="1:22" ht="28.5" hidden="1" x14ac:dyDescent="0.4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>
        <v>0</v>
      </c>
      <c r="L3793" t="b">
        <v>0</v>
      </c>
      <c r="M3793" t="s">
        <v>8273</v>
      </c>
      <c r="N3793" t="s">
        <v>8315</v>
      </c>
      <c r="O3793" s="6">
        <f t="shared" si="392"/>
        <v>0</v>
      </c>
      <c r="P3793">
        <f t="shared" si="393"/>
        <v>0</v>
      </c>
      <c r="Q3793" s="5">
        <f t="shared" si="395"/>
        <v>42111.323782505911</v>
      </c>
      <c r="R3793" s="5">
        <f t="shared" si="394"/>
        <v>42172.600378250587</v>
      </c>
      <c r="S3793">
        <f t="shared" si="396"/>
        <v>61</v>
      </c>
      <c r="T3793">
        <f t="shared" si="397"/>
        <v>2015</v>
      </c>
      <c r="U3793" t="str">
        <f t="shared" si="398"/>
        <v>Jun</v>
      </c>
      <c r="V3793" t="str">
        <f t="shared" si="391"/>
        <v>Apr</v>
      </c>
    </row>
    <row r="3794" spans="1:22" ht="28.5" hidden="1" x14ac:dyDescent="0.4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>
        <v>2</v>
      </c>
      <c r="L3794" t="b">
        <v>0</v>
      </c>
      <c r="M3794" t="s">
        <v>8273</v>
      </c>
      <c r="N3794" t="s">
        <v>8315</v>
      </c>
      <c r="O3794" s="6">
        <f t="shared" si="392"/>
        <v>0</v>
      </c>
      <c r="P3794">
        <f t="shared" si="393"/>
        <v>17.5</v>
      </c>
      <c r="Q3794" s="5">
        <f t="shared" si="395"/>
        <v>42523.669290780141</v>
      </c>
      <c r="R3794" s="5">
        <f t="shared" si="394"/>
        <v>42554.307588652482</v>
      </c>
      <c r="S3794">
        <f t="shared" si="396"/>
        <v>31</v>
      </c>
      <c r="T3794">
        <f t="shared" si="397"/>
        <v>2016</v>
      </c>
      <c r="U3794" t="str">
        <f t="shared" si="398"/>
        <v>Jul</v>
      </c>
      <c r="V3794" t="str">
        <f t="shared" si="391"/>
        <v>Jun</v>
      </c>
    </row>
    <row r="3795" spans="1:22" ht="42.75" hidden="1" x14ac:dyDescent="0.4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>
        <v>24</v>
      </c>
      <c r="L3795" t="b">
        <v>0</v>
      </c>
      <c r="M3795" t="s">
        <v>8273</v>
      </c>
      <c r="N3795" t="s">
        <v>8315</v>
      </c>
      <c r="O3795" s="6">
        <f t="shared" si="392"/>
        <v>60</v>
      </c>
      <c r="P3795">
        <f t="shared" si="393"/>
        <v>174</v>
      </c>
      <c r="Q3795" s="5">
        <f t="shared" si="395"/>
        <v>42317.873865248228</v>
      </c>
      <c r="R3795" s="5">
        <f t="shared" si="394"/>
        <v>42339.320673758863</v>
      </c>
      <c r="S3795">
        <f t="shared" si="396"/>
        <v>22</v>
      </c>
      <c r="T3795">
        <f t="shared" si="397"/>
        <v>2015</v>
      </c>
      <c r="U3795" t="str">
        <f t="shared" si="398"/>
        <v>Dec</v>
      </c>
      <c r="V3795" t="str">
        <f t="shared" si="391"/>
        <v>Nov</v>
      </c>
    </row>
    <row r="3796" spans="1:22" ht="42.75" hidden="1" x14ac:dyDescent="0.4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>
        <v>1</v>
      </c>
      <c r="L3796" t="b">
        <v>0</v>
      </c>
      <c r="M3796" t="s">
        <v>8273</v>
      </c>
      <c r="N3796" t="s">
        <v>8315</v>
      </c>
      <c r="O3796" s="6">
        <f t="shared" si="392"/>
        <v>1</v>
      </c>
      <c r="P3796">
        <f t="shared" si="393"/>
        <v>50</v>
      </c>
      <c r="Q3796" s="5">
        <f t="shared" si="395"/>
        <v>42484.997092198581</v>
      </c>
      <c r="R3796" s="5">
        <f t="shared" si="394"/>
        <v>42515.635390070922</v>
      </c>
      <c r="S3796">
        <f t="shared" si="396"/>
        <v>31</v>
      </c>
      <c r="T3796">
        <f t="shared" si="397"/>
        <v>2016</v>
      </c>
      <c r="U3796" t="str">
        <f t="shared" si="398"/>
        <v>May</v>
      </c>
      <c r="V3796" t="str">
        <f t="shared" si="391"/>
        <v>Apr</v>
      </c>
    </row>
    <row r="3797" spans="1:22" ht="42.75" hidden="1" x14ac:dyDescent="0.4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>
        <v>2</v>
      </c>
      <c r="L3797" t="b">
        <v>0</v>
      </c>
      <c r="M3797" t="s">
        <v>8273</v>
      </c>
      <c r="N3797" t="s">
        <v>8315</v>
      </c>
      <c r="O3797" s="6">
        <f t="shared" si="392"/>
        <v>2</v>
      </c>
      <c r="P3797">
        <f t="shared" si="393"/>
        <v>5</v>
      </c>
      <c r="Q3797" s="5">
        <f t="shared" si="395"/>
        <v>42555.317848699764</v>
      </c>
      <c r="R3797" s="5">
        <f t="shared" si="394"/>
        <v>42599.744680851065</v>
      </c>
      <c r="S3797">
        <f t="shared" si="396"/>
        <v>45</v>
      </c>
      <c r="T3797">
        <f t="shared" si="397"/>
        <v>2016</v>
      </c>
      <c r="U3797" t="str">
        <f t="shared" si="398"/>
        <v>Aug</v>
      </c>
      <c r="V3797" t="str">
        <f t="shared" si="391"/>
        <v>Jul</v>
      </c>
    </row>
    <row r="3798" spans="1:22" ht="42.75" hidden="1" x14ac:dyDescent="0.4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>
        <v>1</v>
      </c>
      <c r="L3798" t="b">
        <v>0</v>
      </c>
      <c r="M3798" t="s">
        <v>8273</v>
      </c>
      <c r="N3798" t="s">
        <v>8315</v>
      </c>
      <c r="O3798" s="6">
        <f t="shared" si="392"/>
        <v>0</v>
      </c>
      <c r="P3798">
        <f t="shared" si="393"/>
        <v>1</v>
      </c>
      <c r="Q3798" s="5">
        <f t="shared" si="395"/>
        <v>43053.285531914895</v>
      </c>
      <c r="R3798" s="5">
        <f t="shared" si="394"/>
        <v>43114.562127659578</v>
      </c>
      <c r="S3798">
        <f t="shared" si="396"/>
        <v>61</v>
      </c>
      <c r="T3798">
        <f t="shared" si="397"/>
        <v>2017</v>
      </c>
      <c r="U3798" t="str">
        <f t="shared" si="398"/>
        <v>Jan</v>
      </c>
      <c r="V3798" t="str">
        <f t="shared" si="391"/>
        <v>Nov</v>
      </c>
    </row>
    <row r="3799" spans="1:22" ht="42.75" hidden="1" x14ac:dyDescent="0.4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>
        <v>37</v>
      </c>
      <c r="L3799" t="b">
        <v>0</v>
      </c>
      <c r="M3799" t="s">
        <v>8273</v>
      </c>
      <c r="N3799" t="s">
        <v>8315</v>
      </c>
      <c r="O3799" s="6">
        <f t="shared" si="392"/>
        <v>90</v>
      </c>
      <c r="P3799">
        <f t="shared" si="393"/>
        <v>145.41</v>
      </c>
      <c r="Q3799" s="5">
        <f t="shared" si="395"/>
        <v>42436.283274231682</v>
      </c>
      <c r="R3799" s="5">
        <f t="shared" si="394"/>
        <v>42466.921572104024</v>
      </c>
      <c r="S3799">
        <f t="shared" si="396"/>
        <v>31</v>
      </c>
      <c r="T3799">
        <f t="shared" si="397"/>
        <v>2016</v>
      </c>
      <c r="U3799" t="str">
        <f t="shared" si="398"/>
        <v>Apr</v>
      </c>
      <c r="V3799" t="str">
        <f t="shared" si="391"/>
        <v>Mar</v>
      </c>
    </row>
    <row r="3800" spans="1:22" ht="42.75" hidden="1" x14ac:dyDescent="0.4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>
        <v>5</v>
      </c>
      <c r="L3800" t="b">
        <v>0</v>
      </c>
      <c r="M3800" t="s">
        <v>8273</v>
      </c>
      <c r="N3800" t="s">
        <v>8315</v>
      </c>
      <c r="O3800" s="6">
        <f t="shared" si="392"/>
        <v>1</v>
      </c>
      <c r="P3800">
        <f t="shared" si="393"/>
        <v>205</v>
      </c>
      <c r="Q3800" s="5">
        <f t="shared" si="395"/>
        <v>42177.738156028368</v>
      </c>
      <c r="R3800" s="5">
        <f t="shared" si="394"/>
        <v>42208.37645390071</v>
      </c>
      <c r="S3800">
        <f t="shared" si="396"/>
        <v>31</v>
      </c>
      <c r="T3800">
        <f t="shared" si="397"/>
        <v>2015</v>
      </c>
      <c r="U3800" t="str">
        <f t="shared" si="398"/>
        <v>Jul</v>
      </c>
      <c r="V3800" t="str">
        <f t="shared" si="391"/>
        <v>Jun</v>
      </c>
    </row>
    <row r="3801" spans="1:22" ht="28.5" hidden="1" x14ac:dyDescent="0.4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>
        <v>4</v>
      </c>
      <c r="L3801" t="b">
        <v>0</v>
      </c>
      <c r="M3801" t="s">
        <v>8273</v>
      </c>
      <c r="N3801" t="s">
        <v>8315</v>
      </c>
      <c r="O3801" s="6">
        <f t="shared" si="392"/>
        <v>4</v>
      </c>
      <c r="P3801">
        <f t="shared" si="393"/>
        <v>100.5</v>
      </c>
      <c r="Q3801" s="5">
        <f t="shared" si="395"/>
        <v>42769.270011820336</v>
      </c>
      <c r="R3801" s="5">
        <f t="shared" si="394"/>
        <v>42799.90830969267</v>
      </c>
      <c r="S3801">
        <f t="shared" si="396"/>
        <v>31</v>
      </c>
      <c r="T3801">
        <f t="shared" si="397"/>
        <v>2017</v>
      </c>
      <c r="U3801" t="str">
        <f t="shared" si="398"/>
        <v>Mar</v>
      </c>
      <c r="V3801" t="str">
        <f t="shared" si="391"/>
        <v>Feb</v>
      </c>
    </row>
    <row r="3802" spans="1:22" ht="42.75" hidden="1" x14ac:dyDescent="0.4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>
        <v>16</v>
      </c>
      <c r="L3802" t="b">
        <v>0</v>
      </c>
      <c r="M3802" t="s">
        <v>8273</v>
      </c>
      <c r="N3802" t="s">
        <v>8315</v>
      </c>
      <c r="O3802" s="6">
        <f t="shared" si="392"/>
        <v>4</v>
      </c>
      <c r="P3802">
        <f t="shared" si="393"/>
        <v>55.06</v>
      </c>
      <c r="Q3802" s="5">
        <f t="shared" si="395"/>
        <v>42331.965520094564</v>
      </c>
      <c r="R3802" s="5">
        <f t="shared" si="394"/>
        <v>42365.126950354606</v>
      </c>
      <c r="S3802">
        <f t="shared" si="396"/>
        <v>33</v>
      </c>
      <c r="T3802">
        <f t="shared" si="397"/>
        <v>2015</v>
      </c>
      <c r="U3802" t="str">
        <f t="shared" si="398"/>
        <v>Dec</v>
      </c>
      <c r="V3802" t="str">
        <f t="shared" si="391"/>
        <v>Nov</v>
      </c>
    </row>
    <row r="3803" spans="1:22" ht="42.75" hidden="1" x14ac:dyDescent="0.4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>
        <v>9</v>
      </c>
      <c r="L3803" t="b">
        <v>0</v>
      </c>
      <c r="M3803" t="s">
        <v>8273</v>
      </c>
      <c r="N3803" t="s">
        <v>8315</v>
      </c>
      <c r="O3803" s="6">
        <f t="shared" si="392"/>
        <v>9</v>
      </c>
      <c r="P3803">
        <f t="shared" si="393"/>
        <v>47.33</v>
      </c>
      <c r="Q3803" s="5">
        <f t="shared" si="395"/>
        <v>42324.754326241135</v>
      </c>
      <c r="R3803" s="5">
        <f t="shared" si="394"/>
        <v>42356.413900709216</v>
      </c>
      <c r="S3803">
        <f t="shared" si="396"/>
        <v>32</v>
      </c>
      <c r="T3803">
        <f t="shared" si="397"/>
        <v>2015</v>
      </c>
      <c r="U3803" t="str">
        <f t="shared" si="398"/>
        <v>Dec</v>
      </c>
      <c r="V3803" t="str">
        <f t="shared" si="391"/>
        <v>Nov</v>
      </c>
    </row>
    <row r="3804" spans="1:22" ht="42.75" hidden="1" x14ac:dyDescent="0.4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>
        <v>0</v>
      </c>
      <c r="L3804" t="b">
        <v>0</v>
      </c>
      <c r="M3804" t="s">
        <v>8273</v>
      </c>
      <c r="N3804" t="s">
        <v>8315</v>
      </c>
      <c r="O3804" s="6">
        <f t="shared" si="392"/>
        <v>0</v>
      </c>
      <c r="P3804">
        <f t="shared" si="393"/>
        <v>0</v>
      </c>
      <c r="Q3804" s="5">
        <f t="shared" si="395"/>
        <v>42624.448061465722</v>
      </c>
      <c r="R3804" s="5">
        <f t="shared" si="394"/>
        <v>42655.086359338064</v>
      </c>
      <c r="S3804">
        <f t="shared" si="396"/>
        <v>31</v>
      </c>
      <c r="T3804">
        <f t="shared" si="397"/>
        <v>2016</v>
      </c>
      <c r="U3804" t="str">
        <f t="shared" si="398"/>
        <v>Oct</v>
      </c>
      <c r="V3804" t="str">
        <f t="shared" si="391"/>
        <v>Sep</v>
      </c>
    </row>
    <row r="3805" spans="1:22" ht="28.5" hidden="1" x14ac:dyDescent="0.4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>
        <v>40</v>
      </c>
      <c r="L3805" t="b">
        <v>0</v>
      </c>
      <c r="M3805" t="s">
        <v>8273</v>
      </c>
      <c r="N3805" t="s">
        <v>8315</v>
      </c>
      <c r="O3805" s="6">
        <f t="shared" si="392"/>
        <v>20</v>
      </c>
      <c r="P3805">
        <f t="shared" si="393"/>
        <v>58.95</v>
      </c>
      <c r="Q3805" s="5">
        <f t="shared" si="395"/>
        <v>42762.162742316781</v>
      </c>
      <c r="R3805" s="5">
        <f t="shared" si="394"/>
        <v>42792.801040189122</v>
      </c>
      <c r="S3805">
        <f t="shared" si="396"/>
        <v>31</v>
      </c>
      <c r="T3805">
        <f t="shared" si="397"/>
        <v>2017</v>
      </c>
      <c r="U3805" t="str">
        <f t="shared" si="398"/>
        <v>Feb</v>
      </c>
      <c r="V3805" t="str">
        <f t="shared" si="391"/>
        <v>Jan</v>
      </c>
    </row>
    <row r="3806" spans="1:22" ht="42.75" hidden="1" x14ac:dyDescent="0.4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>
        <v>0</v>
      </c>
      <c r="L3806" t="b">
        <v>0</v>
      </c>
      <c r="M3806" t="s">
        <v>8273</v>
      </c>
      <c r="N3806" t="s">
        <v>8315</v>
      </c>
      <c r="O3806" s="6">
        <f t="shared" si="392"/>
        <v>0</v>
      </c>
      <c r="P3806">
        <f t="shared" si="393"/>
        <v>0</v>
      </c>
      <c r="Q3806" s="5">
        <f t="shared" si="395"/>
        <v>42887.818250591015</v>
      </c>
      <c r="R3806" s="5">
        <f t="shared" si="394"/>
        <v>42944.276595744683</v>
      </c>
      <c r="S3806">
        <f t="shared" si="396"/>
        <v>56</v>
      </c>
      <c r="T3806">
        <f t="shared" si="397"/>
        <v>2017</v>
      </c>
      <c r="U3806" t="str">
        <f t="shared" si="398"/>
        <v>Jul</v>
      </c>
      <c r="V3806" t="str">
        <f t="shared" si="391"/>
        <v>Jun</v>
      </c>
    </row>
    <row r="3807" spans="1:22" ht="42.75" hidden="1" x14ac:dyDescent="0.4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>
        <v>2</v>
      </c>
      <c r="L3807" t="b">
        <v>0</v>
      </c>
      <c r="M3807" t="s">
        <v>8273</v>
      </c>
      <c r="N3807" t="s">
        <v>8315</v>
      </c>
      <c r="O3807" s="6">
        <f t="shared" si="392"/>
        <v>0</v>
      </c>
      <c r="P3807">
        <f t="shared" si="393"/>
        <v>1.5</v>
      </c>
      <c r="Q3807" s="5">
        <f t="shared" si="395"/>
        <v>42196.288888888885</v>
      </c>
      <c r="R3807" s="5">
        <f t="shared" si="394"/>
        <v>42257.565484633567</v>
      </c>
      <c r="S3807">
        <f t="shared" si="396"/>
        <v>61</v>
      </c>
      <c r="T3807">
        <f t="shared" si="397"/>
        <v>2015</v>
      </c>
      <c r="U3807" t="str">
        <f t="shared" si="398"/>
        <v>Sep</v>
      </c>
      <c r="V3807" t="str">
        <f t="shared" ref="V3807:V3870" si="399">TEXT(Q3807,"mmm")</f>
        <v>Jul</v>
      </c>
    </row>
    <row r="3808" spans="1:22" ht="42.75" hidden="1" x14ac:dyDescent="0.4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>
        <v>1</v>
      </c>
      <c r="L3808" t="b">
        <v>0</v>
      </c>
      <c r="M3808" t="s">
        <v>8273</v>
      </c>
      <c r="N3808" t="s">
        <v>8315</v>
      </c>
      <c r="O3808" s="6">
        <f t="shared" si="392"/>
        <v>0</v>
      </c>
      <c r="P3808">
        <f t="shared" si="393"/>
        <v>5</v>
      </c>
      <c r="Q3808" s="5">
        <f t="shared" si="395"/>
        <v>42144.583699763592</v>
      </c>
      <c r="R3808" s="5">
        <f t="shared" si="394"/>
        <v>42165.009231678487</v>
      </c>
      <c r="S3808">
        <f t="shared" si="396"/>
        <v>21</v>
      </c>
      <c r="T3808">
        <f t="shared" si="397"/>
        <v>2015</v>
      </c>
      <c r="U3808" t="str">
        <f t="shared" si="398"/>
        <v>Jun</v>
      </c>
      <c r="V3808" t="str">
        <f t="shared" si="399"/>
        <v>May</v>
      </c>
    </row>
    <row r="3809" spans="1:22" ht="42.75" hidden="1" x14ac:dyDescent="0.4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>
        <v>9</v>
      </c>
      <c r="L3809" t="b">
        <v>0</v>
      </c>
      <c r="M3809" t="s">
        <v>8273</v>
      </c>
      <c r="N3809" t="s">
        <v>8315</v>
      </c>
      <c r="O3809" s="6">
        <f t="shared" si="392"/>
        <v>30</v>
      </c>
      <c r="P3809">
        <f t="shared" si="393"/>
        <v>50.56</v>
      </c>
      <c r="Q3809" s="5">
        <f t="shared" si="395"/>
        <v>42442.438995271863</v>
      </c>
      <c r="R3809" s="5">
        <f t="shared" si="394"/>
        <v>42449.587931442082</v>
      </c>
      <c r="S3809">
        <f t="shared" si="396"/>
        <v>8</v>
      </c>
      <c r="T3809">
        <f t="shared" si="397"/>
        <v>2016</v>
      </c>
      <c r="U3809" t="str">
        <f t="shared" si="398"/>
        <v>Mar</v>
      </c>
      <c r="V3809" t="str">
        <f t="shared" si="399"/>
        <v>Mar</v>
      </c>
    </row>
    <row r="3810" spans="1:22" ht="42.75" x14ac:dyDescent="0.4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>
        <v>24</v>
      </c>
      <c r="L3810" t="b">
        <v>1</v>
      </c>
      <c r="M3810" t="s">
        <v>8273</v>
      </c>
      <c r="N3810" t="s">
        <v>8274</v>
      </c>
      <c r="O3810" s="6">
        <f t="shared" si="392"/>
        <v>100</v>
      </c>
      <c r="P3810">
        <f t="shared" si="393"/>
        <v>41.67</v>
      </c>
      <c r="Q3810" s="5">
        <f t="shared" si="395"/>
        <v>42410.31464539007</v>
      </c>
      <c r="R3810" s="5">
        <f t="shared" si="394"/>
        <v>42471.548687943257</v>
      </c>
      <c r="S3810">
        <f t="shared" si="396"/>
        <v>61</v>
      </c>
      <c r="T3810">
        <f t="shared" si="397"/>
        <v>2016</v>
      </c>
      <c r="U3810" t="str">
        <f t="shared" si="398"/>
        <v>Apr</v>
      </c>
      <c r="V3810" t="str">
        <f t="shared" si="399"/>
        <v>Feb</v>
      </c>
    </row>
    <row r="3811" spans="1:22" ht="42.75" x14ac:dyDescent="0.4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>
        <v>38</v>
      </c>
      <c r="L3811" t="b">
        <v>1</v>
      </c>
      <c r="M3811" t="s">
        <v>8273</v>
      </c>
      <c r="N3811" t="s">
        <v>8274</v>
      </c>
      <c r="O3811" s="6">
        <f t="shared" si="392"/>
        <v>101</v>
      </c>
      <c r="P3811">
        <f t="shared" si="393"/>
        <v>53.29</v>
      </c>
      <c r="Q3811" s="5">
        <f t="shared" si="395"/>
        <v>42145.878333333334</v>
      </c>
      <c r="R3811" s="5">
        <f t="shared" si="394"/>
        <v>42197.382978723399</v>
      </c>
      <c r="S3811">
        <f t="shared" si="396"/>
        <v>51</v>
      </c>
      <c r="T3811">
        <f t="shared" si="397"/>
        <v>2015</v>
      </c>
      <c r="U3811" t="str">
        <f t="shared" si="398"/>
        <v>Jul</v>
      </c>
      <c r="V3811" t="str">
        <f t="shared" si="399"/>
        <v>May</v>
      </c>
    </row>
    <row r="3812" spans="1:22" ht="42.75" x14ac:dyDescent="0.4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>
        <v>26</v>
      </c>
      <c r="L3812" t="b">
        <v>1</v>
      </c>
      <c r="M3812" t="s">
        <v>8273</v>
      </c>
      <c r="N3812" t="s">
        <v>8274</v>
      </c>
      <c r="O3812" s="6">
        <f t="shared" si="392"/>
        <v>122</v>
      </c>
      <c r="P3812">
        <f t="shared" si="393"/>
        <v>70.23</v>
      </c>
      <c r="Q3812" s="5">
        <f t="shared" si="395"/>
        <v>42405.611796690311</v>
      </c>
      <c r="R3812" s="5">
        <f t="shared" si="394"/>
        <v>42436.207541371157</v>
      </c>
      <c r="S3812">
        <f t="shared" si="396"/>
        <v>31</v>
      </c>
      <c r="T3812">
        <f t="shared" si="397"/>
        <v>2016</v>
      </c>
      <c r="U3812" t="str">
        <f t="shared" si="398"/>
        <v>Mar</v>
      </c>
      <c r="V3812" t="str">
        <f t="shared" si="399"/>
        <v>Feb</v>
      </c>
    </row>
    <row r="3813" spans="1:22" ht="42.75" x14ac:dyDescent="0.4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>
        <v>19</v>
      </c>
      <c r="L3813" t="b">
        <v>1</v>
      </c>
      <c r="M3813" t="s">
        <v>8273</v>
      </c>
      <c r="N3813" t="s">
        <v>8274</v>
      </c>
      <c r="O3813" s="6">
        <f t="shared" si="392"/>
        <v>330</v>
      </c>
      <c r="P3813">
        <f t="shared" si="393"/>
        <v>43.42</v>
      </c>
      <c r="Q3813" s="5">
        <f t="shared" si="395"/>
        <v>42847.597789598105</v>
      </c>
      <c r="R3813" s="5">
        <f t="shared" si="394"/>
        <v>42882.148936170212</v>
      </c>
      <c r="S3813">
        <f t="shared" si="396"/>
        <v>35</v>
      </c>
      <c r="T3813">
        <f t="shared" si="397"/>
        <v>2017</v>
      </c>
      <c r="U3813" t="str">
        <f t="shared" si="398"/>
        <v>May</v>
      </c>
      <c r="V3813" t="str">
        <f t="shared" si="399"/>
        <v>Apr</v>
      </c>
    </row>
    <row r="3814" spans="1:22" ht="42.75" x14ac:dyDescent="0.4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>
        <v>11</v>
      </c>
      <c r="L3814" t="b">
        <v>1</v>
      </c>
      <c r="M3814" t="s">
        <v>8273</v>
      </c>
      <c r="N3814" t="s">
        <v>8274</v>
      </c>
      <c r="O3814" s="6">
        <f t="shared" si="392"/>
        <v>110</v>
      </c>
      <c r="P3814">
        <f t="shared" si="393"/>
        <v>199.18</v>
      </c>
      <c r="Q3814" s="5">
        <f t="shared" si="395"/>
        <v>42461.682127659573</v>
      </c>
      <c r="R3814" s="5">
        <f t="shared" si="394"/>
        <v>42509.084397163126</v>
      </c>
      <c r="S3814">
        <f t="shared" si="396"/>
        <v>47</v>
      </c>
      <c r="T3814">
        <f t="shared" si="397"/>
        <v>2016</v>
      </c>
      <c r="U3814" t="str">
        <f t="shared" si="398"/>
        <v>May</v>
      </c>
      <c r="V3814" t="str">
        <f t="shared" si="399"/>
        <v>Apr</v>
      </c>
    </row>
    <row r="3815" spans="1:22" ht="42.75" x14ac:dyDescent="0.4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>
        <v>27</v>
      </c>
      <c r="L3815" t="b">
        <v>1</v>
      </c>
      <c r="M3815" t="s">
        <v>8273</v>
      </c>
      <c r="N3815" t="s">
        <v>8274</v>
      </c>
      <c r="O3815" s="6">
        <f t="shared" si="392"/>
        <v>101</v>
      </c>
      <c r="P3815">
        <f t="shared" si="393"/>
        <v>78.52</v>
      </c>
      <c r="Q3815" s="5">
        <f t="shared" si="395"/>
        <v>42857.451784869976</v>
      </c>
      <c r="R3815" s="5">
        <f t="shared" si="394"/>
        <v>42896.902836879432</v>
      </c>
      <c r="S3815">
        <f t="shared" si="396"/>
        <v>40</v>
      </c>
      <c r="T3815">
        <f t="shared" si="397"/>
        <v>2017</v>
      </c>
      <c r="U3815" t="str">
        <f t="shared" si="398"/>
        <v>Jun</v>
      </c>
      <c r="V3815" t="str">
        <f t="shared" si="399"/>
        <v>May</v>
      </c>
    </row>
    <row r="3816" spans="1:22" ht="42.75" x14ac:dyDescent="0.4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>
        <v>34</v>
      </c>
      <c r="L3816" t="b">
        <v>1</v>
      </c>
      <c r="M3816" t="s">
        <v>8273</v>
      </c>
      <c r="N3816" t="s">
        <v>8274</v>
      </c>
      <c r="O3816" s="6">
        <f t="shared" si="392"/>
        <v>140</v>
      </c>
      <c r="P3816">
        <f t="shared" si="393"/>
        <v>61.82</v>
      </c>
      <c r="Q3816" s="5">
        <f t="shared" si="395"/>
        <v>42409.75309692671</v>
      </c>
      <c r="R3816" s="5">
        <f t="shared" si="394"/>
        <v>42446.786524822695</v>
      </c>
      <c r="S3816">
        <f t="shared" si="396"/>
        <v>37</v>
      </c>
      <c r="T3816">
        <f t="shared" si="397"/>
        <v>2016</v>
      </c>
      <c r="U3816" t="str">
        <f t="shared" si="398"/>
        <v>Mar</v>
      </c>
      <c r="V3816" t="str">
        <f t="shared" si="399"/>
        <v>Feb</v>
      </c>
    </row>
    <row r="3817" spans="1:22" ht="28.5" x14ac:dyDescent="0.4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>
        <v>20</v>
      </c>
      <c r="L3817" t="b">
        <v>1</v>
      </c>
      <c r="M3817" t="s">
        <v>8273</v>
      </c>
      <c r="N3817" t="s">
        <v>8274</v>
      </c>
      <c r="O3817" s="6">
        <f t="shared" si="392"/>
        <v>100</v>
      </c>
      <c r="P3817">
        <f t="shared" si="393"/>
        <v>50</v>
      </c>
      <c r="Q3817" s="5">
        <f t="shared" si="395"/>
        <v>42561.265449172577</v>
      </c>
      <c r="R3817" s="5">
        <f t="shared" si="394"/>
        <v>42591.595744680846</v>
      </c>
      <c r="S3817">
        <f t="shared" si="396"/>
        <v>31</v>
      </c>
      <c r="T3817">
        <f t="shared" si="397"/>
        <v>2016</v>
      </c>
      <c r="U3817" t="str">
        <f t="shared" si="398"/>
        <v>Aug</v>
      </c>
      <c r="V3817" t="str">
        <f t="shared" si="399"/>
        <v>Jul</v>
      </c>
    </row>
    <row r="3818" spans="1:22" ht="57" x14ac:dyDescent="0.4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>
        <v>37</v>
      </c>
      <c r="L3818" t="b">
        <v>1</v>
      </c>
      <c r="M3818" t="s">
        <v>8273</v>
      </c>
      <c r="N3818" t="s">
        <v>8274</v>
      </c>
      <c r="O3818" s="6">
        <f t="shared" si="392"/>
        <v>119</v>
      </c>
      <c r="P3818">
        <f t="shared" si="393"/>
        <v>48.34</v>
      </c>
      <c r="Q3818" s="5">
        <f t="shared" si="395"/>
        <v>42153.194125295508</v>
      </c>
      <c r="R3818" s="5">
        <f t="shared" si="394"/>
        <v>42183.832423167849</v>
      </c>
      <c r="S3818">
        <f t="shared" si="396"/>
        <v>31</v>
      </c>
      <c r="T3818">
        <f t="shared" si="397"/>
        <v>2015</v>
      </c>
      <c r="U3818" t="str">
        <f t="shared" si="398"/>
        <v>Jun</v>
      </c>
      <c r="V3818" t="str">
        <f t="shared" si="399"/>
        <v>May</v>
      </c>
    </row>
    <row r="3819" spans="1:22" ht="42.75" x14ac:dyDescent="0.4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>
        <v>20</v>
      </c>
      <c r="L3819" t="b">
        <v>1</v>
      </c>
      <c r="M3819" t="s">
        <v>8273</v>
      </c>
      <c r="N3819" t="s">
        <v>8274</v>
      </c>
      <c r="O3819" s="6">
        <f t="shared" si="392"/>
        <v>107</v>
      </c>
      <c r="P3819">
        <f t="shared" si="393"/>
        <v>107.25</v>
      </c>
      <c r="Q3819" s="5">
        <f t="shared" si="395"/>
        <v>42640.350070921981</v>
      </c>
      <c r="R3819" s="5">
        <f t="shared" si="394"/>
        <v>42657.169503546102</v>
      </c>
      <c r="S3819">
        <f t="shared" si="396"/>
        <v>17</v>
      </c>
      <c r="T3819">
        <f t="shared" si="397"/>
        <v>2016</v>
      </c>
      <c r="U3819" t="str">
        <f t="shared" si="398"/>
        <v>Oct</v>
      </c>
      <c r="V3819" t="str">
        <f t="shared" si="399"/>
        <v>Sep</v>
      </c>
    </row>
    <row r="3820" spans="1:22" ht="42.75" x14ac:dyDescent="0.4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>
        <v>10</v>
      </c>
      <c r="L3820" t="b">
        <v>1</v>
      </c>
      <c r="M3820" t="s">
        <v>8273</v>
      </c>
      <c r="N3820" t="s">
        <v>8274</v>
      </c>
      <c r="O3820" s="6">
        <f t="shared" si="392"/>
        <v>228</v>
      </c>
      <c r="P3820">
        <f t="shared" si="393"/>
        <v>57</v>
      </c>
      <c r="Q3820" s="5">
        <f t="shared" si="395"/>
        <v>42396.413498817972</v>
      </c>
      <c r="R3820" s="5">
        <f t="shared" si="394"/>
        <v>42427.009243498818</v>
      </c>
      <c r="S3820">
        <f t="shared" si="396"/>
        <v>31</v>
      </c>
      <c r="T3820">
        <f t="shared" si="397"/>
        <v>2016</v>
      </c>
      <c r="U3820" t="str">
        <f t="shared" si="398"/>
        <v>Feb</v>
      </c>
      <c r="V3820" t="str">
        <f t="shared" si="399"/>
        <v>Jan</v>
      </c>
    </row>
    <row r="3821" spans="1:22" ht="42.75" x14ac:dyDescent="0.4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>
        <v>26</v>
      </c>
      <c r="L3821" t="b">
        <v>1</v>
      </c>
      <c r="M3821" t="s">
        <v>8273</v>
      </c>
      <c r="N3821" t="s">
        <v>8274</v>
      </c>
      <c r="O3821" s="6">
        <f t="shared" si="392"/>
        <v>106</v>
      </c>
      <c r="P3821">
        <f t="shared" si="393"/>
        <v>40.92</v>
      </c>
      <c r="Q3821" s="5">
        <f t="shared" si="395"/>
        <v>42537.724633569742</v>
      </c>
      <c r="R3821" s="5">
        <f t="shared" si="394"/>
        <v>42556.788652482268</v>
      </c>
      <c r="S3821">
        <f t="shared" si="396"/>
        <v>20</v>
      </c>
      <c r="T3821">
        <f t="shared" si="397"/>
        <v>2016</v>
      </c>
      <c r="U3821" t="str">
        <f t="shared" si="398"/>
        <v>Jul</v>
      </c>
      <c r="V3821" t="str">
        <f t="shared" si="399"/>
        <v>Jun</v>
      </c>
    </row>
    <row r="3822" spans="1:22" ht="42.75" x14ac:dyDescent="0.4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>
        <v>20</v>
      </c>
      <c r="L3822" t="b">
        <v>1</v>
      </c>
      <c r="M3822" t="s">
        <v>8273</v>
      </c>
      <c r="N3822" t="s">
        <v>8274</v>
      </c>
      <c r="O3822" s="6">
        <f t="shared" si="392"/>
        <v>143</v>
      </c>
      <c r="P3822">
        <f t="shared" si="393"/>
        <v>21.5</v>
      </c>
      <c r="Q3822" s="5">
        <f t="shared" si="395"/>
        <v>42513.665685579195</v>
      </c>
      <c r="R3822" s="5">
        <f t="shared" si="394"/>
        <v>42544.303983451537</v>
      </c>
      <c r="S3822">
        <f t="shared" si="396"/>
        <v>31</v>
      </c>
      <c r="T3822">
        <f t="shared" si="397"/>
        <v>2016</v>
      </c>
      <c r="U3822" t="str">
        <f t="shared" si="398"/>
        <v>Jun</v>
      </c>
      <c r="V3822" t="str">
        <f t="shared" si="399"/>
        <v>May</v>
      </c>
    </row>
    <row r="3823" spans="1:22" ht="42.75" x14ac:dyDescent="0.4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>
        <v>46</v>
      </c>
      <c r="L3823" t="b">
        <v>1</v>
      </c>
      <c r="M3823" t="s">
        <v>8273</v>
      </c>
      <c r="N3823" t="s">
        <v>8274</v>
      </c>
      <c r="O3823" s="6">
        <f t="shared" si="392"/>
        <v>105</v>
      </c>
      <c r="P3823">
        <f t="shared" si="393"/>
        <v>79.540000000000006</v>
      </c>
      <c r="Q3823" s="5">
        <f t="shared" si="395"/>
        <v>42698.035543735226</v>
      </c>
      <c r="R3823" s="5">
        <f t="shared" si="394"/>
        <v>42730.716394799056</v>
      </c>
      <c r="S3823">
        <f t="shared" si="396"/>
        <v>33</v>
      </c>
      <c r="T3823">
        <f t="shared" si="397"/>
        <v>2016</v>
      </c>
      <c r="U3823" t="str">
        <f t="shared" si="398"/>
        <v>Dec</v>
      </c>
      <c r="V3823" t="str">
        <f t="shared" si="399"/>
        <v>Nov</v>
      </c>
    </row>
    <row r="3824" spans="1:22" ht="57" x14ac:dyDescent="0.4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>
        <v>76</v>
      </c>
      <c r="L3824" t="b">
        <v>1</v>
      </c>
      <c r="M3824" t="s">
        <v>8273</v>
      </c>
      <c r="N3824" t="s">
        <v>8274</v>
      </c>
      <c r="O3824" s="6">
        <f t="shared" si="392"/>
        <v>110</v>
      </c>
      <c r="P3824">
        <f t="shared" si="393"/>
        <v>72.38</v>
      </c>
      <c r="Q3824" s="5">
        <f t="shared" si="395"/>
        <v>42686.45173758865</v>
      </c>
      <c r="R3824" s="5">
        <f t="shared" si="394"/>
        <v>42746.829078014183</v>
      </c>
      <c r="S3824">
        <f t="shared" si="396"/>
        <v>60</v>
      </c>
      <c r="T3824">
        <f t="shared" si="397"/>
        <v>2016</v>
      </c>
      <c r="U3824" t="str">
        <f t="shared" si="398"/>
        <v>Jan</v>
      </c>
      <c r="V3824" t="str">
        <f t="shared" si="399"/>
        <v>Nov</v>
      </c>
    </row>
    <row r="3825" spans="1:22" ht="42.75" x14ac:dyDescent="0.4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>
        <v>41</v>
      </c>
      <c r="L3825" t="b">
        <v>1</v>
      </c>
      <c r="M3825" t="s">
        <v>8273</v>
      </c>
      <c r="N3825" t="s">
        <v>8274</v>
      </c>
      <c r="O3825" s="6">
        <f t="shared" si="392"/>
        <v>106</v>
      </c>
      <c r="P3825">
        <f t="shared" si="393"/>
        <v>64.63</v>
      </c>
      <c r="Q3825" s="5">
        <f t="shared" si="395"/>
        <v>42524.142364066196</v>
      </c>
      <c r="R3825" s="5">
        <f t="shared" si="394"/>
        <v>42559.126950354606</v>
      </c>
      <c r="S3825">
        <f t="shared" si="396"/>
        <v>35</v>
      </c>
      <c r="T3825">
        <f t="shared" si="397"/>
        <v>2016</v>
      </c>
      <c r="U3825" t="str">
        <f t="shared" si="398"/>
        <v>Jul</v>
      </c>
      <c r="V3825" t="str">
        <f t="shared" si="399"/>
        <v>Jun</v>
      </c>
    </row>
    <row r="3826" spans="1:22" ht="42.75" x14ac:dyDescent="0.4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>
        <v>7</v>
      </c>
      <c r="L3826" t="b">
        <v>1</v>
      </c>
      <c r="M3826" t="s">
        <v>8273</v>
      </c>
      <c r="N3826" t="s">
        <v>8274</v>
      </c>
      <c r="O3826" s="6">
        <f t="shared" si="392"/>
        <v>108</v>
      </c>
      <c r="P3826">
        <f t="shared" si="393"/>
        <v>38.57</v>
      </c>
      <c r="Q3826" s="5">
        <f t="shared" si="395"/>
        <v>42933.384196217492</v>
      </c>
      <c r="R3826" s="5">
        <f t="shared" si="394"/>
        <v>42945.582269503546</v>
      </c>
      <c r="S3826">
        <f t="shared" si="396"/>
        <v>13</v>
      </c>
      <c r="T3826">
        <f t="shared" si="397"/>
        <v>2017</v>
      </c>
      <c r="U3826" t="str">
        <f t="shared" si="398"/>
        <v>Jul</v>
      </c>
      <c r="V3826" t="str">
        <f t="shared" si="399"/>
        <v>Jul</v>
      </c>
    </row>
    <row r="3827" spans="1:22" ht="42.75" x14ac:dyDescent="0.4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>
        <v>49</v>
      </c>
      <c r="L3827" t="b">
        <v>1</v>
      </c>
      <c r="M3827" t="s">
        <v>8273</v>
      </c>
      <c r="N3827" t="s">
        <v>8274</v>
      </c>
      <c r="O3827" s="6">
        <f t="shared" si="392"/>
        <v>105</v>
      </c>
      <c r="P3827">
        <f t="shared" si="393"/>
        <v>107.57</v>
      </c>
      <c r="Q3827" s="5">
        <f t="shared" si="395"/>
        <v>42503.879598108746</v>
      </c>
      <c r="R3827" s="5">
        <f t="shared" si="394"/>
        <v>42525.326406619381</v>
      </c>
      <c r="S3827">
        <f t="shared" si="396"/>
        <v>22</v>
      </c>
      <c r="T3827">
        <f t="shared" si="397"/>
        <v>2016</v>
      </c>
      <c r="U3827" t="str">
        <f t="shared" si="398"/>
        <v>Jun</v>
      </c>
      <c r="V3827" t="str">
        <f t="shared" si="399"/>
        <v>May</v>
      </c>
    </row>
    <row r="3828" spans="1:22" ht="28.5" x14ac:dyDescent="0.4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>
        <v>26</v>
      </c>
      <c r="L3828" t="b">
        <v>1</v>
      </c>
      <c r="M3828" t="s">
        <v>8273</v>
      </c>
      <c r="N3828" t="s">
        <v>8274</v>
      </c>
      <c r="O3828" s="6">
        <f t="shared" si="392"/>
        <v>119</v>
      </c>
      <c r="P3828">
        <f t="shared" si="393"/>
        <v>27.5</v>
      </c>
      <c r="Q3828" s="5">
        <f t="shared" si="395"/>
        <v>42453.177234042552</v>
      </c>
      <c r="R3828" s="5">
        <f t="shared" si="394"/>
        <v>42483.815531914894</v>
      </c>
      <c r="S3828">
        <f t="shared" si="396"/>
        <v>31</v>
      </c>
      <c r="T3828">
        <f t="shared" si="397"/>
        <v>2016</v>
      </c>
      <c r="U3828" t="str">
        <f t="shared" si="398"/>
        <v>Apr</v>
      </c>
      <c r="V3828" t="str">
        <f t="shared" si="399"/>
        <v>Mar</v>
      </c>
    </row>
    <row r="3829" spans="1:22" ht="57" x14ac:dyDescent="0.4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>
        <v>65</v>
      </c>
      <c r="L3829" t="b">
        <v>1</v>
      </c>
      <c r="M3829" t="s">
        <v>8273</v>
      </c>
      <c r="N3829" t="s">
        <v>8274</v>
      </c>
      <c r="O3829" s="6">
        <f t="shared" si="392"/>
        <v>153</v>
      </c>
      <c r="P3829">
        <f t="shared" si="393"/>
        <v>70.459999999999994</v>
      </c>
      <c r="Q3829" s="5">
        <f t="shared" si="395"/>
        <v>42385.267151300235</v>
      </c>
      <c r="R3829" s="5">
        <f t="shared" si="394"/>
        <v>42441.51063829787</v>
      </c>
      <c r="S3829">
        <f t="shared" si="396"/>
        <v>56</v>
      </c>
      <c r="T3829">
        <f t="shared" si="397"/>
        <v>2016</v>
      </c>
      <c r="U3829" t="str">
        <f t="shared" si="398"/>
        <v>Mar</v>
      </c>
      <c r="V3829" t="str">
        <f t="shared" si="399"/>
        <v>Jan</v>
      </c>
    </row>
    <row r="3830" spans="1:22" ht="42.75" x14ac:dyDescent="0.4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>
        <v>28</v>
      </c>
      <c r="L3830" t="b">
        <v>1</v>
      </c>
      <c r="M3830" t="s">
        <v>8273</v>
      </c>
      <c r="N3830" t="s">
        <v>8274</v>
      </c>
      <c r="O3830" s="6">
        <f t="shared" si="392"/>
        <v>100</v>
      </c>
      <c r="P3830">
        <f t="shared" si="393"/>
        <v>178.57</v>
      </c>
      <c r="Q3830" s="5">
        <f t="shared" si="395"/>
        <v>42292.943108747044</v>
      </c>
      <c r="R3830" s="5">
        <f t="shared" si="394"/>
        <v>42354.262257683215</v>
      </c>
      <c r="S3830">
        <f t="shared" si="396"/>
        <v>61</v>
      </c>
      <c r="T3830">
        <f t="shared" si="397"/>
        <v>2015</v>
      </c>
      <c r="U3830" t="str">
        <f t="shared" si="398"/>
        <v>Dec</v>
      </c>
      <c r="V3830" t="str">
        <f t="shared" si="399"/>
        <v>Oct</v>
      </c>
    </row>
    <row r="3831" spans="1:22" ht="42.75" x14ac:dyDescent="0.4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>
        <v>8</v>
      </c>
      <c r="L3831" t="b">
        <v>1</v>
      </c>
      <c r="M3831" t="s">
        <v>8273</v>
      </c>
      <c r="N3831" t="s">
        <v>8274</v>
      </c>
      <c r="O3831" s="6">
        <f t="shared" si="392"/>
        <v>100</v>
      </c>
      <c r="P3831">
        <f t="shared" si="393"/>
        <v>62.63</v>
      </c>
      <c r="Q3831" s="5">
        <f t="shared" si="395"/>
        <v>42956.096583924351</v>
      </c>
      <c r="R3831" s="5">
        <f t="shared" si="394"/>
        <v>42976.522115839245</v>
      </c>
      <c r="S3831">
        <f t="shared" si="396"/>
        <v>21</v>
      </c>
      <c r="T3831">
        <f t="shared" si="397"/>
        <v>2017</v>
      </c>
      <c r="U3831" t="str">
        <f t="shared" si="398"/>
        <v>Aug</v>
      </c>
      <c r="V3831" t="str">
        <f t="shared" si="399"/>
        <v>Aug</v>
      </c>
    </row>
    <row r="3832" spans="1:22" ht="42.75" x14ac:dyDescent="0.4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>
        <v>3</v>
      </c>
      <c r="L3832" t="b">
        <v>1</v>
      </c>
      <c r="M3832" t="s">
        <v>8273</v>
      </c>
      <c r="N3832" t="s">
        <v>8274</v>
      </c>
      <c r="O3832" s="6">
        <f t="shared" si="392"/>
        <v>225</v>
      </c>
      <c r="P3832">
        <f t="shared" si="393"/>
        <v>75</v>
      </c>
      <c r="Q3832" s="5">
        <f t="shared" si="395"/>
        <v>42864.054503546096</v>
      </c>
      <c r="R3832" s="5">
        <f t="shared" si="394"/>
        <v>42878.352375886519</v>
      </c>
      <c r="S3832">
        <f t="shared" si="396"/>
        <v>15</v>
      </c>
      <c r="T3832">
        <f t="shared" si="397"/>
        <v>2017</v>
      </c>
      <c r="U3832" t="str">
        <f t="shared" si="398"/>
        <v>May</v>
      </c>
      <c r="V3832" t="str">
        <f t="shared" si="399"/>
        <v>May</v>
      </c>
    </row>
    <row r="3833" spans="1:22" ht="42.75" x14ac:dyDescent="0.4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>
        <v>9</v>
      </c>
      <c r="L3833" t="b">
        <v>1</v>
      </c>
      <c r="M3833" t="s">
        <v>8273</v>
      </c>
      <c r="N3833" t="s">
        <v>8274</v>
      </c>
      <c r="O3833" s="6">
        <f t="shared" si="392"/>
        <v>106</v>
      </c>
      <c r="P3833">
        <f t="shared" si="393"/>
        <v>58.9</v>
      </c>
      <c r="Q3833" s="5">
        <f t="shared" si="395"/>
        <v>42275.909515366431</v>
      </c>
      <c r="R3833" s="5">
        <f t="shared" si="394"/>
        <v>42297.398877068554</v>
      </c>
      <c r="S3833">
        <f t="shared" si="396"/>
        <v>22</v>
      </c>
      <c r="T3833">
        <f t="shared" si="397"/>
        <v>2015</v>
      </c>
      <c r="U3833" t="str">
        <f t="shared" si="398"/>
        <v>Oct</v>
      </c>
      <c r="V3833" t="str">
        <f t="shared" si="399"/>
        <v>Sep</v>
      </c>
    </row>
    <row r="3834" spans="1:22" ht="42.75" x14ac:dyDescent="0.4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>
        <v>9</v>
      </c>
      <c r="L3834" t="b">
        <v>1</v>
      </c>
      <c r="M3834" t="s">
        <v>8273</v>
      </c>
      <c r="N3834" t="s">
        <v>8274</v>
      </c>
      <c r="O3834" s="6">
        <f t="shared" si="392"/>
        <v>105</v>
      </c>
      <c r="P3834">
        <f t="shared" si="393"/>
        <v>139.56</v>
      </c>
      <c r="Q3834" s="5">
        <f t="shared" si="395"/>
        <v>42732.691903073282</v>
      </c>
      <c r="R3834" s="5">
        <f t="shared" si="394"/>
        <v>42778.649349881802</v>
      </c>
      <c r="S3834">
        <f t="shared" si="396"/>
        <v>46</v>
      </c>
      <c r="T3834">
        <f t="shared" si="397"/>
        <v>2016</v>
      </c>
      <c r="U3834" t="str">
        <f t="shared" si="398"/>
        <v>Feb</v>
      </c>
      <c r="V3834" t="str">
        <f t="shared" si="399"/>
        <v>Dec</v>
      </c>
    </row>
    <row r="3835" spans="1:22" ht="42.75" x14ac:dyDescent="0.4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>
        <v>20</v>
      </c>
      <c r="L3835" t="b">
        <v>1</v>
      </c>
      <c r="M3835" t="s">
        <v>8273</v>
      </c>
      <c r="N3835" t="s">
        <v>8274</v>
      </c>
      <c r="O3835" s="6">
        <f t="shared" si="392"/>
        <v>117</v>
      </c>
      <c r="P3835">
        <f t="shared" si="393"/>
        <v>70</v>
      </c>
      <c r="Q3835" s="5">
        <f t="shared" si="395"/>
        <v>42312.699432624111</v>
      </c>
      <c r="R3835" s="5">
        <f t="shared" si="394"/>
        <v>42323.857446808513</v>
      </c>
      <c r="S3835">
        <f t="shared" si="396"/>
        <v>12</v>
      </c>
      <c r="T3835">
        <f t="shared" si="397"/>
        <v>2015</v>
      </c>
      <c r="U3835" t="str">
        <f t="shared" si="398"/>
        <v>Nov</v>
      </c>
      <c r="V3835" t="str">
        <f t="shared" si="399"/>
        <v>Nov</v>
      </c>
    </row>
    <row r="3836" spans="1:22" ht="42.75" x14ac:dyDescent="0.4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>
        <v>57</v>
      </c>
      <c r="L3836" t="b">
        <v>1</v>
      </c>
      <c r="M3836" t="s">
        <v>8273</v>
      </c>
      <c r="N3836" t="s">
        <v>8274</v>
      </c>
      <c r="O3836" s="6">
        <f t="shared" si="392"/>
        <v>109</v>
      </c>
      <c r="P3836">
        <f t="shared" si="393"/>
        <v>57.39</v>
      </c>
      <c r="Q3836" s="5">
        <f t="shared" si="395"/>
        <v>42496.092990543737</v>
      </c>
      <c r="R3836" s="5">
        <f t="shared" si="394"/>
        <v>42526.731288416078</v>
      </c>
      <c r="S3836">
        <f t="shared" si="396"/>
        <v>31</v>
      </c>
      <c r="T3836">
        <f t="shared" si="397"/>
        <v>2016</v>
      </c>
      <c r="U3836" t="str">
        <f t="shared" si="398"/>
        <v>Jun</v>
      </c>
      <c r="V3836" t="str">
        <f t="shared" si="399"/>
        <v>May</v>
      </c>
    </row>
    <row r="3837" spans="1:22" ht="42.75" x14ac:dyDescent="0.4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>
        <v>8</v>
      </c>
      <c r="L3837" t="b">
        <v>1</v>
      </c>
      <c r="M3837" t="s">
        <v>8273</v>
      </c>
      <c r="N3837" t="s">
        <v>8274</v>
      </c>
      <c r="O3837" s="6">
        <f t="shared" si="392"/>
        <v>160</v>
      </c>
      <c r="P3837">
        <f t="shared" si="393"/>
        <v>40</v>
      </c>
      <c r="Q3837" s="5">
        <f t="shared" si="395"/>
        <v>42820.345248226949</v>
      </c>
      <c r="R3837" s="5">
        <f t="shared" si="394"/>
        <v>42841.792056737584</v>
      </c>
      <c r="S3837">
        <f t="shared" si="396"/>
        <v>22</v>
      </c>
      <c r="T3837">
        <f t="shared" si="397"/>
        <v>2017</v>
      </c>
      <c r="U3837" t="str">
        <f t="shared" si="398"/>
        <v>Apr</v>
      </c>
      <c r="V3837" t="str">
        <f t="shared" si="399"/>
        <v>Mar</v>
      </c>
    </row>
    <row r="3838" spans="1:22" ht="42.75" x14ac:dyDescent="0.4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>
        <v>14</v>
      </c>
      <c r="L3838" t="b">
        <v>1</v>
      </c>
      <c r="M3838" t="s">
        <v>8273</v>
      </c>
      <c r="N3838" t="s">
        <v>8274</v>
      </c>
      <c r="O3838" s="6">
        <f t="shared" si="392"/>
        <v>113</v>
      </c>
      <c r="P3838">
        <f t="shared" si="393"/>
        <v>64.290000000000006</v>
      </c>
      <c r="Q3838" s="5">
        <f t="shared" si="395"/>
        <v>42915.307943262407</v>
      </c>
      <c r="R3838" s="5">
        <f t="shared" si="394"/>
        <v>42947.219148936172</v>
      </c>
      <c r="S3838">
        <f t="shared" si="396"/>
        <v>32</v>
      </c>
      <c r="T3838">
        <f t="shared" si="397"/>
        <v>2017</v>
      </c>
      <c r="U3838" t="str">
        <f t="shared" si="398"/>
        <v>Jul</v>
      </c>
      <c r="V3838" t="str">
        <f t="shared" si="399"/>
        <v>Jun</v>
      </c>
    </row>
    <row r="3839" spans="1:22" ht="28.5" x14ac:dyDescent="0.4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>
        <v>17</v>
      </c>
      <c r="L3839" t="b">
        <v>1</v>
      </c>
      <c r="M3839" t="s">
        <v>8273</v>
      </c>
      <c r="N3839" t="s">
        <v>8274</v>
      </c>
      <c r="O3839" s="6">
        <f t="shared" si="392"/>
        <v>102</v>
      </c>
      <c r="P3839">
        <f t="shared" si="393"/>
        <v>120.12</v>
      </c>
      <c r="Q3839" s="5">
        <f t="shared" si="395"/>
        <v>42505.611796690311</v>
      </c>
      <c r="R3839" s="5">
        <f t="shared" si="394"/>
        <v>42542.377754137116</v>
      </c>
      <c r="S3839">
        <f t="shared" si="396"/>
        <v>37</v>
      </c>
      <c r="T3839">
        <f t="shared" si="397"/>
        <v>2016</v>
      </c>
      <c r="U3839" t="str">
        <f t="shared" si="398"/>
        <v>Jun</v>
      </c>
      <c r="V3839" t="str">
        <f t="shared" si="399"/>
        <v>May</v>
      </c>
    </row>
    <row r="3840" spans="1:22" ht="57" x14ac:dyDescent="0.4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>
        <v>100</v>
      </c>
      <c r="L3840" t="b">
        <v>1</v>
      </c>
      <c r="M3840" t="s">
        <v>8273</v>
      </c>
      <c r="N3840" t="s">
        <v>8274</v>
      </c>
      <c r="O3840" s="6">
        <f t="shared" si="392"/>
        <v>101</v>
      </c>
      <c r="P3840">
        <f t="shared" si="393"/>
        <v>1008.24</v>
      </c>
      <c r="Q3840" s="5">
        <f t="shared" si="395"/>
        <v>42468.789704491726</v>
      </c>
      <c r="R3840" s="5">
        <f t="shared" si="394"/>
        <v>42499.428002364068</v>
      </c>
      <c r="S3840">
        <f t="shared" si="396"/>
        <v>31</v>
      </c>
      <c r="T3840">
        <f t="shared" si="397"/>
        <v>2016</v>
      </c>
      <c r="U3840" t="str">
        <f t="shared" si="398"/>
        <v>May</v>
      </c>
      <c r="V3840" t="str">
        <f t="shared" si="399"/>
        <v>Apr</v>
      </c>
    </row>
    <row r="3841" spans="1:22" ht="42.75" x14ac:dyDescent="0.4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>
        <v>32</v>
      </c>
      <c r="L3841" t="b">
        <v>1</v>
      </c>
      <c r="M3841" t="s">
        <v>8273</v>
      </c>
      <c r="N3841" t="s">
        <v>8274</v>
      </c>
      <c r="O3841" s="6">
        <f t="shared" si="392"/>
        <v>101</v>
      </c>
      <c r="P3841">
        <f t="shared" si="393"/>
        <v>63.28</v>
      </c>
      <c r="Q3841" s="5">
        <f t="shared" si="395"/>
        <v>42508.039290780143</v>
      </c>
      <c r="R3841" s="5">
        <f t="shared" si="394"/>
        <v>42569.315886524826</v>
      </c>
      <c r="S3841">
        <f t="shared" si="396"/>
        <v>61</v>
      </c>
      <c r="T3841">
        <f t="shared" si="397"/>
        <v>2016</v>
      </c>
      <c r="U3841" t="str">
        <f t="shared" si="398"/>
        <v>Jul</v>
      </c>
      <c r="V3841" t="str">
        <f t="shared" si="399"/>
        <v>May</v>
      </c>
    </row>
    <row r="3842" spans="1:22" ht="42.75" x14ac:dyDescent="0.4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>
        <v>3</v>
      </c>
      <c r="L3842" t="b">
        <v>1</v>
      </c>
      <c r="M3842" t="s">
        <v>8273</v>
      </c>
      <c r="N3842" t="s">
        <v>8274</v>
      </c>
      <c r="O3842" s="6">
        <f t="shared" ref="O3842:O3905" si="400">ROUND(E3842/D3842*100,0)</f>
        <v>6500</v>
      </c>
      <c r="P3842">
        <f t="shared" ref="P3842:P3905" si="401">IFERROR(ROUND(E3842/K3842,2),0)</f>
        <v>21.67</v>
      </c>
      <c r="Q3842" s="5">
        <f t="shared" si="395"/>
        <v>42791.503888888888</v>
      </c>
      <c r="R3842" s="5">
        <f t="shared" ref="R3842:R3905" si="402">(I3842/84600)+DATE(1970,1,1)</f>
        <v>42816.993250591018</v>
      </c>
      <c r="S3842">
        <f t="shared" si="396"/>
        <v>26</v>
      </c>
      <c r="T3842">
        <f t="shared" si="397"/>
        <v>2017</v>
      </c>
      <c r="U3842" t="str">
        <f t="shared" si="398"/>
        <v>Mar</v>
      </c>
      <c r="V3842" t="str">
        <f t="shared" si="399"/>
        <v>Feb</v>
      </c>
    </row>
    <row r="3843" spans="1:22" ht="42.75" x14ac:dyDescent="0.4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>
        <v>34</v>
      </c>
      <c r="L3843" t="b">
        <v>0</v>
      </c>
      <c r="M3843" t="s">
        <v>8273</v>
      </c>
      <c r="N3843" t="s">
        <v>8274</v>
      </c>
      <c r="O3843" s="6">
        <f t="shared" si="400"/>
        <v>9</v>
      </c>
      <c r="P3843">
        <f t="shared" si="401"/>
        <v>25.65</v>
      </c>
      <c r="Q3843" s="5">
        <f t="shared" ref="Q3843:Q3906" si="403">(J3843/84600)+DATE(1970,1,1)</f>
        <v>42125.71734042553</v>
      </c>
      <c r="R3843" s="5">
        <f t="shared" si="402"/>
        <v>42186.993936170213</v>
      </c>
      <c r="S3843">
        <f t="shared" ref="S3843:S3906" si="404">ROUND((I3843-J3843)/86400,0)+1</f>
        <v>61</v>
      </c>
      <c r="T3843">
        <f t="shared" ref="T3843:T3906" si="405">YEAR((Q3843))</f>
        <v>2015</v>
      </c>
      <c r="U3843" t="str">
        <f t="shared" si="398"/>
        <v>Jul</v>
      </c>
      <c r="V3843" t="str">
        <f t="shared" si="399"/>
        <v>May</v>
      </c>
    </row>
    <row r="3844" spans="1:22" ht="42.75" x14ac:dyDescent="0.4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>
        <v>23</v>
      </c>
      <c r="L3844" t="b">
        <v>0</v>
      </c>
      <c r="M3844" t="s">
        <v>8273</v>
      </c>
      <c r="N3844" t="s">
        <v>8274</v>
      </c>
      <c r="O3844" s="6">
        <f t="shared" si="400"/>
        <v>22</v>
      </c>
      <c r="P3844">
        <f t="shared" si="401"/>
        <v>47.7</v>
      </c>
      <c r="Q3844" s="5">
        <f t="shared" si="403"/>
        <v>42084.567990543736</v>
      </c>
      <c r="R3844" s="5">
        <f t="shared" si="402"/>
        <v>42115.206288416077</v>
      </c>
      <c r="S3844">
        <f t="shared" si="404"/>
        <v>31</v>
      </c>
      <c r="T3844">
        <f t="shared" si="405"/>
        <v>2015</v>
      </c>
      <c r="U3844" t="str">
        <f t="shared" si="398"/>
        <v>Apr</v>
      </c>
      <c r="V3844" t="str">
        <f t="shared" si="399"/>
        <v>Mar</v>
      </c>
    </row>
    <row r="3845" spans="1:22" ht="42.75" x14ac:dyDescent="0.4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>
        <v>19</v>
      </c>
      <c r="L3845" t="b">
        <v>0</v>
      </c>
      <c r="M3845" t="s">
        <v>8273</v>
      </c>
      <c r="N3845" t="s">
        <v>8274</v>
      </c>
      <c r="O3845" s="6">
        <f t="shared" si="400"/>
        <v>21</v>
      </c>
      <c r="P3845">
        <f t="shared" si="401"/>
        <v>56.05</v>
      </c>
      <c r="Q3845" s="5">
        <f t="shared" si="403"/>
        <v>42110.691063829785</v>
      </c>
      <c r="R3845" s="5">
        <f t="shared" si="402"/>
        <v>42136.222978723403</v>
      </c>
      <c r="S3845">
        <f t="shared" si="404"/>
        <v>26</v>
      </c>
      <c r="T3845">
        <f t="shared" si="405"/>
        <v>2015</v>
      </c>
      <c r="U3845" t="str">
        <f t="shared" si="398"/>
        <v>May</v>
      </c>
      <c r="V3845" t="str">
        <f t="shared" si="399"/>
        <v>Apr</v>
      </c>
    </row>
    <row r="3846" spans="1:22" ht="42.75" x14ac:dyDescent="0.4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>
        <v>50</v>
      </c>
      <c r="L3846" t="b">
        <v>0</v>
      </c>
      <c r="M3846" t="s">
        <v>8273</v>
      </c>
      <c r="N3846" t="s">
        <v>8274</v>
      </c>
      <c r="O3846" s="6">
        <f t="shared" si="400"/>
        <v>41</v>
      </c>
      <c r="P3846">
        <f t="shared" si="401"/>
        <v>81.319999999999993</v>
      </c>
      <c r="Q3846" s="5">
        <f t="shared" si="403"/>
        <v>42111.247446808513</v>
      </c>
      <c r="R3846" s="5">
        <f t="shared" si="402"/>
        <v>42138.488652482265</v>
      </c>
      <c r="S3846">
        <f t="shared" si="404"/>
        <v>28</v>
      </c>
      <c r="T3846">
        <f t="shared" si="405"/>
        <v>2015</v>
      </c>
      <c r="U3846" t="str">
        <f t="shared" si="398"/>
        <v>May</v>
      </c>
      <c r="V3846" t="str">
        <f t="shared" si="399"/>
        <v>Apr</v>
      </c>
    </row>
    <row r="3847" spans="1:22" ht="57" x14ac:dyDescent="0.4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>
        <v>12</v>
      </c>
      <c r="L3847" t="b">
        <v>0</v>
      </c>
      <c r="M3847" t="s">
        <v>8273</v>
      </c>
      <c r="N3847" t="s">
        <v>8274</v>
      </c>
      <c r="O3847" s="6">
        <f t="shared" si="400"/>
        <v>2</v>
      </c>
      <c r="P3847">
        <f t="shared" si="401"/>
        <v>70.17</v>
      </c>
      <c r="Q3847" s="5">
        <f t="shared" si="403"/>
        <v>42603.512695035461</v>
      </c>
      <c r="R3847" s="5">
        <f t="shared" si="402"/>
        <v>42634.150992907802</v>
      </c>
      <c r="S3847">
        <f t="shared" si="404"/>
        <v>31</v>
      </c>
      <c r="T3847">
        <f t="shared" si="405"/>
        <v>2016</v>
      </c>
      <c r="U3847" t="str">
        <f t="shared" si="398"/>
        <v>Sep</v>
      </c>
      <c r="V3847" t="str">
        <f t="shared" si="399"/>
        <v>Aug</v>
      </c>
    </row>
    <row r="3848" spans="1:22" ht="42.75" x14ac:dyDescent="0.4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>
        <v>8</v>
      </c>
      <c r="L3848" t="b">
        <v>0</v>
      </c>
      <c r="M3848" t="s">
        <v>8273</v>
      </c>
      <c r="N3848" t="s">
        <v>8274</v>
      </c>
      <c r="O3848" s="6">
        <f t="shared" si="400"/>
        <v>3</v>
      </c>
      <c r="P3848">
        <f t="shared" si="401"/>
        <v>23.63</v>
      </c>
      <c r="Q3848" s="5">
        <f t="shared" si="403"/>
        <v>42232.375200945622</v>
      </c>
      <c r="R3848" s="5">
        <f t="shared" si="402"/>
        <v>42264.105673758866</v>
      </c>
      <c r="S3848">
        <f t="shared" si="404"/>
        <v>32</v>
      </c>
      <c r="T3848">
        <f t="shared" si="405"/>
        <v>2015</v>
      </c>
      <c r="U3848" t="str">
        <f t="shared" si="398"/>
        <v>Sep</v>
      </c>
      <c r="V3848" t="str">
        <f t="shared" si="399"/>
        <v>Aug</v>
      </c>
    </row>
    <row r="3849" spans="1:22" ht="42.75" x14ac:dyDescent="0.4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>
        <v>9</v>
      </c>
      <c r="L3849" t="b">
        <v>0</v>
      </c>
      <c r="M3849" t="s">
        <v>8273</v>
      </c>
      <c r="N3849" t="s">
        <v>8274</v>
      </c>
      <c r="O3849" s="6">
        <f t="shared" si="400"/>
        <v>16</v>
      </c>
      <c r="P3849">
        <f t="shared" si="401"/>
        <v>188.56</v>
      </c>
      <c r="Q3849" s="5">
        <f t="shared" si="403"/>
        <v>42512.207931442084</v>
      </c>
      <c r="R3849" s="5">
        <f t="shared" si="402"/>
        <v>42558.165378250589</v>
      </c>
      <c r="S3849">
        <f t="shared" si="404"/>
        <v>46</v>
      </c>
      <c r="T3849">
        <f t="shared" si="405"/>
        <v>2016</v>
      </c>
      <c r="U3849" t="str">
        <f t="shared" si="398"/>
        <v>Jul</v>
      </c>
      <c r="V3849" t="str">
        <f t="shared" si="399"/>
        <v>May</v>
      </c>
    </row>
    <row r="3850" spans="1:22" ht="42.75" x14ac:dyDescent="0.4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>
        <v>43</v>
      </c>
      <c r="L3850" t="b">
        <v>0</v>
      </c>
      <c r="M3850" t="s">
        <v>8273</v>
      </c>
      <c r="N3850" t="s">
        <v>8274</v>
      </c>
      <c r="O3850" s="6">
        <f t="shared" si="400"/>
        <v>16</v>
      </c>
      <c r="P3850">
        <f t="shared" si="401"/>
        <v>49.51</v>
      </c>
      <c r="Q3850" s="5">
        <f t="shared" si="403"/>
        <v>42621.068427895982</v>
      </c>
      <c r="R3850" s="5">
        <f t="shared" si="402"/>
        <v>42651.706725768323</v>
      </c>
      <c r="S3850">
        <f t="shared" si="404"/>
        <v>31</v>
      </c>
      <c r="T3850">
        <f t="shared" si="405"/>
        <v>2016</v>
      </c>
      <c r="U3850" t="str">
        <f t="shared" si="398"/>
        <v>Oct</v>
      </c>
      <c r="V3850" t="str">
        <f t="shared" si="399"/>
        <v>Sep</v>
      </c>
    </row>
    <row r="3851" spans="1:22" ht="42.75" x14ac:dyDescent="0.4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>
        <v>28</v>
      </c>
      <c r="L3851" t="b">
        <v>0</v>
      </c>
      <c r="M3851" t="s">
        <v>8273</v>
      </c>
      <c r="N3851" t="s">
        <v>8274</v>
      </c>
      <c r="O3851" s="6">
        <f t="shared" si="400"/>
        <v>7</v>
      </c>
      <c r="P3851">
        <f t="shared" si="401"/>
        <v>75.459999999999994</v>
      </c>
      <c r="Q3851" s="5">
        <f t="shared" si="403"/>
        <v>42489.272860520097</v>
      </c>
      <c r="R3851" s="5">
        <f t="shared" si="402"/>
        <v>42519.911158392439</v>
      </c>
      <c r="S3851">
        <f t="shared" si="404"/>
        <v>31</v>
      </c>
      <c r="T3851">
        <f t="shared" si="405"/>
        <v>2016</v>
      </c>
      <c r="U3851" t="str">
        <f t="shared" si="398"/>
        <v>May</v>
      </c>
      <c r="V3851" t="str">
        <f t="shared" si="399"/>
        <v>Apr</v>
      </c>
    </row>
    <row r="3852" spans="1:22" ht="28.5" x14ac:dyDescent="0.4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>
        <v>4</v>
      </c>
      <c r="L3852" t="b">
        <v>0</v>
      </c>
      <c r="M3852" t="s">
        <v>8273</v>
      </c>
      <c r="N3852" t="s">
        <v>8274</v>
      </c>
      <c r="O3852" s="6">
        <f t="shared" si="400"/>
        <v>4</v>
      </c>
      <c r="P3852">
        <f t="shared" si="401"/>
        <v>9.5</v>
      </c>
      <c r="Q3852" s="5">
        <f t="shared" si="403"/>
        <v>42324.190815602837</v>
      </c>
      <c r="R3852" s="5">
        <f t="shared" si="402"/>
        <v>42354.829113475178</v>
      </c>
      <c r="S3852">
        <f t="shared" si="404"/>
        <v>31</v>
      </c>
      <c r="T3852">
        <f t="shared" si="405"/>
        <v>2015</v>
      </c>
      <c r="U3852" t="str">
        <f t="shared" si="398"/>
        <v>Dec</v>
      </c>
      <c r="V3852" t="str">
        <f t="shared" si="399"/>
        <v>Nov</v>
      </c>
    </row>
    <row r="3853" spans="1:22" ht="42.75" x14ac:dyDescent="0.4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>
        <v>24</v>
      </c>
      <c r="L3853" t="b">
        <v>0</v>
      </c>
      <c r="M3853" t="s">
        <v>8273</v>
      </c>
      <c r="N3853" t="s">
        <v>8274</v>
      </c>
      <c r="O3853" s="6">
        <f t="shared" si="400"/>
        <v>34</v>
      </c>
      <c r="P3853">
        <f t="shared" si="401"/>
        <v>35.5</v>
      </c>
      <c r="Q3853" s="5">
        <f t="shared" si="403"/>
        <v>42525.704243498818</v>
      </c>
      <c r="R3853" s="5">
        <f t="shared" si="402"/>
        <v>42556.342541371159</v>
      </c>
      <c r="S3853">
        <f t="shared" si="404"/>
        <v>31</v>
      </c>
      <c r="T3853">
        <f t="shared" si="405"/>
        <v>2016</v>
      </c>
      <c r="U3853" t="str">
        <f t="shared" ref="U3853:U3869" si="406">TEXT(R3853,"mmm")</f>
        <v>Jul</v>
      </c>
      <c r="V3853" t="str">
        <f t="shared" si="399"/>
        <v>Jun</v>
      </c>
    </row>
    <row r="3854" spans="1:22" ht="42.75" x14ac:dyDescent="0.4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>
        <v>2</v>
      </c>
      <c r="L3854" t="b">
        <v>0</v>
      </c>
      <c r="M3854" t="s">
        <v>8273</v>
      </c>
      <c r="N3854" t="s">
        <v>8274</v>
      </c>
      <c r="O3854" s="6">
        <f t="shared" si="400"/>
        <v>0</v>
      </c>
      <c r="P3854">
        <f t="shared" si="401"/>
        <v>10</v>
      </c>
      <c r="Q3854" s="5">
        <f t="shared" si="403"/>
        <v>42416.173475177304</v>
      </c>
      <c r="R3854" s="5">
        <f t="shared" si="402"/>
        <v>42441.662836879434</v>
      </c>
      <c r="S3854">
        <f t="shared" si="404"/>
        <v>26</v>
      </c>
      <c r="T3854">
        <f t="shared" si="405"/>
        <v>2016</v>
      </c>
      <c r="U3854" t="str">
        <f t="shared" si="406"/>
        <v>Mar</v>
      </c>
      <c r="V3854" t="str">
        <f t="shared" si="399"/>
        <v>Feb</v>
      </c>
    </row>
    <row r="3855" spans="1:22" ht="28.5" x14ac:dyDescent="0.4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>
        <v>2</v>
      </c>
      <c r="L3855" t="b">
        <v>0</v>
      </c>
      <c r="M3855" t="s">
        <v>8273</v>
      </c>
      <c r="N3855" t="s">
        <v>8274</v>
      </c>
      <c r="O3855" s="6">
        <f t="shared" si="400"/>
        <v>0</v>
      </c>
      <c r="P3855">
        <f t="shared" si="401"/>
        <v>13</v>
      </c>
      <c r="Q3855" s="5">
        <f t="shared" si="403"/>
        <v>42195.219598108743</v>
      </c>
      <c r="R3855" s="5">
        <f t="shared" si="402"/>
        <v>42230.964278959815</v>
      </c>
      <c r="S3855">
        <f t="shared" si="404"/>
        <v>36</v>
      </c>
      <c r="T3855">
        <f t="shared" si="405"/>
        <v>2015</v>
      </c>
      <c r="U3855" t="str">
        <f t="shared" si="406"/>
        <v>Aug</v>
      </c>
      <c r="V3855" t="str">
        <f t="shared" si="399"/>
        <v>Jul</v>
      </c>
    </row>
    <row r="3856" spans="1:22" ht="28.5" x14ac:dyDescent="0.4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>
        <v>20</v>
      </c>
      <c r="L3856" t="b">
        <v>0</v>
      </c>
      <c r="M3856" t="s">
        <v>8273</v>
      </c>
      <c r="N3856" t="s">
        <v>8274</v>
      </c>
      <c r="O3856" s="6">
        <f t="shared" si="400"/>
        <v>16</v>
      </c>
      <c r="P3856">
        <f t="shared" si="401"/>
        <v>89.4</v>
      </c>
      <c r="Q3856" s="5">
        <f t="shared" si="403"/>
        <v>42455.690992907803</v>
      </c>
      <c r="R3856" s="5">
        <f t="shared" si="402"/>
        <v>42486.329290780137</v>
      </c>
      <c r="S3856">
        <f t="shared" si="404"/>
        <v>31</v>
      </c>
      <c r="T3856">
        <f t="shared" si="405"/>
        <v>2016</v>
      </c>
      <c r="U3856" t="str">
        <f t="shared" si="406"/>
        <v>Apr</v>
      </c>
      <c r="V3856" t="str">
        <f t="shared" si="399"/>
        <v>Mar</v>
      </c>
    </row>
    <row r="3857" spans="1:22" ht="42.75" x14ac:dyDescent="0.4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>
        <v>1</v>
      </c>
      <c r="L3857" t="b">
        <v>0</v>
      </c>
      <c r="M3857" t="s">
        <v>8273</v>
      </c>
      <c r="N3857" t="s">
        <v>8274</v>
      </c>
      <c r="O3857" s="6">
        <f t="shared" si="400"/>
        <v>3</v>
      </c>
      <c r="P3857">
        <f t="shared" si="401"/>
        <v>25</v>
      </c>
      <c r="Q3857" s="5">
        <f t="shared" si="403"/>
        <v>42410.842446808514</v>
      </c>
      <c r="R3857" s="5">
        <f t="shared" si="402"/>
        <v>42441.43819148936</v>
      </c>
      <c r="S3857">
        <f t="shared" si="404"/>
        <v>31</v>
      </c>
      <c r="T3857">
        <f t="shared" si="405"/>
        <v>2016</v>
      </c>
      <c r="U3857" t="str">
        <f t="shared" si="406"/>
        <v>Mar</v>
      </c>
      <c r="V3857" t="str">
        <f t="shared" si="399"/>
        <v>Feb</v>
      </c>
    </row>
    <row r="3858" spans="1:22" ht="42.75" x14ac:dyDescent="0.4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>
        <v>1</v>
      </c>
      <c r="L3858" t="b">
        <v>0</v>
      </c>
      <c r="M3858" t="s">
        <v>8273</v>
      </c>
      <c r="N3858" t="s">
        <v>8274</v>
      </c>
      <c r="O3858" s="6">
        <f t="shared" si="400"/>
        <v>0</v>
      </c>
      <c r="P3858">
        <f t="shared" si="401"/>
        <v>1</v>
      </c>
      <c r="Q3858" s="5">
        <f t="shared" si="403"/>
        <v>42392.226985815607</v>
      </c>
      <c r="R3858" s="5">
        <f t="shared" si="402"/>
        <v>42422.822730496453</v>
      </c>
      <c r="S3858">
        <f t="shared" si="404"/>
        <v>31</v>
      </c>
      <c r="T3858">
        <f t="shared" si="405"/>
        <v>2016</v>
      </c>
      <c r="U3858" t="str">
        <f t="shared" si="406"/>
        <v>Feb</v>
      </c>
      <c r="V3858" t="str">
        <f t="shared" si="399"/>
        <v>Jan</v>
      </c>
    </row>
    <row r="3859" spans="1:22" ht="42.75" x14ac:dyDescent="0.4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>
        <v>4</v>
      </c>
      <c r="L3859" t="b">
        <v>0</v>
      </c>
      <c r="M3859" t="s">
        <v>8273</v>
      </c>
      <c r="N3859" t="s">
        <v>8274</v>
      </c>
      <c r="O3859" s="6">
        <f t="shared" si="400"/>
        <v>5</v>
      </c>
      <c r="P3859">
        <f t="shared" si="401"/>
        <v>65</v>
      </c>
      <c r="Q3859" s="5">
        <f t="shared" si="403"/>
        <v>42175.710283687942</v>
      </c>
      <c r="R3859" s="5">
        <f t="shared" si="402"/>
        <v>42199.178723404257</v>
      </c>
      <c r="S3859">
        <f t="shared" si="404"/>
        <v>24</v>
      </c>
      <c r="T3859">
        <f t="shared" si="405"/>
        <v>2015</v>
      </c>
      <c r="U3859" t="str">
        <f t="shared" si="406"/>
        <v>Jul</v>
      </c>
      <c r="V3859" t="str">
        <f t="shared" si="399"/>
        <v>Jun</v>
      </c>
    </row>
    <row r="3860" spans="1:22" ht="57" x14ac:dyDescent="0.4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>
        <v>1</v>
      </c>
      <c r="L3860" t="b">
        <v>0</v>
      </c>
      <c r="M3860" t="s">
        <v>8273</v>
      </c>
      <c r="N3860" t="s">
        <v>8274</v>
      </c>
      <c r="O3860" s="6">
        <f t="shared" si="400"/>
        <v>2</v>
      </c>
      <c r="P3860">
        <f t="shared" si="401"/>
        <v>10</v>
      </c>
      <c r="Q3860" s="5">
        <f t="shared" si="403"/>
        <v>42480.75938534279</v>
      </c>
      <c r="R3860" s="5">
        <f t="shared" si="402"/>
        <v>42499.595744680846</v>
      </c>
      <c r="S3860">
        <f t="shared" si="404"/>
        <v>19</v>
      </c>
      <c r="T3860">
        <f t="shared" si="405"/>
        <v>2016</v>
      </c>
      <c r="U3860" t="str">
        <f t="shared" si="406"/>
        <v>May</v>
      </c>
      <c r="V3860" t="str">
        <f t="shared" si="399"/>
        <v>Apr</v>
      </c>
    </row>
    <row r="3861" spans="1:22" ht="42.75" x14ac:dyDescent="0.4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>
        <v>1</v>
      </c>
      <c r="L3861" t="b">
        <v>0</v>
      </c>
      <c r="M3861" t="s">
        <v>8273</v>
      </c>
      <c r="N3861" t="s">
        <v>8274</v>
      </c>
      <c r="O3861" s="6">
        <f t="shared" si="400"/>
        <v>0</v>
      </c>
      <c r="P3861">
        <f t="shared" si="401"/>
        <v>1</v>
      </c>
      <c r="Q3861" s="5">
        <f t="shared" si="403"/>
        <v>42135.018995271865</v>
      </c>
      <c r="R3861" s="5">
        <f t="shared" si="402"/>
        <v>42161.553191489365</v>
      </c>
      <c r="S3861">
        <f t="shared" si="404"/>
        <v>27</v>
      </c>
      <c r="T3861">
        <f t="shared" si="405"/>
        <v>2015</v>
      </c>
      <c r="U3861" t="str">
        <f t="shared" si="406"/>
        <v>Jun</v>
      </c>
      <c r="V3861" t="str">
        <f t="shared" si="399"/>
        <v>May</v>
      </c>
    </row>
    <row r="3862" spans="1:22" ht="42.75" x14ac:dyDescent="0.4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>
        <v>13</v>
      </c>
      <c r="L3862" t="b">
        <v>0</v>
      </c>
      <c r="M3862" t="s">
        <v>8273</v>
      </c>
      <c r="N3862" t="s">
        <v>8274</v>
      </c>
      <c r="O3862" s="6">
        <f t="shared" si="400"/>
        <v>18</v>
      </c>
      <c r="P3862">
        <f t="shared" si="401"/>
        <v>81.540000000000006</v>
      </c>
      <c r="Q3862" s="5">
        <f t="shared" si="403"/>
        <v>42179.717612293141</v>
      </c>
      <c r="R3862" s="5">
        <f t="shared" si="402"/>
        <v>42210.355910165483</v>
      </c>
      <c r="S3862">
        <f t="shared" si="404"/>
        <v>31</v>
      </c>
      <c r="T3862">
        <f t="shared" si="405"/>
        <v>2015</v>
      </c>
      <c r="U3862" t="str">
        <f t="shared" si="406"/>
        <v>Jul</v>
      </c>
      <c r="V3862" t="str">
        <f t="shared" si="399"/>
        <v>Jun</v>
      </c>
    </row>
    <row r="3863" spans="1:22" x14ac:dyDescent="0.4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>
        <v>1</v>
      </c>
      <c r="L3863" t="b">
        <v>0</v>
      </c>
      <c r="M3863" t="s">
        <v>8273</v>
      </c>
      <c r="N3863" t="s">
        <v>8274</v>
      </c>
      <c r="O3863" s="6">
        <f t="shared" si="400"/>
        <v>5</v>
      </c>
      <c r="P3863">
        <f t="shared" si="401"/>
        <v>100</v>
      </c>
      <c r="Q3863" s="5">
        <f t="shared" si="403"/>
        <v>42262.36852245863</v>
      </c>
      <c r="R3863" s="5">
        <f t="shared" si="402"/>
        <v>42304.565248226951</v>
      </c>
      <c r="S3863">
        <f t="shared" si="404"/>
        <v>42</v>
      </c>
      <c r="T3863">
        <f t="shared" si="405"/>
        <v>2015</v>
      </c>
      <c r="U3863" t="str">
        <f t="shared" si="406"/>
        <v>Oct</v>
      </c>
      <c r="V3863" t="str">
        <f t="shared" si="399"/>
        <v>Sep</v>
      </c>
    </row>
    <row r="3864" spans="1:22" ht="28.5" x14ac:dyDescent="0.4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>
        <v>1</v>
      </c>
      <c r="L3864" t="b">
        <v>0</v>
      </c>
      <c r="M3864" t="s">
        <v>8273</v>
      </c>
      <c r="N3864" t="s">
        <v>8274</v>
      </c>
      <c r="O3864" s="6">
        <f t="shared" si="400"/>
        <v>0</v>
      </c>
      <c r="P3864">
        <f t="shared" si="401"/>
        <v>1</v>
      </c>
      <c r="Q3864" s="5">
        <f t="shared" si="403"/>
        <v>42973.862364066197</v>
      </c>
      <c r="R3864" s="5">
        <f t="shared" si="402"/>
        <v>42988.616312056736</v>
      </c>
      <c r="S3864">
        <f t="shared" si="404"/>
        <v>15</v>
      </c>
      <c r="T3864">
        <f t="shared" si="405"/>
        <v>2017</v>
      </c>
      <c r="U3864" t="str">
        <f t="shared" si="406"/>
        <v>Sep</v>
      </c>
      <c r="V3864" t="str">
        <f t="shared" si="399"/>
        <v>Aug</v>
      </c>
    </row>
    <row r="3865" spans="1:22" ht="42.75" x14ac:dyDescent="0.4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>
        <v>0</v>
      </c>
      <c r="L3865" t="b">
        <v>0</v>
      </c>
      <c r="M3865" t="s">
        <v>8273</v>
      </c>
      <c r="N3865" t="s">
        <v>8274</v>
      </c>
      <c r="O3865" s="6">
        <f t="shared" si="400"/>
        <v>0</v>
      </c>
      <c r="P3865">
        <f t="shared" si="401"/>
        <v>0</v>
      </c>
      <c r="Q3865" s="5">
        <f t="shared" si="403"/>
        <v>42608.625354609932</v>
      </c>
      <c r="R3865" s="5">
        <f t="shared" si="402"/>
        <v>42669.944503546096</v>
      </c>
      <c r="S3865">
        <f t="shared" si="404"/>
        <v>61</v>
      </c>
      <c r="T3865">
        <f t="shared" si="405"/>
        <v>2016</v>
      </c>
      <c r="U3865" t="str">
        <f t="shared" si="406"/>
        <v>Oct</v>
      </c>
      <c r="V3865" t="str">
        <f t="shared" si="399"/>
        <v>Aug</v>
      </c>
    </row>
    <row r="3866" spans="1:22" ht="42.75" x14ac:dyDescent="0.4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>
        <v>3</v>
      </c>
      <c r="L3866" t="b">
        <v>0</v>
      </c>
      <c r="M3866" t="s">
        <v>8273</v>
      </c>
      <c r="N3866" t="s">
        <v>8274</v>
      </c>
      <c r="O3866" s="6">
        <f t="shared" si="400"/>
        <v>1</v>
      </c>
      <c r="P3866">
        <f t="shared" si="401"/>
        <v>20</v>
      </c>
      <c r="Q3866" s="5">
        <f t="shared" si="403"/>
        <v>42651.783144208035</v>
      </c>
      <c r="R3866" s="5">
        <f t="shared" si="402"/>
        <v>42682.463995271872</v>
      </c>
      <c r="S3866">
        <f t="shared" si="404"/>
        <v>31</v>
      </c>
      <c r="T3866">
        <f t="shared" si="405"/>
        <v>2016</v>
      </c>
      <c r="U3866" t="str">
        <f t="shared" si="406"/>
        <v>Nov</v>
      </c>
      <c r="V3866" t="str">
        <f t="shared" si="399"/>
        <v>Oct</v>
      </c>
    </row>
    <row r="3867" spans="1:22" ht="42.75" x14ac:dyDescent="0.4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>
        <v>14</v>
      </c>
      <c r="L3867" t="b">
        <v>0</v>
      </c>
      <c r="M3867" t="s">
        <v>8273</v>
      </c>
      <c r="N3867" t="s">
        <v>8274</v>
      </c>
      <c r="O3867" s="6">
        <f t="shared" si="400"/>
        <v>27</v>
      </c>
      <c r="P3867">
        <f t="shared" si="401"/>
        <v>46.43</v>
      </c>
      <c r="Q3867" s="5">
        <f t="shared" si="403"/>
        <v>42187.878226950357</v>
      </c>
      <c r="R3867" s="5">
        <f t="shared" si="402"/>
        <v>42228.297872340423</v>
      </c>
      <c r="S3867">
        <f t="shared" si="404"/>
        <v>41</v>
      </c>
      <c r="T3867">
        <f t="shared" si="405"/>
        <v>2015</v>
      </c>
      <c r="U3867" t="str">
        <f t="shared" si="406"/>
        <v>Aug</v>
      </c>
      <c r="V3867" t="str">
        <f t="shared" si="399"/>
        <v>Jul</v>
      </c>
    </row>
    <row r="3868" spans="1:22" ht="28.5" x14ac:dyDescent="0.4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>
        <v>2</v>
      </c>
      <c r="L3868" t="b">
        <v>0</v>
      </c>
      <c r="M3868" t="s">
        <v>8273</v>
      </c>
      <c r="N3868" t="s">
        <v>8274</v>
      </c>
      <c r="O3868" s="6">
        <f t="shared" si="400"/>
        <v>1</v>
      </c>
      <c r="P3868">
        <f t="shared" si="401"/>
        <v>5.5</v>
      </c>
      <c r="Q3868" s="5">
        <f t="shared" si="403"/>
        <v>42761.116087470451</v>
      </c>
      <c r="R3868" s="5">
        <f t="shared" si="402"/>
        <v>42811.360992907801</v>
      </c>
      <c r="S3868">
        <f t="shared" si="404"/>
        <v>50</v>
      </c>
      <c r="T3868">
        <f t="shared" si="405"/>
        <v>2017</v>
      </c>
      <c r="U3868" t="str">
        <f t="shared" si="406"/>
        <v>Mar</v>
      </c>
      <c r="V3868" t="str">
        <f t="shared" si="399"/>
        <v>Jan</v>
      </c>
    </row>
    <row r="3869" spans="1:22" ht="42.75" x14ac:dyDescent="0.4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>
        <v>5</v>
      </c>
      <c r="L3869" t="b">
        <v>0</v>
      </c>
      <c r="M3869" t="s">
        <v>8273</v>
      </c>
      <c r="N3869" t="s">
        <v>8274</v>
      </c>
      <c r="O3869" s="6">
        <f t="shared" si="400"/>
        <v>13</v>
      </c>
      <c r="P3869">
        <f t="shared" si="401"/>
        <v>50.2</v>
      </c>
      <c r="Q3869" s="5">
        <f t="shared" si="403"/>
        <v>42870.256962174943</v>
      </c>
      <c r="R3869" s="5">
        <f t="shared" si="402"/>
        <v>42900.895260047284</v>
      </c>
      <c r="S3869">
        <f t="shared" si="404"/>
        <v>31</v>
      </c>
      <c r="T3869">
        <f t="shared" si="405"/>
        <v>2017</v>
      </c>
      <c r="U3869" t="str">
        <f t="shared" si="406"/>
        <v>Jun</v>
      </c>
      <c r="V3869" t="str">
        <f t="shared" si="399"/>
        <v>May</v>
      </c>
    </row>
    <row r="3870" spans="1:22" hidden="1" x14ac:dyDescent="0.4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>
        <v>1</v>
      </c>
      <c r="L3870" t="b">
        <v>0</v>
      </c>
      <c r="M3870" t="s">
        <v>8273</v>
      </c>
      <c r="N3870" t="s">
        <v>8315</v>
      </c>
      <c r="O3870" s="6">
        <f t="shared" si="400"/>
        <v>0</v>
      </c>
      <c r="P3870">
        <f t="shared" si="401"/>
        <v>10</v>
      </c>
      <c r="Q3870" s="5">
        <f t="shared" si="403"/>
        <v>42212.397222222222</v>
      </c>
      <c r="R3870" s="5">
        <f t="shared" si="402"/>
        <v>42237.92913711584</v>
      </c>
      <c r="S3870">
        <f t="shared" si="404"/>
        <v>26</v>
      </c>
      <c r="T3870">
        <f t="shared" si="405"/>
        <v>2015</v>
      </c>
      <c r="V3870" t="str">
        <f t="shared" si="399"/>
        <v>Jul</v>
      </c>
    </row>
    <row r="3871" spans="1:22" ht="28.5" hidden="1" x14ac:dyDescent="0.4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>
        <v>15</v>
      </c>
      <c r="L3871" t="b">
        <v>0</v>
      </c>
      <c r="M3871" t="s">
        <v>8273</v>
      </c>
      <c r="N3871" t="s">
        <v>8315</v>
      </c>
      <c r="O3871" s="6">
        <f t="shared" si="400"/>
        <v>3</v>
      </c>
      <c r="P3871">
        <f t="shared" si="401"/>
        <v>30.13</v>
      </c>
      <c r="Q3871" s="5">
        <f t="shared" si="403"/>
        <v>42398.33560283688</v>
      </c>
      <c r="R3871" s="5">
        <f t="shared" si="402"/>
        <v>42428.369503546099</v>
      </c>
      <c r="S3871">
        <f t="shared" si="404"/>
        <v>30</v>
      </c>
      <c r="T3871">
        <f t="shared" si="405"/>
        <v>2016</v>
      </c>
      <c r="V3871" t="str">
        <f t="shared" ref="V3871:V3934" si="407">TEXT(Q3871,"mmm")</f>
        <v>Jan</v>
      </c>
    </row>
    <row r="3872" spans="1:22" ht="42.75" hidden="1" x14ac:dyDescent="0.4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>
        <v>10</v>
      </c>
      <c r="L3872" t="b">
        <v>0</v>
      </c>
      <c r="M3872" t="s">
        <v>8273</v>
      </c>
      <c r="N3872" t="s">
        <v>8315</v>
      </c>
      <c r="O3872" s="6">
        <f t="shared" si="400"/>
        <v>15</v>
      </c>
      <c r="P3872">
        <f t="shared" si="401"/>
        <v>150</v>
      </c>
      <c r="Q3872" s="5">
        <f t="shared" si="403"/>
        <v>42138.367352245863</v>
      </c>
      <c r="R3872" s="5">
        <f t="shared" si="402"/>
        <v>42169.005650118204</v>
      </c>
      <c r="S3872">
        <f t="shared" si="404"/>
        <v>31</v>
      </c>
      <c r="T3872">
        <f t="shared" si="405"/>
        <v>2015</v>
      </c>
      <c r="V3872" t="str">
        <f t="shared" si="407"/>
        <v>May</v>
      </c>
    </row>
    <row r="3873" spans="1:22" ht="28.5" hidden="1" x14ac:dyDescent="0.4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>
        <v>3</v>
      </c>
      <c r="L3873" t="b">
        <v>0</v>
      </c>
      <c r="M3873" t="s">
        <v>8273</v>
      </c>
      <c r="N3873" t="s">
        <v>8315</v>
      </c>
      <c r="O3873" s="6">
        <f t="shared" si="400"/>
        <v>3</v>
      </c>
      <c r="P3873">
        <f t="shared" si="401"/>
        <v>13.33</v>
      </c>
      <c r="Q3873" s="5">
        <f t="shared" si="403"/>
        <v>43129.627068557922</v>
      </c>
      <c r="R3873" s="5">
        <f t="shared" si="402"/>
        <v>43190.861111111109</v>
      </c>
      <c r="S3873">
        <f t="shared" si="404"/>
        <v>61</v>
      </c>
      <c r="T3873">
        <f t="shared" si="405"/>
        <v>2018</v>
      </c>
      <c r="V3873" t="str">
        <f t="shared" si="407"/>
        <v>Jan</v>
      </c>
    </row>
    <row r="3874" spans="1:22" ht="42.75" hidden="1" x14ac:dyDescent="0.4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>
        <v>0</v>
      </c>
      <c r="L3874" t="b">
        <v>0</v>
      </c>
      <c r="M3874" t="s">
        <v>8273</v>
      </c>
      <c r="N3874" t="s">
        <v>8315</v>
      </c>
      <c r="O3874" s="6">
        <f t="shared" si="400"/>
        <v>0</v>
      </c>
      <c r="P3874">
        <f t="shared" si="401"/>
        <v>0</v>
      </c>
      <c r="Q3874" s="5">
        <f t="shared" si="403"/>
        <v>42533.57442080378</v>
      </c>
      <c r="R3874" s="5">
        <f t="shared" si="402"/>
        <v>42584.638250591015</v>
      </c>
      <c r="S3874">
        <f t="shared" si="404"/>
        <v>51</v>
      </c>
      <c r="T3874">
        <f t="shared" si="405"/>
        <v>2016</v>
      </c>
      <c r="V3874" t="str">
        <f t="shared" si="407"/>
        <v>Jun</v>
      </c>
    </row>
    <row r="3875" spans="1:22" ht="42.75" hidden="1" x14ac:dyDescent="0.4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>
        <v>0</v>
      </c>
      <c r="L3875" t="b">
        <v>0</v>
      </c>
      <c r="M3875" t="s">
        <v>8273</v>
      </c>
      <c r="N3875" t="s">
        <v>8315</v>
      </c>
      <c r="O3875" s="6">
        <f t="shared" si="400"/>
        <v>0</v>
      </c>
      <c r="P3875">
        <f t="shared" si="401"/>
        <v>0</v>
      </c>
      <c r="Q3875" s="5">
        <f t="shared" si="403"/>
        <v>42610.732092198581</v>
      </c>
      <c r="R3875" s="5">
        <f t="shared" si="402"/>
        <v>42641.370390070922</v>
      </c>
      <c r="S3875">
        <f t="shared" si="404"/>
        <v>31</v>
      </c>
      <c r="T3875">
        <f t="shared" si="405"/>
        <v>2016</v>
      </c>
      <c r="V3875" t="str">
        <f t="shared" si="407"/>
        <v>Aug</v>
      </c>
    </row>
    <row r="3876" spans="1:22" ht="42.75" hidden="1" x14ac:dyDescent="0.4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>
        <v>0</v>
      </c>
      <c r="L3876" t="b">
        <v>0</v>
      </c>
      <c r="M3876" t="s">
        <v>8273</v>
      </c>
      <c r="N3876" t="s">
        <v>8315</v>
      </c>
      <c r="O3876" s="6">
        <f t="shared" si="400"/>
        <v>0</v>
      </c>
      <c r="P3876">
        <f t="shared" si="401"/>
        <v>0</v>
      </c>
      <c r="Q3876" s="5">
        <f t="shared" si="403"/>
        <v>42356.761489361699</v>
      </c>
      <c r="R3876" s="5">
        <f t="shared" si="402"/>
        <v>42378.234042553187</v>
      </c>
      <c r="S3876">
        <f t="shared" si="404"/>
        <v>22</v>
      </c>
      <c r="T3876">
        <f t="shared" si="405"/>
        <v>2015</v>
      </c>
      <c r="V3876" t="str">
        <f t="shared" si="407"/>
        <v>Dec</v>
      </c>
    </row>
    <row r="3877" spans="1:22" ht="42.75" hidden="1" x14ac:dyDescent="0.4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>
        <v>0</v>
      </c>
      <c r="L3877" t="b">
        <v>0</v>
      </c>
      <c r="M3877" t="s">
        <v>8273</v>
      </c>
      <c r="N3877" t="s">
        <v>8315</v>
      </c>
      <c r="O3877" s="6">
        <f t="shared" si="400"/>
        <v>0</v>
      </c>
      <c r="P3877">
        <f t="shared" si="401"/>
        <v>0</v>
      </c>
      <c r="Q3877" s="5">
        <f t="shared" si="403"/>
        <v>42978.035047281322</v>
      </c>
      <c r="R3877" s="5">
        <f t="shared" si="402"/>
        <v>42979.127659574471</v>
      </c>
      <c r="S3877">
        <f t="shared" si="404"/>
        <v>2</v>
      </c>
      <c r="T3877">
        <f t="shared" si="405"/>
        <v>2017</v>
      </c>
      <c r="V3877" t="str">
        <f t="shared" si="407"/>
        <v>Aug</v>
      </c>
    </row>
    <row r="3878" spans="1:22" ht="42.75" hidden="1" x14ac:dyDescent="0.4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>
        <v>46</v>
      </c>
      <c r="L3878" t="b">
        <v>0</v>
      </c>
      <c r="M3878" t="s">
        <v>8273</v>
      </c>
      <c r="N3878" t="s">
        <v>8315</v>
      </c>
      <c r="O3878" s="6">
        <f t="shared" si="400"/>
        <v>53</v>
      </c>
      <c r="P3878">
        <f t="shared" si="401"/>
        <v>44.76</v>
      </c>
      <c r="Q3878" s="5">
        <f t="shared" si="403"/>
        <v>42730.148085106382</v>
      </c>
      <c r="R3878" s="5">
        <f t="shared" si="402"/>
        <v>42760.786382978724</v>
      </c>
      <c r="S3878">
        <f t="shared" si="404"/>
        <v>31</v>
      </c>
      <c r="T3878">
        <f t="shared" si="405"/>
        <v>2016</v>
      </c>
      <c r="V3878" t="str">
        <f t="shared" si="407"/>
        <v>Dec</v>
      </c>
    </row>
    <row r="3879" spans="1:22" ht="42.75" hidden="1" x14ac:dyDescent="0.4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>
        <v>14</v>
      </c>
      <c r="L3879" t="b">
        <v>0</v>
      </c>
      <c r="M3879" t="s">
        <v>8273</v>
      </c>
      <c r="N3879" t="s">
        <v>8315</v>
      </c>
      <c r="O3879" s="6">
        <f t="shared" si="400"/>
        <v>5</v>
      </c>
      <c r="P3879">
        <f t="shared" si="401"/>
        <v>88.64</v>
      </c>
      <c r="Q3879" s="5">
        <f t="shared" si="403"/>
        <v>43046.798486997635</v>
      </c>
      <c r="R3879" s="5">
        <f t="shared" si="402"/>
        <v>43077.436784869977</v>
      </c>
      <c r="S3879">
        <f t="shared" si="404"/>
        <v>31</v>
      </c>
      <c r="T3879">
        <f t="shared" si="405"/>
        <v>2017</v>
      </c>
      <c r="V3879" t="str">
        <f t="shared" si="407"/>
        <v>Nov</v>
      </c>
    </row>
    <row r="3880" spans="1:22" ht="42.75" hidden="1" x14ac:dyDescent="0.4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>
        <v>1</v>
      </c>
      <c r="L3880" t="b">
        <v>0</v>
      </c>
      <c r="M3880" t="s">
        <v>8273</v>
      </c>
      <c r="N3880" t="s">
        <v>8315</v>
      </c>
      <c r="O3880" s="6">
        <f t="shared" si="400"/>
        <v>0</v>
      </c>
      <c r="P3880">
        <f t="shared" si="401"/>
        <v>10</v>
      </c>
      <c r="Q3880" s="5">
        <f t="shared" si="403"/>
        <v>42507.708581560284</v>
      </c>
      <c r="R3880" s="5">
        <f t="shared" si="402"/>
        <v>42538.701418439712</v>
      </c>
      <c r="S3880">
        <f t="shared" si="404"/>
        <v>31</v>
      </c>
      <c r="T3880">
        <f t="shared" si="405"/>
        <v>2016</v>
      </c>
      <c r="V3880" t="str">
        <f t="shared" si="407"/>
        <v>May</v>
      </c>
    </row>
    <row r="3881" spans="1:22" ht="42.75" hidden="1" x14ac:dyDescent="0.4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>
        <v>0</v>
      </c>
      <c r="L3881" t="b">
        <v>0</v>
      </c>
      <c r="M3881" t="s">
        <v>8273</v>
      </c>
      <c r="N3881" t="s">
        <v>8315</v>
      </c>
      <c r="O3881" s="6">
        <f t="shared" si="400"/>
        <v>0</v>
      </c>
      <c r="P3881">
        <f t="shared" si="401"/>
        <v>0</v>
      </c>
      <c r="Q3881" s="5">
        <f t="shared" si="403"/>
        <v>42349.453853427898</v>
      </c>
      <c r="R3881" s="5">
        <f t="shared" si="402"/>
        <v>42380.092151300239</v>
      </c>
      <c r="S3881">
        <f t="shared" si="404"/>
        <v>31</v>
      </c>
      <c r="T3881">
        <f t="shared" si="405"/>
        <v>2015</v>
      </c>
      <c r="V3881" t="str">
        <f t="shared" si="407"/>
        <v>Dec</v>
      </c>
    </row>
    <row r="3882" spans="1:22" ht="42.75" hidden="1" x14ac:dyDescent="0.4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>
        <v>17</v>
      </c>
      <c r="L3882" t="b">
        <v>0</v>
      </c>
      <c r="M3882" t="s">
        <v>8273</v>
      </c>
      <c r="N3882" t="s">
        <v>8315</v>
      </c>
      <c r="O3882" s="6">
        <f t="shared" si="400"/>
        <v>13</v>
      </c>
      <c r="P3882">
        <f t="shared" si="401"/>
        <v>57.65</v>
      </c>
      <c r="Q3882" s="5">
        <f t="shared" si="403"/>
        <v>42161.491962174943</v>
      </c>
      <c r="R3882" s="5">
        <f t="shared" si="402"/>
        <v>42197.382978723399</v>
      </c>
      <c r="S3882">
        <f t="shared" si="404"/>
        <v>36</v>
      </c>
      <c r="T3882">
        <f t="shared" si="405"/>
        <v>2015</v>
      </c>
      <c r="V3882" t="str">
        <f t="shared" si="407"/>
        <v>Jun</v>
      </c>
    </row>
    <row r="3883" spans="1:22" ht="28.5" hidden="1" x14ac:dyDescent="0.4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>
        <v>1</v>
      </c>
      <c r="L3883" t="b">
        <v>0</v>
      </c>
      <c r="M3883" t="s">
        <v>8273</v>
      </c>
      <c r="N3883" t="s">
        <v>8315</v>
      </c>
      <c r="O3883" s="6">
        <f t="shared" si="400"/>
        <v>5</v>
      </c>
      <c r="P3883">
        <f t="shared" si="401"/>
        <v>25</v>
      </c>
      <c r="Q3883" s="5">
        <f t="shared" si="403"/>
        <v>43121.699751773049</v>
      </c>
      <c r="R3883" s="5">
        <f t="shared" si="402"/>
        <v>43152.33804964539</v>
      </c>
      <c r="S3883">
        <f t="shared" si="404"/>
        <v>31</v>
      </c>
      <c r="T3883">
        <f t="shared" si="405"/>
        <v>2018</v>
      </c>
      <c r="V3883" t="str">
        <f t="shared" si="407"/>
        <v>Jan</v>
      </c>
    </row>
    <row r="3884" spans="1:22" ht="42.75" hidden="1" x14ac:dyDescent="0.4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>
        <v>0</v>
      </c>
      <c r="L3884" t="b">
        <v>0</v>
      </c>
      <c r="M3884" t="s">
        <v>8273</v>
      </c>
      <c r="N3884" t="s">
        <v>8315</v>
      </c>
      <c r="O3884" s="6">
        <f t="shared" si="400"/>
        <v>0</v>
      </c>
      <c r="P3884">
        <f t="shared" si="401"/>
        <v>0</v>
      </c>
      <c r="Q3884" s="5">
        <f t="shared" si="403"/>
        <v>42731.536288416071</v>
      </c>
      <c r="R3884" s="5">
        <f t="shared" si="402"/>
        <v>42759.087234042556</v>
      </c>
      <c r="S3884">
        <f t="shared" si="404"/>
        <v>28</v>
      </c>
      <c r="T3884">
        <f t="shared" si="405"/>
        <v>2016</v>
      </c>
      <c r="V3884" t="str">
        <f t="shared" si="407"/>
        <v>Dec</v>
      </c>
    </row>
    <row r="3885" spans="1:22" ht="57" hidden="1" x14ac:dyDescent="0.4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>
        <v>0</v>
      </c>
      <c r="L3885" t="b">
        <v>0</v>
      </c>
      <c r="M3885" t="s">
        <v>8273</v>
      </c>
      <c r="N3885" t="s">
        <v>8315</v>
      </c>
      <c r="O3885" s="6">
        <f t="shared" si="400"/>
        <v>0</v>
      </c>
      <c r="P3885">
        <f t="shared" si="401"/>
        <v>0</v>
      </c>
      <c r="Q3885" s="5">
        <f t="shared" si="403"/>
        <v>42201.104834515369</v>
      </c>
      <c r="R3885" s="5">
        <f t="shared" si="402"/>
        <v>42231.74313238771</v>
      </c>
      <c r="S3885">
        <f t="shared" si="404"/>
        <v>31</v>
      </c>
      <c r="T3885">
        <f t="shared" si="405"/>
        <v>2015</v>
      </c>
      <c r="V3885" t="str">
        <f t="shared" si="407"/>
        <v>Jul</v>
      </c>
    </row>
    <row r="3886" spans="1:22" ht="42.75" hidden="1" x14ac:dyDescent="0.4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>
        <v>0</v>
      </c>
      <c r="L3886" t="b">
        <v>0</v>
      </c>
      <c r="M3886" t="s">
        <v>8273</v>
      </c>
      <c r="N3886" t="s">
        <v>8315</v>
      </c>
      <c r="O3886" s="6">
        <f t="shared" si="400"/>
        <v>0</v>
      </c>
      <c r="P3886">
        <f t="shared" si="401"/>
        <v>0</v>
      </c>
      <c r="Q3886" s="5">
        <f t="shared" si="403"/>
        <v>42416.7871394799</v>
      </c>
      <c r="R3886" s="5">
        <f t="shared" si="402"/>
        <v>42442.27650118203</v>
      </c>
      <c r="S3886">
        <f t="shared" si="404"/>
        <v>26</v>
      </c>
      <c r="T3886">
        <f t="shared" si="405"/>
        <v>2016</v>
      </c>
      <c r="V3886" t="str">
        <f t="shared" si="407"/>
        <v>Feb</v>
      </c>
    </row>
    <row r="3887" spans="1:22" ht="42.75" hidden="1" x14ac:dyDescent="0.4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>
        <v>0</v>
      </c>
      <c r="L3887" t="b">
        <v>0</v>
      </c>
      <c r="M3887" t="s">
        <v>8273</v>
      </c>
      <c r="N3887" t="s">
        <v>8315</v>
      </c>
      <c r="O3887" s="6">
        <f t="shared" si="400"/>
        <v>0</v>
      </c>
      <c r="P3887">
        <f t="shared" si="401"/>
        <v>0</v>
      </c>
      <c r="Q3887" s="5">
        <f t="shared" si="403"/>
        <v>42829.545992907806</v>
      </c>
      <c r="R3887" s="5">
        <f t="shared" si="402"/>
        <v>42860.18429078014</v>
      </c>
      <c r="S3887">
        <f t="shared" si="404"/>
        <v>31</v>
      </c>
      <c r="T3887">
        <f t="shared" si="405"/>
        <v>2017</v>
      </c>
      <c r="V3887" t="str">
        <f t="shared" si="407"/>
        <v>Apr</v>
      </c>
    </row>
    <row r="3888" spans="1:22" hidden="1" x14ac:dyDescent="0.4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>
        <v>0</v>
      </c>
      <c r="L3888" t="b">
        <v>0</v>
      </c>
      <c r="M3888" t="s">
        <v>8273</v>
      </c>
      <c r="N3888" t="s">
        <v>8315</v>
      </c>
      <c r="O3888" s="6">
        <f t="shared" si="400"/>
        <v>0</v>
      </c>
      <c r="P3888">
        <f t="shared" si="401"/>
        <v>0</v>
      </c>
      <c r="Q3888" s="5">
        <f t="shared" si="403"/>
        <v>42302.849905437353</v>
      </c>
      <c r="R3888" s="5">
        <f t="shared" si="402"/>
        <v>42333.488203309695</v>
      </c>
      <c r="S3888">
        <f t="shared" si="404"/>
        <v>31</v>
      </c>
      <c r="T3888">
        <f t="shared" si="405"/>
        <v>2015</v>
      </c>
      <c r="V3888" t="str">
        <f t="shared" si="407"/>
        <v>Oct</v>
      </c>
    </row>
    <row r="3889" spans="1:22" ht="42.75" hidden="1" x14ac:dyDescent="0.4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>
        <v>2</v>
      </c>
      <c r="L3889" t="b">
        <v>0</v>
      </c>
      <c r="M3889" t="s">
        <v>8273</v>
      </c>
      <c r="N3889" t="s">
        <v>8315</v>
      </c>
      <c r="O3889" s="6">
        <f t="shared" si="400"/>
        <v>2</v>
      </c>
      <c r="P3889">
        <f t="shared" si="401"/>
        <v>17.5</v>
      </c>
      <c r="Q3889" s="5">
        <f t="shared" si="403"/>
        <v>42431.1528250591</v>
      </c>
      <c r="R3889" s="5">
        <f t="shared" si="402"/>
        <v>42478.191489361707</v>
      </c>
      <c r="S3889">
        <f t="shared" si="404"/>
        <v>47</v>
      </c>
      <c r="T3889">
        <f t="shared" si="405"/>
        <v>2016</v>
      </c>
      <c r="V3889" t="str">
        <f t="shared" si="407"/>
        <v>Mar</v>
      </c>
    </row>
    <row r="3890" spans="1:22" ht="42.75" x14ac:dyDescent="0.4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>
        <v>14</v>
      </c>
      <c r="L3890" t="b">
        <v>0</v>
      </c>
      <c r="M3890" t="s">
        <v>8273</v>
      </c>
      <c r="N3890" t="s">
        <v>8274</v>
      </c>
      <c r="O3890" s="6">
        <f t="shared" si="400"/>
        <v>27</v>
      </c>
      <c r="P3890">
        <f t="shared" si="401"/>
        <v>38.71</v>
      </c>
      <c r="Q3890" s="5">
        <f t="shared" si="403"/>
        <v>43128.365933806148</v>
      </c>
      <c r="R3890" s="5">
        <f t="shared" si="402"/>
        <v>43159.004231678482</v>
      </c>
      <c r="S3890">
        <f t="shared" si="404"/>
        <v>31</v>
      </c>
      <c r="T3890">
        <f t="shared" si="405"/>
        <v>2018</v>
      </c>
      <c r="U3890" t="str">
        <f t="shared" ref="U3890:U3953" si="408">TEXT(R3890,"mmm")</f>
        <v>Feb</v>
      </c>
      <c r="V3890" t="str">
        <f t="shared" si="407"/>
        <v>Jan</v>
      </c>
    </row>
    <row r="3891" spans="1:22" ht="42.75" x14ac:dyDescent="0.4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>
        <v>9</v>
      </c>
      <c r="L3891" t="b">
        <v>0</v>
      </c>
      <c r="M3891" t="s">
        <v>8273</v>
      </c>
      <c r="N3891" t="s">
        <v>8274</v>
      </c>
      <c r="O3891" s="6">
        <f t="shared" si="400"/>
        <v>1</v>
      </c>
      <c r="P3891">
        <f t="shared" si="401"/>
        <v>13.11</v>
      </c>
      <c r="Q3891" s="5">
        <f t="shared" si="403"/>
        <v>42326.111465721042</v>
      </c>
      <c r="R3891" s="5">
        <f t="shared" si="402"/>
        <v>42358.763120567375</v>
      </c>
      <c r="S3891">
        <f t="shared" si="404"/>
        <v>33</v>
      </c>
      <c r="T3891">
        <f t="shared" si="405"/>
        <v>2015</v>
      </c>
      <c r="U3891" t="str">
        <f t="shared" si="408"/>
        <v>Dec</v>
      </c>
      <c r="V3891" t="str">
        <f t="shared" si="407"/>
        <v>Nov</v>
      </c>
    </row>
    <row r="3892" spans="1:22" ht="42.75" x14ac:dyDescent="0.4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>
        <v>8</v>
      </c>
      <c r="L3892" t="b">
        <v>0</v>
      </c>
      <c r="M3892" t="s">
        <v>8273</v>
      </c>
      <c r="N3892" t="s">
        <v>8274</v>
      </c>
      <c r="O3892" s="6">
        <f t="shared" si="400"/>
        <v>17</v>
      </c>
      <c r="P3892">
        <f t="shared" si="401"/>
        <v>315.5</v>
      </c>
      <c r="Q3892" s="5">
        <f t="shared" si="403"/>
        <v>42525.008794326241</v>
      </c>
      <c r="R3892" s="5">
        <f t="shared" si="402"/>
        <v>42586.285390070923</v>
      </c>
      <c r="S3892">
        <f t="shared" si="404"/>
        <v>61</v>
      </c>
      <c r="T3892">
        <f t="shared" si="405"/>
        <v>2016</v>
      </c>
      <c r="U3892" t="str">
        <f t="shared" si="408"/>
        <v>Aug</v>
      </c>
      <c r="V3892" t="str">
        <f t="shared" si="407"/>
        <v>Jun</v>
      </c>
    </row>
    <row r="3893" spans="1:22" ht="28.5" x14ac:dyDescent="0.4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>
        <v>7</v>
      </c>
      <c r="L3893" t="b">
        <v>0</v>
      </c>
      <c r="M3893" t="s">
        <v>8273</v>
      </c>
      <c r="N3893" t="s">
        <v>8274</v>
      </c>
      <c r="O3893" s="6">
        <f t="shared" si="400"/>
        <v>33</v>
      </c>
      <c r="P3893">
        <f t="shared" si="401"/>
        <v>37.14</v>
      </c>
      <c r="Q3893" s="5">
        <f t="shared" si="403"/>
        <v>42406.922505910166</v>
      </c>
      <c r="R3893" s="5">
        <f t="shared" si="402"/>
        <v>42437.637588652484</v>
      </c>
      <c r="S3893">
        <f t="shared" si="404"/>
        <v>31</v>
      </c>
      <c r="T3893">
        <f t="shared" si="405"/>
        <v>2016</v>
      </c>
      <c r="U3893" t="str">
        <f t="shared" si="408"/>
        <v>Mar</v>
      </c>
      <c r="V3893" t="str">
        <f t="shared" si="407"/>
        <v>Feb</v>
      </c>
    </row>
    <row r="3894" spans="1:22" ht="42.75" x14ac:dyDescent="0.4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>
        <v>0</v>
      </c>
      <c r="L3894" t="b">
        <v>0</v>
      </c>
      <c r="M3894" t="s">
        <v>8273</v>
      </c>
      <c r="N3894" t="s">
        <v>8274</v>
      </c>
      <c r="O3894" s="6">
        <f t="shared" si="400"/>
        <v>0</v>
      </c>
      <c r="P3894">
        <f t="shared" si="401"/>
        <v>0</v>
      </c>
      <c r="Q3894" s="5">
        <f t="shared" si="403"/>
        <v>42214.432115839241</v>
      </c>
      <c r="R3894" s="5">
        <f t="shared" si="402"/>
        <v>42222.234042553187</v>
      </c>
      <c r="S3894">
        <f t="shared" si="404"/>
        <v>9</v>
      </c>
      <c r="T3894">
        <f t="shared" si="405"/>
        <v>2015</v>
      </c>
      <c r="U3894" t="str">
        <f t="shared" si="408"/>
        <v>Aug</v>
      </c>
      <c r="V3894" t="str">
        <f t="shared" si="407"/>
        <v>Jul</v>
      </c>
    </row>
    <row r="3895" spans="1:22" ht="42.75" x14ac:dyDescent="0.4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>
        <v>84</v>
      </c>
      <c r="L3895" t="b">
        <v>0</v>
      </c>
      <c r="M3895" t="s">
        <v>8273</v>
      </c>
      <c r="N3895" t="s">
        <v>8274</v>
      </c>
      <c r="O3895" s="6">
        <f t="shared" si="400"/>
        <v>22</v>
      </c>
      <c r="P3895">
        <f t="shared" si="401"/>
        <v>128.27000000000001</v>
      </c>
      <c r="Q3895" s="5">
        <f t="shared" si="403"/>
        <v>42124.565484633567</v>
      </c>
      <c r="R3895" s="5">
        <f t="shared" si="402"/>
        <v>42167.042553191488</v>
      </c>
      <c r="S3895">
        <f t="shared" si="404"/>
        <v>43</v>
      </c>
      <c r="T3895">
        <f t="shared" si="405"/>
        <v>2015</v>
      </c>
      <c r="U3895" t="str">
        <f t="shared" si="408"/>
        <v>Jun</v>
      </c>
      <c r="V3895" t="str">
        <f t="shared" si="407"/>
        <v>Apr</v>
      </c>
    </row>
    <row r="3896" spans="1:22" ht="42.75" x14ac:dyDescent="0.4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>
        <v>11</v>
      </c>
      <c r="L3896" t="b">
        <v>0</v>
      </c>
      <c r="M3896" t="s">
        <v>8273</v>
      </c>
      <c r="N3896" t="s">
        <v>8274</v>
      </c>
      <c r="O3896" s="6">
        <f t="shared" si="400"/>
        <v>3</v>
      </c>
      <c r="P3896">
        <f t="shared" si="401"/>
        <v>47.27</v>
      </c>
      <c r="Q3896" s="5">
        <f t="shared" si="403"/>
        <v>43044.021418439719</v>
      </c>
      <c r="R3896" s="5">
        <f t="shared" si="402"/>
        <v>43074.914184397159</v>
      </c>
      <c r="S3896">
        <f t="shared" si="404"/>
        <v>31</v>
      </c>
      <c r="T3896">
        <f t="shared" si="405"/>
        <v>2017</v>
      </c>
      <c r="U3896" t="str">
        <f t="shared" si="408"/>
        <v>Dec</v>
      </c>
      <c r="V3896" t="str">
        <f t="shared" si="407"/>
        <v>Nov</v>
      </c>
    </row>
    <row r="3897" spans="1:22" ht="42.75" x14ac:dyDescent="0.4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>
        <v>1</v>
      </c>
      <c r="L3897" t="b">
        <v>0</v>
      </c>
      <c r="M3897" t="s">
        <v>8273</v>
      </c>
      <c r="N3897" t="s">
        <v>8274</v>
      </c>
      <c r="O3897" s="6">
        <f t="shared" si="400"/>
        <v>5</v>
      </c>
      <c r="P3897">
        <f t="shared" si="401"/>
        <v>50</v>
      </c>
      <c r="Q3897" s="5">
        <f t="shared" si="403"/>
        <v>42382.532127659579</v>
      </c>
      <c r="R3897" s="5">
        <f t="shared" si="402"/>
        <v>42414.19170212766</v>
      </c>
      <c r="S3897">
        <f t="shared" si="404"/>
        <v>32</v>
      </c>
      <c r="T3897">
        <f t="shared" si="405"/>
        <v>2016</v>
      </c>
      <c r="U3897" t="str">
        <f t="shared" si="408"/>
        <v>Feb</v>
      </c>
      <c r="V3897" t="str">
        <f t="shared" si="407"/>
        <v>Jan</v>
      </c>
    </row>
    <row r="3898" spans="1:22" ht="42.75" x14ac:dyDescent="0.4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>
        <v>4</v>
      </c>
      <c r="L3898" t="b">
        <v>0</v>
      </c>
      <c r="M3898" t="s">
        <v>8273</v>
      </c>
      <c r="N3898" t="s">
        <v>8274</v>
      </c>
      <c r="O3898" s="6">
        <f t="shared" si="400"/>
        <v>11</v>
      </c>
      <c r="P3898">
        <f t="shared" si="401"/>
        <v>42.5</v>
      </c>
      <c r="Q3898" s="5">
        <f t="shared" si="403"/>
        <v>42138.387446808512</v>
      </c>
      <c r="R3898" s="5">
        <f t="shared" si="402"/>
        <v>42152.685319148935</v>
      </c>
      <c r="S3898">
        <f t="shared" si="404"/>
        <v>15</v>
      </c>
      <c r="T3898">
        <f t="shared" si="405"/>
        <v>2015</v>
      </c>
      <c r="U3898" t="str">
        <f t="shared" si="408"/>
        <v>May</v>
      </c>
      <c r="V3898" t="str">
        <f t="shared" si="407"/>
        <v>May</v>
      </c>
    </row>
    <row r="3899" spans="1:22" ht="42.75" x14ac:dyDescent="0.4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>
        <v>10</v>
      </c>
      <c r="L3899" t="b">
        <v>0</v>
      </c>
      <c r="M3899" t="s">
        <v>8273</v>
      </c>
      <c r="N3899" t="s">
        <v>8274</v>
      </c>
      <c r="O3899" s="6">
        <f t="shared" si="400"/>
        <v>18</v>
      </c>
      <c r="P3899">
        <f t="shared" si="401"/>
        <v>44</v>
      </c>
      <c r="Q3899" s="5">
        <f t="shared" si="403"/>
        <v>42332.104999999996</v>
      </c>
      <c r="R3899" s="5">
        <f t="shared" si="402"/>
        <v>42362.743297872337</v>
      </c>
      <c r="S3899">
        <f t="shared" si="404"/>
        <v>31</v>
      </c>
      <c r="T3899">
        <f t="shared" si="405"/>
        <v>2015</v>
      </c>
      <c r="U3899" t="str">
        <f t="shared" si="408"/>
        <v>Dec</v>
      </c>
      <c r="V3899" t="str">
        <f t="shared" si="407"/>
        <v>Nov</v>
      </c>
    </row>
    <row r="3900" spans="1:22" ht="57" x14ac:dyDescent="0.4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>
        <v>16</v>
      </c>
      <c r="L3900" t="b">
        <v>0</v>
      </c>
      <c r="M3900" t="s">
        <v>8273</v>
      </c>
      <c r="N3900" t="s">
        <v>8274</v>
      </c>
      <c r="O3900" s="6">
        <f t="shared" si="400"/>
        <v>33</v>
      </c>
      <c r="P3900">
        <f t="shared" si="401"/>
        <v>50.88</v>
      </c>
      <c r="Q3900" s="5">
        <f t="shared" si="403"/>
        <v>42547.194680851069</v>
      </c>
      <c r="R3900" s="5">
        <f t="shared" si="402"/>
        <v>42588.234042553187</v>
      </c>
      <c r="S3900">
        <f t="shared" si="404"/>
        <v>41</v>
      </c>
      <c r="T3900">
        <f t="shared" si="405"/>
        <v>2016</v>
      </c>
      <c r="U3900" t="str">
        <f t="shared" si="408"/>
        <v>Aug</v>
      </c>
      <c r="V3900" t="str">
        <f t="shared" si="407"/>
        <v>Jun</v>
      </c>
    </row>
    <row r="3901" spans="1:22" ht="42.75" x14ac:dyDescent="0.4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>
        <v>2</v>
      </c>
      <c r="L3901" t="b">
        <v>0</v>
      </c>
      <c r="M3901" t="s">
        <v>8273</v>
      </c>
      <c r="N3901" t="s">
        <v>8274</v>
      </c>
      <c r="O3901" s="6">
        <f t="shared" si="400"/>
        <v>1</v>
      </c>
      <c r="P3901">
        <f t="shared" si="401"/>
        <v>62.5</v>
      </c>
      <c r="Q3901" s="5">
        <f t="shared" si="403"/>
        <v>42190.046820330972</v>
      </c>
      <c r="R3901" s="5">
        <f t="shared" si="402"/>
        <v>42210.472352245866</v>
      </c>
      <c r="S3901">
        <f t="shared" si="404"/>
        <v>21</v>
      </c>
      <c r="T3901">
        <f t="shared" si="405"/>
        <v>2015</v>
      </c>
      <c r="U3901" t="str">
        <f t="shared" si="408"/>
        <v>Jul</v>
      </c>
      <c r="V3901" t="str">
        <f t="shared" si="407"/>
        <v>Jul</v>
      </c>
    </row>
    <row r="3902" spans="1:22" ht="28.5" x14ac:dyDescent="0.4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>
        <v>5</v>
      </c>
      <c r="L3902" t="b">
        <v>0</v>
      </c>
      <c r="M3902" t="s">
        <v>8273</v>
      </c>
      <c r="N3902" t="s">
        <v>8274</v>
      </c>
      <c r="O3902" s="6">
        <f t="shared" si="400"/>
        <v>5</v>
      </c>
      <c r="P3902">
        <f t="shared" si="401"/>
        <v>27</v>
      </c>
      <c r="Q3902" s="5">
        <f t="shared" si="403"/>
        <v>42488.583817966908</v>
      </c>
      <c r="R3902" s="5">
        <f t="shared" si="402"/>
        <v>42519.222115839242</v>
      </c>
      <c r="S3902">
        <f t="shared" si="404"/>
        <v>31</v>
      </c>
      <c r="T3902">
        <f t="shared" si="405"/>
        <v>2016</v>
      </c>
      <c r="U3902" t="str">
        <f t="shared" si="408"/>
        <v>May</v>
      </c>
      <c r="V3902" t="str">
        <f t="shared" si="407"/>
        <v>Apr</v>
      </c>
    </row>
    <row r="3903" spans="1:22" ht="42.75" x14ac:dyDescent="0.4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>
        <v>1</v>
      </c>
      <c r="L3903" t="b">
        <v>0</v>
      </c>
      <c r="M3903" t="s">
        <v>8273</v>
      </c>
      <c r="N3903" t="s">
        <v>8274</v>
      </c>
      <c r="O3903" s="6">
        <f t="shared" si="400"/>
        <v>1</v>
      </c>
      <c r="P3903">
        <f t="shared" si="401"/>
        <v>25</v>
      </c>
      <c r="Q3903" s="5">
        <f t="shared" si="403"/>
        <v>42674.184385342785</v>
      </c>
      <c r="R3903" s="5">
        <f t="shared" si="402"/>
        <v>42715.035449172574</v>
      </c>
      <c r="S3903">
        <f t="shared" si="404"/>
        <v>41</v>
      </c>
      <c r="T3903">
        <f t="shared" si="405"/>
        <v>2016</v>
      </c>
      <c r="U3903" t="str">
        <f t="shared" si="408"/>
        <v>Dec</v>
      </c>
      <c r="V3903" t="str">
        <f t="shared" si="407"/>
        <v>Oct</v>
      </c>
    </row>
    <row r="3904" spans="1:22" ht="42.75" x14ac:dyDescent="0.4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>
        <v>31</v>
      </c>
      <c r="L3904" t="b">
        <v>0</v>
      </c>
      <c r="M3904" t="s">
        <v>8273</v>
      </c>
      <c r="N3904" t="s">
        <v>8274</v>
      </c>
      <c r="O3904" s="6">
        <f t="shared" si="400"/>
        <v>49</v>
      </c>
      <c r="P3904">
        <f t="shared" si="401"/>
        <v>47.26</v>
      </c>
      <c r="Q3904" s="5">
        <f t="shared" si="403"/>
        <v>43027.180165484635</v>
      </c>
      <c r="R3904" s="5">
        <f t="shared" si="402"/>
        <v>43052.754633569741</v>
      </c>
      <c r="S3904">
        <f t="shared" si="404"/>
        <v>26</v>
      </c>
      <c r="T3904">
        <f t="shared" si="405"/>
        <v>2017</v>
      </c>
      <c r="U3904" t="str">
        <f t="shared" si="408"/>
        <v>Nov</v>
      </c>
      <c r="V3904" t="str">
        <f t="shared" si="407"/>
        <v>Oct</v>
      </c>
    </row>
    <row r="3905" spans="1:22" ht="57" x14ac:dyDescent="0.4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>
        <v>0</v>
      </c>
      <c r="L3905" t="b">
        <v>0</v>
      </c>
      <c r="M3905" t="s">
        <v>8273</v>
      </c>
      <c r="N3905" t="s">
        <v>8274</v>
      </c>
      <c r="O3905" s="6">
        <f t="shared" si="400"/>
        <v>0</v>
      </c>
      <c r="P3905">
        <f t="shared" si="401"/>
        <v>0</v>
      </c>
      <c r="Q3905" s="5">
        <f t="shared" si="403"/>
        <v>42539.564598108744</v>
      </c>
      <c r="R3905" s="5">
        <f t="shared" si="402"/>
        <v>42585.324822695038</v>
      </c>
      <c r="S3905">
        <f t="shared" si="404"/>
        <v>46</v>
      </c>
      <c r="T3905">
        <f t="shared" si="405"/>
        <v>2016</v>
      </c>
      <c r="U3905" t="str">
        <f t="shared" si="408"/>
        <v>Aug</v>
      </c>
      <c r="V3905" t="str">
        <f t="shared" si="407"/>
        <v>Jun</v>
      </c>
    </row>
    <row r="3906" spans="1:22" x14ac:dyDescent="0.4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>
        <v>2</v>
      </c>
      <c r="L3906" t="b">
        <v>0</v>
      </c>
      <c r="M3906" t="s">
        <v>8273</v>
      </c>
      <c r="N3906" t="s">
        <v>8274</v>
      </c>
      <c r="O3906" s="6">
        <f t="shared" ref="O3906:O3969" si="409">ROUND(E3906/D3906*100,0)</f>
        <v>0</v>
      </c>
      <c r="P3906">
        <f t="shared" ref="P3906:P3969" si="410">IFERROR(ROUND(E3906/K3906,2),0)</f>
        <v>1.5</v>
      </c>
      <c r="Q3906" s="5">
        <f t="shared" si="403"/>
        <v>42446.851063829788</v>
      </c>
      <c r="R3906" s="5">
        <f t="shared" ref="R3906:R3969" si="411">(I3906/84600)+DATE(1970,1,1)</f>
        <v>42461.130496453901</v>
      </c>
      <c r="S3906">
        <f t="shared" si="404"/>
        <v>15</v>
      </c>
      <c r="T3906">
        <f t="shared" si="405"/>
        <v>2016</v>
      </c>
      <c r="U3906" t="str">
        <f t="shared" si="408"/>
        <v>Apr</v>
      </c>
      <c r="V3906" t="str">
        <f t="shared" si="407"/>
        <v>Mar</v>
      </c>
    </row>
    <row r="3907" spans="1:22" ht="42.75" x14ac:dyDescent="0.4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>
        <v>7</v>
      </c>
      <c r="L3907" t="b">
        <v>0</v>
      </c>
      <c r="M3907" t="s">
        <v>8273</v>
      </c>
      <c r="N3907" t="s">
        <v>8274</v>
      </c>
      <c r="O3907" s="6">
        <f t="shared" si="409"/>
        <v>12</v>
      </c>
      <c r="P3907">
        <f t="shared" si="410"/>
        <v>24.71</v>
      </c>
      <c r="Q3907" s="5">
        <f t="shared" ref="Q3907:Q3970" si="412">(J3907/84600)+DATE(1970,1,1)</f>
        <v>42476.871193853425</v>
      </c>
      <c r="R3907" s="5">
        <f t="shared" si="411"/>
        <v>42520.106382978724</v>
      </c>
      <c r="S3907">
        <f t="shared" ref="S3907:S3970" si="413">ROUND((I3907-J3907)/86400,0)+1</f>
        <v>43</v>
      </c>
      <c r="T3907">
        <f t="shared" ref="T3907:T3970" si="414">YEAR((Q3907))</f>
        <v>2016</v>
      </c>
      <c r="U3907" t="str">
        <f t="shared" si="408"/>
        <v>May</v>
      </c>
      <c r="V3907" t="str">
        <f t="shared" si="407"/>
        <v>Apr</v>
      </c>
    </row>
    <row r="3908" spans="1:22" ht="42.75" x14ac:dyDescent="0.4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>
        <v>16</v>
      </c>
      <c r="L3908" t="b">
        <v>0</v>
      </c>
      <c r="M3908" t="s">
        <v>8273</v>
      </c>
      <c r="N3908" t="s">
        <v>8274</v>
      </c>
      <c r="O3908" s="6">
        <f t="shared" si="409"/>
        <v>67</v>
      </c>
      <c r="P3908">
        <f t="shared" si="410"/>
        <v>63.13</v>
      </c>
      <c r="Q3908" s="5">
        <f t="shared" si="412"/>
        <v>42496.575567375883</v>
      </c>
      <c r="R3908" s="5">
        <f t="shared" si="411"/>
        <v>42535.017730496453</v>
      </c>
      <c r="S3908">
        <f t="shared" si="413"/>
        <v>39</v>
      </c>
      <c r="T3908">
        <f t="shared" si="414"/>
        <v>2016</v>
      </c>
      <c r="U3908" t="str">
        <f t="shared" si="408"/>
        <v>Jun</v>
      </c>
      <c r="V3908" t="str">
        <f t="shared" si="407"/>
        <v>May</v>
      </c>
    </row>
    <row r="3909" spans="1:22" ht="28.5" x14ac:dyDescent="0.4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>
        <v>4</v>
      </c>
      <c r="L3909" t="b">
        <v>0</v>
      </c>
      <c r="M3909" t="s">
        <v>8273</v>
      </c>
      <c r="N3909" t="s">
        <v>8274</v>
      </c>
      <c r="O3909" s="6">
        <f t="shared" si="409"/>
        <v>15</v>
      </c>
      <c r="P3909">
        <f t="shared" si="410"/>
        <v>38.25</v>
      </c>
      <c r="Q3909" s="5">
        <f t="shared" si="412"/>
        <v>42254.432695035459</v>
      </c>
      <c r="R3909" s="5">
        <f t="shared" si="411"/>
        <v>42287.133333333331</v>
      </c>
      <c r="S3909">
        <f t="shared" si="413"/>
        <v>33</v>
      </c>
      <c r="T3909">
        <f t="shared" si="414"/>
        <v>2015</v>
      </c>
      <c r="U3909" t="str">
        <f t="shared" si="408"/>
        <v>Oct</v>
      </c>
      <c r="V3909" t="str">
        <f t="shared" si="407"/>
        <v>Sep</v>
      </c>
    </row>
    <row r="3910" spans="1:22" ht="42.75" x14ac:dyDescent="0.4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>
        <v>4</v>
      </c>
      <c r="L3910" t="b">
        <v>0</v>
      </c>
      <c r="M3910" t="s">
        <v>8273</v>
      </c>
      <c r="N3910" t="s">
        <v>8274</v>
      </c>
      <c r="O3910" s="6">
        <f t="shared" si="409"/>
        <v>9</v>
      </c>
      <c r="P3910">
        <f t="shared" si="410"/>
        <v>16.25</v>
      </c>
      <c r="Q3910" s="5">
        <f t="shared" si="412"/>
        <v>42180.202080378251</v>
      </c>
      <c r="R3910" s="5">
        <f t="shared" si="411"/>
        <v>42195.521229314421</v>
      </c>
      <c r="S3910">
        <f t="shared" si="413"/>
        <v>16</v>
      </c>
      <c r="T3910">
        <f t="shared" si="414"/>
        <v>2015</v>
      </c>
      <c r="U3910" t="str">
        <f t="shared" si="408"/>
        <v>Jul</v>
      </c>
      <c r="V3910" t="str">
        <f t="shared" si="407"/>
        <v>Jun</v>
      </c>
    </row>
    <row r="3911" spans="1:22" ht="42.75" x14ac:dyDescent="0.4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>
        <v>4</v>
      </c>
      <c r="L3911" t="b">
        <v>0</v>
      </c>
      <c r="M3911" t="s">
        <v>8273</v>
      </c>
      <c r="N3911" t="s">
        <v>8274</v>
      </c>
      <c r="O3911" s="6">
        <f t="shared" si="409"/>
        <v>0</v>
      </c>
      <c r="P3911">
        <f t="shared" si="410"/>
        <v>33.75</v>
      </c>
      <c r="Q3911" s="5">
        <f t="shared" si="412"/>
        <v>42210.047777777778</v>
      </c>
      <c r="R3911" s="5">
        <f t="shared" si="411"/>
        <v>42240.686075650119</v>
      </c>
      <c r="S3911">
        <f t="shared" si="413"/>
        <v>31</v>
      </c>
      <c r="T3911">
        <f t="shared" si="414"/>
        <v>2015</v>
      </c>
      <c r="U3911" t="str">
        <f t="shared" si="408"/>
        <v>Aug</v>
      </c>
      <c r="V3911" t="str">
        <f t="shared" si="407"/>
        <v>Jul</v>
      </c>
    </row>
    <row r="3912" spans="1:22" ht="42.75" x14ac:dyDescent="0.4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>
        <v>3</v>
      </c>
      <c r="L3912" t="b">
        <v>0</v>
      </c>
      <c r="M3912" t="s">
        <v>8273</v>
      </c>
      <c r="N3912" t="s">
        <v>8274</v>
      </c>
      <c r="O3912" s="6">
        <f t="shared" si="409"/>
        <v>3</v>
      </c>
      <c r="P3912">
        <f t="shared" si="410"/>
        <v>61.67</v>
      </c>
      <c r="Q3912" s="5">
        <f t="shared" si="412"/>
        <v>42579.134716312052</v>
      </c>
      <c r="R3912" s="5">
        <f t="shared" si="411"/>
        <v>42609.773014184393</v>
      </c>
      <c r="S3912">
        <f t="shared" si="413"/>
        <v>31</v>
      </c>
      <c r="T3912">
        <f t="shared" si="414"/>
        <v>2016</v>
      </c>
      <c r="U3912" t="str">
        <f t="shared" si="408"/>
        <v>Aug</v>
      </c>
      <c r="V3912" t="str">
        <f t="shared" si="407"/>
        <v>Jul</v>
      </c>
    </row>
    <row r="3913" spans="1:22" ht="42.75" x14ac:dyDescent="0.4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>
        <v>36</v>
      </c>
      <c r="L3913" t="b">
        <v>0</v>
      </c>
      <c r="M3913" t="s">
        <v>8273</v>
      </c>
      <c r="N3913" t="s">
        <v>8274</v>
      </c>
      <c r="O3913" s="6">
        <f t="shared" si="409"/>
        <v>37</v>
      </c>
      <c r="P3913">
        <f t="shared" si="410"/>
        <v>83.14</v>
      </c>
      <c r="Q3913" s="5">
        <f t="shared" si="412"/>
        <v>42288.12738770686</v>
      </c>
      <c r="R3913" s="5">
        <f t="shared" si="411"/>
        <v>42318.808238770682</v>
      </c>
      <c r="S3913">
        <f t="shared" si="413"/>
        <v>31</v>
      </c>
      <c r="T3913">
        <f t="shared" si="414"/>
        <v>2015</v>
      </c>
      <c r="U3913" t="str">
        <f t="shared" si="408"/>
        <v>Nov</v>
      </c>
      <c r="V3913" t="str">
        <f t="shared" si="407"/>
        <v>Oct</v>
      </c>
    </row>
    <row r="3914" spans="1:22" ht="42.75" x14ac:dyDescent="0.4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>
        <v>1</v>
      </c>
      <c r="L3914" t="b">
        <v>0</v>
      </c>
      <c r="M3914" t="s">
        <v>8273</v>
      </c>
      <c r="N3914" t="s">
        <v>8274</v>
      </c>
      <c r="O3914" s="6">
        <f t="shared" si="409"/>
        <v>0</v>
      </c>
      <c r="P3914">
        <f t="shared" si="410"/>
        <v>1</v>
      </c>
      <c r="Q3914" s="5">
        <f t="shared" si="412"/>
        <v>42410.126832151305</v>
      </c>
      <c r="R3914" s="5">
        <f t="shared" si="411"/>
        <v>42471.322695035458</v>
      </c>
      <c r="S3914">
        <f t="shared" si="413"/>
        <v>61</v>
      </c>
      <c r="T3914">
        <f t="shared" si="414"/>
        <v>2016</v>
      </c>
      <c r="U3914" t="str">
        <f t="shared" si="408"/>
        <v>Apr</v>
      </c>
      <c r="V3914" t="str">
        <f t="shared" si="407"/>
        <v>Feb</v>
      </c>
    </row>
    <row r="3915" spans="1:22" ht="42.75" x14ac:dyDescent="0.4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>
        <v>7</v>
      </c>
      <c r="L3915" t="b">
        <v>0</v>
      </c>
      <c r="M3915" t="s">
        <v>8273</v>
      </c>
      <c r="N3915" t="s">
        <v>8274</v>
      </c>
      <c r="O3915" s="6">
        <f t="shared" si="409"/>
        <v>10</v>
      </c>
      <c r="P3915">
        <f t="shared" si="410"/>
        <v>142.86000000000001</v>
      </c>
      <c r="Q3915" s="5">
        <f t="shared" si="412"/>
        <v>42664.364645390073</v>
      </c>
      <c r="R3915" s="5">
        <f t="shared" si="411"/>
        <v>42695.045496453902</v>
      </c>
      <c r="S3915">
        <f t="shared" si="413"/>
        <v>31</v>
      </c>
      <c r="T3915">
        <f t="shared" si="414"/>
        <v>2016</v>
      </c>
      <c r="U3915" t="str">
        <f t="shared" si="408"/>
        <v>Nov</v>
      </c>
      <c r="V3915" t="str">
        <f t="shared" si="407"/>
        <v>Oct</v>
      </c>
    </row>
    <row r="3916" spans="1:22" ht="42.75" x14ac:dyDescent="0.4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>
        <v>27</v>
      </c>
      <c r="L3916" t="b">
        <v>0</v>
      </c>
      <c r="M3916" t="s">
        <v>8273</v>
      </c>
      <c r="N3916" t="s">
        <v>8274</v>
      </c>
      <c r="O3916" s="6">
        <f t="shared" si="409"/>
        <v>36</v>
      </c>
      <c r="P3916">
        <f t="shared" si="410"/>
        <v>33.67</v>
      </c>
      <c r="Q3916" s="5">
        <f t="shared" si="412"/>
        <v>42466.857635933804</v>
      </c>
      <c r="R3916" s="5">
        <f t="shared" si="411"/>
        <v>42487.424822695037</v>
      </c>
      <c r="S3916">
        <f t="shared" si="413"/>
        <v>21</v>
      </c>
      <c r="T3916">
        <f t="shared" si="414"/>
        <v>2016</v>
      </c>
      <c r="U3916" t="str">
        <f t="shared" si="408"/>
        <v>Apr</v>
      </c>
      <c r="V3916" t="str">
        <f t="shared" si="407"/>
        <v>Apr</v>
      </c>
    </row>
    <row r="3917" spans="1:22" ht="42.75" x14ac:dyDescent="0.4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>
        <v>1</v>
      </c>
      <c r="L3917" t="b">
        <v>0</v>
      </c>
      <c r="M3917" t="s">
        <v>8273</v>
      </c>
      <c r="N3917" t="s">
        <v>8274</v>
      </c>
      <c r="O3917" s="6">
        <f t="shared" si="409"/>
        <v>0</v>
      </c>
      <c r="P3917">
        <f t="shared" si="410"/>
        <v>5</v>
      </c>
      <c r="Q3917" s="5">
        <f t="shared" si="412"/>
        <v>42853.069846335697</v>
      </c>
      <c r="R3917" s="5">
        <f t="shared" si="411"/>
        <v>42883.708144208038</v>
      </c>
      <c r="S3917">
        <f t="shared" si="413"/>
        <v>31</v>
      </c>
      <c r="T3917">
        <f t="shared" si="414"/>
        <v>2017</v>
      </c>
      <c r="U3917" t="str">
        <f t="shared" si="408"/>
        <v>May</v>
      </c>
      <c r="V3917" t="str">
        <f t="shared" si="407"/>
        <v>Apr</v>
      </c>
    </row>
    <row r="3918" spans="1:22" ht="42.75" x14ac:dyDescent="0.4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>
        <v>0</v>
      </c>
      <c r="L3918" t="b">
        <v>0</v>
      </c>
      <c r="M3918" t="s">
        <v>8273</v>
      </c>
      <c r="N3918" t="s">
        <v>8274</v>
      </c>
      <c r="O3918" s="6">
        <f t="shared" si="409"/>
        <v>0</v>
      </c>
      <c r="P3918">
        <f t="shared" si="410"/>
        <v>0</v>
      </c>
      <c r="Q3918" s="5">
        <f t="shared" si="412"/>
        <v>42854.588085106385</v>
      </c>
      <c r="R3918" s="5">
        <f t="shared" si="411"/>
        <v>42885.226382978726</v>
      </c>
      <c r="S3918">
        <f t="shared" si="413"/>
        <v>31</v>
      </c>
      <c r="T3918">
        <f t="shared" si="414"/>
        <v>2017</v>
      </c>
      <c r="U3918" t="str">
        <f t="shared" si="408"/>
        <v>May</v>
      </c>
      <c r="V3918" t="str">
        <f t="shared" si="407"/>
        <v>Apr</v>
      </c>
    </row>
    <row r="3919" spans="1:22" ht="42.75" x14ac:dyDescent="0.4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>
        <v>1</v>
      </c>
      <c r="L3919" t="b">
        <v>0</v>
      </c>
      <c r="M3919" t="s">
        <v>8273</v>
      </c>
      <c r="N3919" t="s">
        <v>8274</v>
      </c>
      <c r="O3919" s="6">
        <f t="shared" si="409"/>
        <v>0</v>
      </c>
      <c r="P3919">
        <f t="shared" si="410"/>
        <v>10</v>
      </c>
      <c r="Q3919" s="5">
        <f t="shared" si="412"/>
        <v>42210.21939716312</v>
      </c>
      <c r="R3919" s="5">
        <f t="shared" si="411"/>
        <v>42240.857695035462</v>
      </c>
      <c r="S3919">
        <f t="shared" si="413"/>
        <v>31</v>
      </c>
      <c r="T3919">
        <f t="shared" si="414"/>
        <v>2015</v>
      </c>
      <c r="U3919" t="str">
        <f t="shared" si="408"/>
        <v>Aug</v>
      </c>
      <c r="V3919" t="str">
        <f t="shared" si="407"/>
        <v>Jul</v>
      </c>
    </row>
    <row r="3920" spans="1:22" ht="42.75" x14ac:dyDescent="0.4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>
        <v>3</v>
      </c>
      <c r="L3920" t="b">
        <v>0</v>
      </c>
      <c r="M3920" t="s">
        <v>8273</v>
      </c>
      <c r="N3920" t="s">
        <v>8274</v>
      </c>
      <c r="O3920" s="6">
        <f t="shared" si="409"/>
        <v>0</v>
      </c>
      <c r="P3920">
        <f t="shared" si="410"/>
        <v>40</v>
      </c>
      <c r="Q3920" s="5">
        <f t="shared" si="412"/>
        <v>42189.934078014179</v>
      </c>
      <c r="R3920" s="5">
        <f t="shared" si="411"/>
        <v>42202.191489361707</v>
      </c>
      <c r="S3920">
        <f t="shared" si="413"/>
        <v>13</v>
      </c>
      <c r="T3920">
        <f t="shared" si="414"/>
        <v>2015</v>
      </c>
      <c r="U3920" t="str">
        <f t="shared" si="408"/>
        <v>Jul</v>
      </c>
      <c r="V3920" t="str">
        <f t="shared" si="407"/>
        <v>Jul</v>
      </c>
    </row>
    <row r="3921" spans="1:22" ht="42.75" x14ac:dyDescent="0.4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>
        <v>3</v>
      </c>
      <c r="L3921" t="b">
        <v>0</v>
      </c>
      <c r="M3921" t="s">
        <v>8273</v>
      </c>
      <c r="N3921" t="s">
        <v>8274</v>
      </c>
      <c r="O3921" s="6">
        <f t="shared" si="409"/>
        <v>2</v>
      </c>
      <c r="P3921">
        <f t="shared" si="410"/>
        <v>30</v>
      </c>
      <c r="Q3921" s="5">
        <f t="shared" si="412"/>
        <v>42715.91221040189</v>
      </c>
      <c r="R3921" s="5">
        <f t="shared" si="411"/>
        <v>42744.829787234041</v>
      </c>
      <c r="S3921">
        <f t="shared" si="413"/>
        <v>29</v>
      </c>
      <c r="T3921">
        <f t="shared" si="414"/>
        <v>2016</v>
      </c>
      <c r="U3921" t="str">
        <f t="shared" si="408"/>
        <v>Jan</v>
      </c>
      <c r="V3921" t="str">
        <f t="shared" si="407"/>
        <v>Dec</v>
      </c>
    </row>
    <row r="3922" spans="1:22" ht="42.75" x14ac:dyDescent="0.4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>
        <v>3</v>
      </c>
      <c r="L3922" t="b">
        <v>0</v>
      </c>
      <c r="M3922" t="s">
        <v>8273</v>
      </c>
      <c r="N3922" t="s">
        <v>8274</v>
      </c>
      <c r="O3922" s="6">
        <f t="shared" si="409"/>
        <v>5</v>
      </c>
      <c r="P3922">
        <f t="shared" si="410"/>
        <v>45</v>
      </c>
      <c r="Q3922" s="5">
        <f t="shared" si="412"/>
        <v>43020.969976359338</v>
      </c>
      <c r="R3922" s="5">
        <f t="shared" si="411"/>
        <v>43051.650827423167</v>
      </c>
      <c r="S3922">
        <f t="shared" si="413"/>
        <v>31</v>
      </c>
      <c r="T3922">
        <f t="shared" si="414"/>
        <v>2017</v>
      </c>
      <c r="U3922" t="str">
        <f t="shared" si="408"/>
        <v>Nov</v>
      </c>
      <c r="V3922" t="str">
        <f t="shared" si="407"/>
        <v>Oct</v>
      </c>
    </row>
    <row r="3923" spans="1:22" ht="42.75" x14ac:dyDescent="0.4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>
        <v>0</v>
      </c>
      <c r="L3923" t="b">
        <v>0</v>
      </c>
      <c r="M3923" t="s">
        <v>8273</v>
      </c>
      <c r="N3923" t="s">
        <v>8274</v>
      </c>
      <c r="O3923" s="6">
        <f t="shared" si="409"/>
        <v>0</v>
      </c>
      <c r="P3923">
        <f t="shared" si="410"/>
        <v>0</v>
      </c>
      <c r="Q3923" s="5">
        <f t="shared" si="412"/>
        <v>42274.575118203313</v>
      </c>
      <c r="R3923" s="5">
        <f t="shared" si="411"/>
        <v>42287.042553191488</v>
      </c>
      <c r="S3923">
        <f t="shared" si="413"/>
        <v>13</v>
      </c>
      <c r="T3923">
        <f t="shared" si="414"/>
        <v>2015</v>
      </c>
      <c r="U3923" t="str">
        <f t="shared" si="408"/>
        <v>Oct</v>
      </c>
      <c r="V3923" t="str">
        <f t="shared" si="407"/>
        <v>Sep</v>
      </c>
    </row>
    <row r="3924" spans="1:22" ht="42.75" x14ac:dyDescent="0.4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>
        <v>6</v>
      </c>
      <c r="L3924" t="b">
        <v>0</v>
      </c>
      <c r="M3924" t="s">
        <v>8273</v>
      </c>
      <c r="N3924" t="s">
        <v>8274</v>
      </c>
      <c r="O3924" s="6">
        <f t="shared" si="409"/>
        <v>8</v>
      </c>
      <c r="P3924">
        <f t="shared" si="410"/>
        <v>10.17</v>
      </c>
      <c r="Q3924" s="5">
        <f t="shared" si="412"/>
        <v>42370.806264775412</v>
      </c>
      <c r="R3924" s="5">
        <f t="shared" si="411"/>
        <v>42416.957446808512</v>
      </c>
      <c r="S3924">
        <f t="shared" si="413"/>
        <v>46</v>
      </c>
      <c r="T3924">
        <f t="shared" si="414"/>
        <v>2016</v>
      </c>
      <c r="U3924" t="str">
        <f t="shared" si="408"/>
        <v>Feb</v>
      </c>
      <c r="V3924" t="str">
        <f t="shared" si="407"/>
        <v>Jan</v>
      </c>
    </row>
    <row r="3925" spans="1:22" ht="42.75" x14ac:dyDescent="0.4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>
        <v>17</v>
      </c>
      <c r="L3925" t="b">
        <v>0</v>
      </c>
      <c r="M3925" t="s">
        <v>8273</v>
      </c>
      <c r="N3925" t="s">
        <v>8274</v>
      </c>
      <c r="O3925" s="6">
        <f t="shared" si="409"/>
        <v>12</v>
      </c>
      <c r="P3925">
        <f t="shared" si="410"/>
        <v>81.41</v>
      </c>
      <c r="Q3925" s="5">
        <f t="shared" si="412"/>
        <v>42427.192328605204</v>
      </c>
      <c r="R3925" s="5">
        <f t="shared" si="411"/>
        <v>42455.78807328605</v>
      </c>
      <c r="S3925">
        <f t="shared" si="413"/>
        <v>29</v>
      </c>
      <c r="T3925">
        <f t="shared" si="414"/>
        <v>2016</v>
      </c>
      <c r="U3925" t="str">
        <f t="shared" si="408"/>
        <v>Mar</v>
      </c>
      <c r="V3925" t="str">
        <f t="shared" si="407"/>
        <v>Feb</v>
      </c>
    </row>
    <row r="3926" spans="1:22" ht="42.75" x14ac:dyDescent="0.4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>
        <v>40</v>
      </c>
      <c r="L3926" t="b">
        <v>0</v>
      </c>
      <c r="M3926" t="s">
        <v>8273</v>
      </c>
      <c r="N3926" t="s">
        <v>8274</v>
      </c>
      <c r="O3926" s="6">
        <f t="shared" si="409"/>
        <v>15</v>
      </c>
      <c r="P3926">
        <f t="shared" si="410"/>
        <v>57.25</v>
      </c>
      <c r="Q3926" s="5">
        <f t="shared" si="412"/>
        <v>42132.022718676119</v>
      </c>
      <c r="R3926" s="5">
        <f t="shared" si="411"/>
        <v>42162.66101654846</v>
      </c>
      <c r="S3926">
        <f t="shared" si="413"/>
        <v>31</v>
      </c>
      <c r="T3926">
        <f t="shared" si="414"/>
        <v>2015</v>
      </c>
      <c r="U3926" t="str">
        <f t="shared" si="408"/>
        <v>Jun</v>
      </c>
      <c r="V3926" t="str">
        <f t="shared" si="407"/>
        <v>May</v>
      </c>
    </row>
    <row r="3927" spans="1:22" ht="42.75" x14ac:dyDescent="0.4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>
        <v>3</v>
      </c>
      <c r="L3927" t="b">
        <v>0</v>
      </c>
      <c r="M3927" t="s">
        <v>8273</v>
      </c>
      <c r="N3927" t="s">
        <v>8274</v>
      </c>
      <c r="O3927" s="6">
        <f t="shared" si="409"/>
        <v>10</v>
      </c>
      <c r="P3927">
        <f t="shared" si="410"/>
        <v>5</v>
      </c>
      <c r="Q3927" s="5">
        <f t="shared" si="412"/>
        <v>42166.655307328605</v>
      </c>
      <c r="R3927" s="5">
        <f t="shared" si="411"/>
        <v>42197.293605200946</v>
      </c>
      <c r="S3927">
        <f t="shared" si="413"/>
        <v>31</v>
      </c>
      <c r="T3927">
        <f t="shared" si="414"/>
        <v>2015</v>
      </c>
      <c r="U3927" t="str">
        <f t="shared" si="408"/>
        <v>Jul</v>
      </c>
      <c r="V3927" t="str">
        <f t="shared" si="407"/>
        <v>Jun</v>
      </c>
    </row>
    <row r="3928" spans="1:22" ht="28.5" x14ac:dyDescent="0.4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>
        <v>1</v>
      </c>
      <c r="L3928" t="b">
        <v>0</v>
      </c>
      <c r="M3928" t="s">
        <v>8273</v>
      </c>
      <c r="N3928" t="s">
        <v>8274</v>
      </c>
      <c r="O3928" s="6">
        <f t="shared" si="409"/>
        <v>0</v>
      </c>
      <c r="P3928">
        <f t="shared" si="410"/>
        <v>15</v>
      </c>
      <c r="Q3928" s="5">
        <f t="shared" si="412"/>
        <v>42319.044302600472</v>
      </c>
      <c r="R3928" s="5">
        <f t="shared" si="411"/>
        <v>42349.682600472814</v>
      </c>
      <c r="S3928">
        <f t="shared" si="413"/>
        <v>31</v>
      </c>
      <c r="T3928">
        <f t="shared" si="414"/>
        <v>2015</v>
      </c>
      <c r="U3928" t="str">
        <f t="shared" si="408"/>
        <v>Dec</v>
      </c>
      <c r="V3928" t="str">
        <f t="shared" si="407"/>
        <v>Nov</v>
      </c>
    </row>
    <row r="3929" spans="1:22" ht="42.75" x14ac:dyDescent="0.4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>
        <v>2</v>
      </c>
      <c r="L3929" t="b">
        <v>0</v>
      </c>
      <c r="M3929" t="s">
        <v>8273</v>
      </c>
      <c r="N3929" t="s">
        <v>8274</v>
      </c>
      <c r="O3929" s="6">
        <f t="shared" si="409"/>
        <v>1</v>
      </c>
      <c r="P3929">
        <f t="shared" si="410"/>
        <v>12.5</v>
      </c>
      <c r="Q3929" s="5">
        <f t="shared" si="412"/>
        <v>42176.251820330974</v>
      </c>
      <c r="R3929" s="5">
        <f t="shared" si="411"/>
        <v>42206.890118203315</v>
      </c>
      <c r="S3929">
        <f t="shared" si="413"/>
        <v>31</v>
      </c>
      <c r="T3929">
        <f t="shared" si="414"/>
        <v>2015</v>
      </c>
      <c r="U3929" t="str">
        <f t="shared" si="408"/>
        <v>Jul</v>
      </c>
      <c r="V3929" t="str">
        <f t="shared" si="407"/>
        <v>Jun</v>
      </c>
    </row>
    <row r="3930" spans="1:22" ht="42.75" x14ac:dyDescent="0.4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>
        <v>7</v>
      </c>
      <c r="L3930" t="b">
        <v>0</v>
      </c>
      <c r="M3930" t="s">
        <v>8273</v>
      </c>
      <c r="N3930" t="s">
        <v>8274</v>
      </c>
      <c r="O3930" s="6">
        <f t="shared" si="409"/>
        <v>13</v>
      </c>
      <c r="P3930">
        <f t="shared" si="410"/>
        <v>93</v>
      </c>
      <c r="Q3930" s="5">
        <f t="shared" si="412"/>
        <v>42620.931761229316</v>
      </c>
      <c r="R3930" s="5">
        <f t="shared" si="411"/>
        <v>42649.04184397163</v>
      </c>
      <c r="S3930">
        <f t="shared" si="413"/>
        <v>29</v>
      </c>
      <c r="T3930">
        <f t="shared" si="414"/>
        <v>2016</v>
      </c>
      <c r="U3930" t="str">
        <f t="shared" si="408"/>
        <v>Oct</v>
      </c>
      <c r="V3930" t="str">
        <f t="shared" si="407"/>
        <v>Sep</v>
      </c>
    </row>
    <row r="3931" spans="1:22" ht="42.75" x14ac:dyDescent="0.4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>
        <v>14</v>
      </c>
      <c r="L3931" t="b">
        <v>0</v>
      </c>
      <c r="M3931" t="s">
        <v>8273</v>
      </c>
      <c r="N3931" t="s">
        <v>8274</v>
      </c>
      <c r="O3931" s="6">
        <f t="shared" si="409"/>
        <v>2</v>
      </c>
      <c r="P3931">
        <f t="shared" si="410"/>
        <v>32.36</v>
      </c>
      <c r="Q3931" s="5">
        <f t="shared" si="412"/>
        <v>42964.22771867612</v>
      </c>
      <c r="R3931" s="5">
        <f t="shared" si="411"/>
        <v>42994.866016548462</v>
      </c>
      <c r="S3931">
        <f t="shared" si="413"/>
        <v>31</v>
      </c>
      <c r="T3931">
        <f t="shared" si="414"/>
        <v>2017</v>
      </c>
      <c r="U3931" t="str">
        <f t="shared" si="408"/>
        <v>Sep</v>
      </c>
      <c r="V3931" t="str">
        <f t="shared" si="407"/>
        <v>Aug</v>
      </c>
    </row>
    <row r="3932" spans="1:22" ht="42.75" x14ac:dyDescent="0.4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>
        <v>0</v>
      </c>
      <c r="L3932" t="b">
        <v>0</v>
      </c>
      <c r="M3932" t="s">
        <v>8273</v>
      </c>
      <c r="N3932" t="s">
        <v>8274</v>
      </c>
      <c r="O3932" s="6">
        <f t="shared" si="409"/>
        <v>0</v>
      </c>
      <c r="P3932">
        <f t="shared" si="410"/>
        <v>0</v>
      </c>
      <c r="Q3932" s="5">
        <f t="shared" si="412"/>
        <v>42792.154468085108</v>
      </c>
      <c r="R3932" s="5">
        <f t="shared" si="411"/>
        <v>42820.659574468082</v>
      </c>
      <c r="S3932">
        <f t="shared" si="413"/>
        <v>29</v>
      </c>
      <c r="T3932">
        <f t="shared" si="414"/>
        <v>2017</v>
      </c>
      <c r="U3932" t="str">
        <f t="shared" si="408"/>
        <v>Mar</v>
      </c>
      <c r="V3932" t="str">
        <f t="shared" si="407"/>
        <v>Feb</v>
      </c>
    </row>
    <row r="3933" spans="1:22" ht="42.75" x14ac:dyDescent="0.4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>
        <v>0</v>
      </c>
      <c r="L3933" t="b">
        <v>0</v>
      </c>
      <c r="M3933" t="s">
        <v>8273</v>
      </c>
      <c r="N3933" t="s">
        <v>8274</v>
      </c>
      <c r="O3933" s="6">
        <f t="shared" si="409"/>
        <v>0</v>
      </c>
      <c r="P3933">
        <f t="shared" si="410"/>
        <v>0</v>
      </c>
      <c r="Q3933" s="5">
        <f t="shared" si="412"/>
        <v>42582.601737588651</v>
      </c>
      <c r="R3933" s="5">
        <f t="shared" si="411"/>
        <v>42608.133652482269</v>
      </c>
      <c r="S3933">
        <f t="shared" si="413"/>
        <v>26</v>
      </c>
      <c r="T3933">
        <f t="shared" si="414"/>
        <v>2016</v>
      </c>
      <c r="U3933" t="str">
        <f t="shared" si="408"/>
        <v>Aug</v>
      </c>
      <c r="V3933" t="str">
        <f t="shared" si="407"/>
        <v>Jul</v>
      </c>
    </row>
    <row r="3934" spans="1:22" ht="42.75" x14ac:dyDescent="0.4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>
        <v>1</v>
      </c>
      <c r="L3934" t="b">
        <v>0</v>
      </c>
      <c r="M3934" t="s">
        <v>8273</v>
      </c>
      <c r="N3934" t="s">
        <v>8274</v>
      </c>
      <c r="O3934" s="6">
        <f t="shared" si="409"/>
        <v>0</v>
      </c>
      <c r="P3934">
        <f t="shared" si="410"/>
        <v>1</v>
      </c>
      <c r="Q3934" s="5">
        <f t="shared" si="412"/>
        <v>42773.597683215135</v>
      </c>
      <c r="R3934" s="5">
        <f t="shared" si="411"/>
        <v>42804.193427895982</v>
      </c>
      <c r="S3934">
        <f t="shared" si="413"/>
        <v>31</v>
      </c>
      <c r="T3934">
        <f t="shared" si="414"/>
        <v>2017</v>
      </c>
      <c r="U3934" t="str">
        <f t="shared" si="408"/>
        <v>Mar</v>
      </c>
      <c r="V3934" t="str">
        <f t="shared" si="407"/>
        <v>Feb</v>
      </c>
    </row>
    <row r="3935" spans="1:22" ht="42.75" x14ac:dyDescent="0.4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>
        <v>12</v>
      </c>
      <c r="L3935" t="b">
        <v>0</v>
      </c>
      <c r="M3935" t="s">
        <v>8273</v>
      </c>
      <c r="N3935" t="s">
        <v>8274</v>
      </c>
      <c r="O3935" s="6">
        <f t="shared" si="409"/>
        <v>16</v>
      </c>
      <c r="P3935">
        <f t="shared" si="410"/>
        <v>91.83</v>
      </c>
      <c r="Q3935" s="5">
        <f t="shared" si="412"/>
        <v>42900.03146572104</v>
      </c>
      <c r="R3935" s="5">
        <f t="shared" si="411"/>
        <v>42929.711347517732</v>
      </c>
      <c r="S3935">
        <f t="shared" si="413"/>
        <v>30</v>
      </c>
      <c r="T3935">
        <f t="shared" si="414"/>
        <v>2017</v>
      </c>
      <c r="U3935" t="str">
        <f t="shared" si="408"/>
        <v>Jul</v>
      </c>
      <c r="V3935" t="str">
        <f t="shared" ref="V3935:V3998" si="415">TEXT(Q3935,"mmm")</f>
        <v>Jun</v>
      </c>
    </row>
    <row r="3936" spans="1:22" ht="42.75" x14ac:dyDescent="0.4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>
        <v>12</v>
      </c>
      <c r="L3936" t="b">
        <v>0</v>
      </c>
      <c r="M3936" t="s">
        <v>8273</v>
      </c>
      <c r="N3936" t="s">
        <v>8274</v>
      </c>
      <c r="O3936" s="6">
        <f t="shared" si="409"/>
        <v>11</v>
      </c>
      <c r="P3936">
        <f t="shared" si="410"/>
        <v>45.83</v>
      </c>
      <c r="Q3936" s="5">
        <f t="shared" si="412"/>
        <v>42588.239231678483</v>
      </c>
      <c r="R3936" s="5">
        <f t="shared" si="411"/>
        <v>42634.063829787236</v>
      </c>
      <c r="S3936">
        <f t="shared" si="413"/>
        <v>46</v>
      </c>
      <c r="T3936">
        <f t="shared" si="414"/>
        <v>2016</v>
      </c>
      <c r="U3936" t="str">
        <f t="shared" si="408"/>
        <v>Sep</v>
      </c>
      <c r="V3936" t="str">
        <f t="shared" si="415"/>
        <v>Aug</v>
      </c>
    </row>
    <row r="3937" spans="1:22" ht="57" x14ac:dyDescent="0.4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>
        <v>23</v>
      </c>
      <c r="L3937" t="b">
        <v>0</v>
      </c>
      <c r="M3937" t="s">
        <v>8273</v>
      </c>
      <c r="N3937" t="s">
        <v>8274</v>
      </c>
      <c r="O3937" s="6">
        <f t="shared" si="409"/>
        <v>44</v>
      </c>
      <c r="P3937">
        <f t="shared" si="410"/>
        <v>57.17</v>
      </c>
      <c r="Q3937" s="5">
        <f t="shared" si="412"/>
        <v>42575.968628841612</v>
      </c>
      <c r="R3937" s="5">
        <f t="shared" si="411"/>
        <v>42637.245224586288</v>
      </c>
      <c r="S3937">
        <f t="shared" si="413"/>
        <v>61</v>
      </c>
      <c r="T3937">
        <f t="shared" si="414"/>
        <v>2016</v>
      </c>
      <c r="U3937" t="str">
        <f t="shared" si="408"/>
        <v>Sep</v>
      </c>
      <c r="V3937" t="str">
        <f t="shared" si="415"/>
        <v>Jul</v>
      </c>
    </row>
    <row r="3938" spans="1:22" ht="42.75" x14ac:dyDescent="0.4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>
        <v>0</v>
      </c>
      <c r="L3938" t="b">
        <v>0</v>
      </c>
      <c r="M3938" t="s">
        <v>8273</v>
      </c>
      <c r="N3938" t="s">
        <v>8274</v>
      </c>
      <c r="O3938" s="6">
        <f t="shared" si="409"/>
        <v>0</v>
      </c>
      <c r="P3938">
        <f t="shared" si="410"/>
        <v>0</v>
      </c>
      <c r="Q3938" s="5">
        <f t="shared" si="412"/>
        <v>43039.226004728131</v>
      </c>
      <c r="R3938" s="5">
        <f t="shared" si="411"/>
        <v>43069.906855791967</v>
      </c>
      <c r="S3938">
        <f t="shared" si="413"/>
        <v>31</v>
      </c>
      <c r="T3938">
        <f t="shared" si="414"/>
        <v>2017</v>
      </c>
      <c r="U3938" t="str">
        <f t="shared" si="408"/>
        <v>Nov</v>
      </c>
      <c r="V3938" t="str">
        <f t="shared" si="415"/>
        <v>Oct</v>
      </c>
    </row>
    <row r="3939" spans="1:22" ht="42.75" x14ac:dyDescent="0.4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>
        <v>10</v>
      </c>
      <c r="L3939" t="b">
        <v>0</v>
      </c>
      <c r="M3939" t="s">
        <v>8273</v>
      </c>
      <c r="N3939" t="s">
        <v>8274</v>
      </c>
      <c r="O3939" s="6">
        <f t="shared" si="409"/>
        <v>86</v>
      </c>
      <c r="P3939">
        <f t="shared" si="410"/>
        <v>248.5</v>
      </c>
      <c r="Q3939" s="5">
        <f t="shared" si="412"/>
        <v>42895.602364066195</v>
      </c>
      <c r="R3939" s="5">
        <f t="shared" si="411"/>
        <v>42924.198108747049</v>
      </c>
      <c r="S3939">
        <f t="shared" si="413"/>
        <v>29</v>
      </c>
      <c r="T3939">
        <f t="shared" si="414"/>
        <v>2017</v>
      </c>
      <c r="U3939" t="str">
        <f t="shared" si="408"/>
        <v>Jul</v>
      </c>
      <c r="V3939" t="str">
        <f t="shared" si="415"/>
        <v>Jun</v>
      </c>
    </row>
    <row r="3940" spans="1:22" ht="42.75" x14ac:dyDescent="0.4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>
        <v>5</v>
      </c>
      <c r="L3940" t="b">
        <v>0</v>
      </c>
      <c r="M3940" t="s">
        <v>8273</v>
      </c>
      <c r="N3940" t="s">
        <v>8274</v>
      </c>
      <c r="O3940" s="6">
        <f t="shared" si="409"/>
        <v>12</v>
      </c>
      <c r="P3940">
        <f t="shared" si="410"/>
        <v>79.400000000000006</v>
      </c>
      <c r="Q3940" s="5">
        <f t="shared" si="412"/>
        <v>42504.733498817965</v>
      </c>
      <c r="R3940" s="5">
        <f t="shared" si="411"/>
        <v>42536.393073286054</v>
      </c>
      <c r="S3940">
        <f t="shared" si="413"/>
        <v>32</v>
      </c>
      <c r="T3940">
        <f t="shared" si="414"/>
        <v>2016</v>
      </c>
      <c r="U3940" t="str">
        <f t="shared" si="408"/>
        <v>Jun</v>
      </c>
      <c r="V3940" t="str">
        <f t="shared" si="415"/>
        <v>May</v>
      </c>
    </row>
    <row r="3941" spans="1:22" ht="42.75" x14ac:dyDescent="0.4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>
        <v>1</v>
      </c>
      <c r="L3941" t="b">
        <v>0</v>
      </c>
      <c r="M3941" t="s">
        <v>8273</v>
      </c>
      <c r="N3941" t="s">
        <v>8274</v>
      </c>
      <c r="O3941" s="6">
        <f t="shared" si="409"/>
        <v>0</v>
      </c>
      <c r="P3941">
        <f t="shared" si="410"/>
        <v>5</v>
      </c>
      <c r="Q3941" s="5">
        <f t="shared" si="412"/>
        <v>42263.195969267137</v>
      </c>
      <c r="R3941" s="5">
        <f t="shared" si="411"/>
        <v>42267.063829787236</v>
      </c>
      <c r="S3941">
        <f t="shared" si="413"/>
        <v>5</v>
      </c>
      <c r="T3941">
        <f t="shared" si="414"/>
        <v>2015</v>
      </c>
      <c r="U3941" t="str">
        <f t="shared" si="408"/>
        <v>Sep</v>
      </c>
      <c r="V3941" t="str">
        <f t="shared" si="415"/>
        <v>Sep</v>
      </c>
    </row>
    <row r="3942" spans="1:22" ht="42.75" x14ac:dyDescent="0.4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>
        <v>2</v>
      </c>
      <c r="L3942" t="b">
        <v>0</v>
      </c>
      <c r="M3942" t="s">
        <v>8273</v>
      </c>
      <c r="N3942" t="s">
        <v>8274</v>
      </c>
      <c r="O3942" s="6">
        <f t="shared" si="409"/>
        <v>0</v>
      </c>
      <c r="P3942">
        <f t="shared" si="410"/>
        <v>5.5</v>
      </c>
      <c r="Q3942" s="5">
        <f t="shared" si="412"/>
        <v>42310.268924349883</v>
      </c>
      <c r="R3942" s="5">
        <f t="shared" si="411"/>
        <v>42356.226371158395</v>
      </c>
      <c r="S3942">
        <f t="shared" si="413"/>
        <v>46</v>
      </c>
      <c r="T3942">
        <f t="shared" si="414"/>
        <v>2015</v>
      </c>
      <c r="U3942" t="str">
        <f t="shared" si="408"/>
        <v>Dec</v>
      </c>
      <c r="V3942" t="str">
        <f t="shared" si="415"/>
        <v>Nov</v>
      </c>
    </row>
    <row r="3943" spans="1:22" ht="57" x14ac:dyDescent="0.4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>
        <v>2</v>
      </c>
      <c r="L3943" t="b">
        <v>0</v>
      </c>
      <c r="M3943" t="s">
        <v>8273</v>
      </c>
      <c r="N3943" t="s">
        <v>8274</v>
      </c>
      <c r="O3943" s="6">
        <f t="shared" si="409"/>
        <v>1</v>
      </c>
      <c r="P3943">
        <f t="shared" si="410"/>
        <v>25</v>
      </c>
      <c r="Q3943" s="5">
        <f t="shared" si="412"/>
        <v>42288.918877068558</v>
      </c>
      <c r="R3943" s="5">
        <f t="shared" si="411"/>
        <v>42316.957446808512</v>
      </c>
      <c r="S3943">
        <f t="shared" si="413"/>
        <v>28</v>
      </c>
      <c r="T3943">
        <f t="shared" si="414"/>
        <v>2015</v>
      </c>
      <c r="U3943" t="str">
        <f t="shared" si="408"/>
        <v>Nov</v>
      </c>
      <c r="V3943" t="str">
        <f t="shared" si="415"/>
        <v>Oct</v>
      </c>
    </row>
    <row r="3944" spans="1:22" ht="42.75" x14ac:dyDescent="0.4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>
        <v>0</v>
      </c>
      <c r="L3944" t="b">
        <v>0</v>
      </c>
      <c r="M3944" t="s">
        <v>8273</v>
      </c>
      <c r="N3944" t="s">
        <v>8274</v>
      </c>
      <c r="O3944" s="6">
        <f t="shared" si="409"/>
        <v>0</v>
      </c>
      <c r="P3944">
        <f t="shared" si="410"/>
        <v>0</v>
      </c>
      <c r="Q3944" s="5">
        <f t="shared" si="412"/>
        <v>42463.880780141844</v>
      </c>
      <c r="R3944" s="5">
        <f t="shared" si="411"/>
        <v>42525.157375886527</v>
      </c>
      <c r="S3944">
        <f t="shared" si="413"/>
        <v>61</v>
      </c>
      <c r="T3944">
        <f t="shared" si="414"/>
        <v>2016</v>
      </c>
      <c r="U3944" t="str">
        <f t="shared" si="408"/>
        <v>Jun</v>
      </c>
      <c r="V3944" t="str">
        <f t="shared" si="415"/>
        <v>Apr</v>
      </c>
    </row>
    <row r="3945" spans="1:22" ht="42.75" x14ac:dyDescent="0.4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>
        <v>13</v>
      </c>
      <c r="L3945" t="b">
        <v>0</v>
      </c>
      <c r="M3945" t="s">
        <v>8273</v>
      </c>
      <c r="N3945" t="s">
        <v>8274</v>
      </c>
      <c r="O3945" s="6">
        <f t="shared" si="409"/>
        <v>36</v>
      </c>
      <c r="P3945">
        <f t="shared" si="410"/>
        <v>137.08000000000001</v>
      </c>
      <c r="Q3945" s="5">
        <f t="shared" si="412"/>
        <v>42635.327044917256</v>
      </c>
      <c r="R3945" s="5">
        <f t="shared" si="411"/>
        <v>42666.907801418442</v>
      </c>
      <c r="S3945">
        <f t="shared" si="413"/>
        <v>32</v>
      </c>
      <c r="T3945">
        <f t="shared" si="414"/>
        <v>2016</v>
      </c>
      <c r="U3945" t="str">
        <f t="shared" si="408"/>
        <v>Oct</v>
      </c>
      <c r="V3945" t="str">
        <f t="shared" si="415"/>
        <v>Sep</v>
      </c>
    </row>
    <row r="3946" spans="1:22" ht="42.75" x14ac:dyDescent="0.4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>
        <v>0</v>
      </c>
      <c r="L3946" t="b">
        <v>0</v>
      </c>
      <c r="M3946" t="s">
        <v>8273</v>
      </c>
      <c r="N3946" t="s">
        <v>8274</v>
      </c>
      <c r="O3946" s="6">
        <f t="shared" si="409"/>
        <v>0</v>
      </c>
      <c r="P3946">
        <f t="shared" si="410"/>
        <v>0</v>
      </c>
      <c r="Q3946" s="5">
        <f t="shared" si="412"/>
        <v>42567.804669030738</v>
      </c>
      <c r="R3946" s="5">
        <f t="shared" si="411"/>
        <v>42598.442966903072</v>
      </c>
      <c r="S3946">
        <f t="shared" si="413"/>
        <v>31</v>
      </c>
      <c r="T3946">
        <f t="shared" si="414"/>
        <v>2016</v>
      </c>
      <c r="U3946" t="str">
        <f t="shared" si="408"/>
        <v>Aug</v>
      </c>
      <c r="V3946" t="str">
        <f t="shared" si="415"/>
        <v>Jul</v>
      </c>
    </row>
    <row r="3947" spans="1:22" ht="42.75" x14ac:dyDescent="0.4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>
        <v>1</v>
      </c>
      <c r="L3947" t="b">
        <v>0</v>
      </c>
      <c r="M3947" t="s">
        <v>8273</v>
      </c>
      <c r="N3947" t="s">
        <v>8274</v>
      </c>
      <c r="O3947" s="6">
        <f t="shared" si="409"/>
        <v>0</v>
      </c>
      <c r="P3947">
        <f t="shared" si="410"/>
        <v>5</v>
      </c>
      <c r="Q3947" s="5">
        <f t="shared" si="412"/>
        <v>42461.733664302599</v>
      </c>
      <c r="R3947" s="5">
        <f t="shared" si="411"/>
        <v>42492.371962174941</v>
      </c>
      <c r="S3947">
        <f t="shared" si="413"/>
        <v>31</v>
      </c>
      <c r="T3947">
        <f t="shared" si="414"/>
        <v>2016</v>
      </c>
      <c r="U3947" t="str">
        <f t="shared" si="408"/>
        <v>May</v>
      </c>
      <c r="V3947" t="str">
        <f t="shared" si="415"/>
        <v>Apr</v>
      </c>
    </row>
    <row r="3948" spans="1:22" ht="28.5" x14ac:dyDescent="0.4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>
        <v>5</v>
      </c>
      <c r="L3948" t="b">
        <v>0</v>
      </c>
      <c r="M3948" t="s">
        <v>8273</v>
      </c>
      <c r="N3948" t="s">
        <v>8274</v>
      </c>
      <c r="O3948" s="6">
        <f t="shared" si="409"/>
        <v>3</v>
      </c>
      <c r="P3948">
        <f t="shared" si="410"/>
        <v>39</v>
      </c>
      <c r="Q3948" s="5">
        <f t="shared" si="412"/>
        <v>42382.106643026003</v>
      </c>
      <c r="R3948" s="5">
        <f t="shared" si="411"/>
        <v>42414.276595744683</v>
      </c>
      <c r="S3948">
        <f t="shared" si="413"/>
        <v>32</v>
      </c>
      <c r="T3948">
        <f t="shared" si="414"/>
        <v>2016</v>
      </c>
      <c r="U3948" t="str">
        <f t="shared" si="408"/>
        <v>Feb</v>
      </c>
      <c r="V3948" t="str">
        <f t="shared" si="415"/>
        <v>Jan</v>
      </c>
    </row>
    <row r="3949" spans="1:22" ht="42.75" x14ac:dyDescent="0.4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>
        <v>2</v>
      </c>
      <c r="L3949" t="b">
        <v>0</v>
      </c>
      <c r="M3949" t="s">
        <v>8273</v>
      </c>
      <c r="N3949" t="s">
        <v>8274</v>
      </c>
      <c r="O3949" s="6">
        <f t="shared" si="409"/>
        <v>3</v>
      </c>
      <c r="P3949">
        <f t="shared" si="410"/>
        <v>50.5</v>
      </c>
      <c r="Q3949" s="5">
        <f t="shared" si="412"/>
        <v>42977.826761229313</v>
      </c>
      <c r="R3949" s="5">
        <f t="shared" si="411"/>
        <v>43008.465059101654</v>
      </c>
      <c r="S3949">
        <f t="shared" si="413"/>
        <v>31</v>
      </c>
      <c r="T3949">
        <f t="shared" si="414"/>
        <v>2017</v>
      </c>
      <c r="U3949" t="str">
        <f t="shared" si="408"/>
        <v>Sep</v>
      </c>
      <c r="V3949" t="str">
        <f t="shared" si="415"/>
        <v>Aug</v>
      </c>
    </row>
    <row r="3950" spans="1:22" ht="42.75" x14ac:dyDescent="0.4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>
        <v>0</v>
      </c>
      <c r="L3950" t="b">
        <v>0</v>
      </c>
      <c r="M3950" t="s">
        <v>8273</v>
      </c>
      <c r="N3950" t="s">
        <v>8274</v>
      </c>
      <c r="O3950" s="6">
        <f t="shared" si="409"/>
        <v>0</v>
      </c>
      <c r="P3950">
        <f t="shared" si="410"/>
        <v>0</v>
      </c>
      <c r="Q3950" s="5">
        <f t="shared" si="412"/>
        <v>42175.289869976361</v>
      </c>
      <c r="R3950" s="5">
        <f t="shared" si="411"/>
        <v>42236.566465721044</v>
      </c>
      <c r="S3950">
        <f t="shared" si="413"/>
        <v>61</v>
      </c>
      <c r="T3950">
        <f t="shared" si="414"/>
        <v>2015</v>
      </c>
      <c r="U3950" t="str">
        <f t="shared" si="408"/>
        <v>Aug</v>
      </c>
      <c r="V3950" t="str">
        <f t="shared" si="415"/>
        <v>Jun</v>
      </c>
    </row>
    <row r="3951" spans="1:22" ht="42.75" x14ac:dyDescent="0.4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>
        <v>32</v>
      </c>
      <c r="L3951" t="b">
        <v>0</v>
      </c>
      <c r="M3951" t="s">
        <v>8273</v>
      </c>
      <c r="N3951" t="s">
        <v>8274</v>
      </c>
      <c r="O3951" s="6">
        <f t="shared" si="409"/>
        <v>16</v>
      </c>
      <c r="P3951">
        <f t="shared" si="410"/>
        <v>49.28</v>
      </c>
      <c r="Q3951" s="5">
        <f t="shared" si="412"/>
        <v>42366.059349881798</v>
      </c>
      <c r="R3951" s="5">
        <f t="shared" si="411"/>
        <v>42396.697647754132</v>
      </c>
      <c r="S3951">
        <f t="shared" si="413"/>
        <v>31</v>
      </c>
      <c r="T3951">
        <f t="shared" si="414"/>
        <v>2015</v>
      </c>
      <c r="U3951" t="str">
        <f t="shared" si="408"/>
        <v>Jan</v>
      </c>
      <c r="V3951" t="str">
        <f t="shared" si="415"/>
        <v>Dec</v>
      </c>
    </row>
    <row r="3952" spans="1:22" ht="42.75" x14ac:dyDescent="0.4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>
        <v>1</v>
      </c>
      <c r="L3952" t="b">
        <v>0</v>
      </c>
      <c r="M3952" t="s">
        <v>8273</v>
      </c>
      <c r="N3952" t="s">
        <v>8274</v>
      </c>
      <c r="O3952" s="6">
        <f t="shared" si="409"/>
        <v>1</v>
      </c>
      <c r="P3952">
        <f t="shared" si="410"/>
        <v>25</v>
      </c>
      <c r="Q3952" s="5">
        <f t="shared" si="412"/>
        <v>42798.653427895981</v>
      </c>
      <c r="R3952" s="5">
        <f t="shared" si="411"/>
        <v>42828.343971631206</v>
      </c>
      <c r="S3952">
        <f t="shared" si="413"/>
        <v>30</v>
      </c>
      <c r="T3952">
        <f t="shared" si="414"/>
        <v>2017</v>
      </c>
      <c r="U3952" t="str">
        <f t="shared" si="408"/>
        <v>Apr</v>
      </c>
      <c r="V3952" t="str">
        <f t="shared" si="415"/>
        <v>Mar</v>
      </c>
    </row>
    <row r="3953" spans="1:22" ht="42.75" x14ac:dyDescent="0.4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>
        <v>1</v>
      </c>
      <c r="L3953" t="b">
        <v>0</v>
      </c>
      <c r="M3953" t="s">
        <v>8273</v>
      </c>
      <c r="N3953" t="s">
        <v>8274</v>
      </c>
      <c r="O3953" s="6">
        <f t="shared" si="409"/>
        <v>0</v>
      </c>
      <c r="P3953">
        <f t="shared" si="410"/>
        <v>1</v>
      </c>
      <c r="Q3953" s="5">
        <f t="shared" si="412"/>
        <v>42792.651796690305</v>
      </c>
      <c r="R3953" s="5">
        <f t="shared" si="411"/>
        <v>42853.8858392435</v>
      </c>
      <c r="S3953">
        <f t="shared" si="413"/>
        <v>61</v>
      </c>
      <c r="T3953">
        <f t="shared" si="414"/>
        <v>2017</v>
      </c>
      <c r="U3953" t="str">
        <f t="shared" si="408"/>
        <v>Apr</v>
      </c>
      <c r="V3953" t="str">
        <f t="shared" si="415"/>
        <v>Feb</v>
      </c>
    </row>
    <row r="3954" spans="1:22" ht="42.75" x14ac:dyDescent="0.4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>
        <v>1</v>
      </c>
      <c r="L3954" t="b">
        <v>0</v>
      </c>
      <c r="M3954" t="s">
        <v>8273</v>
      </c>
      <c r="N3954" t="s">
        <v>8274</v>
      </c>
      <c r="O3954" s="6">
        <f t="shared" si="409"/>
        <v>0</v>
      </c>
      <c r="P3954">
        <f t="shared" si="410"/>
        <v>25</v>
      </c>
      <c r="Q3954" s="5">
        <f t="shared" si="412"/>
        <v>42598.573167848699</v>
      </c>
      <c r="R3954" s="5">
        <f t="shared" si="411"/>
        <v>42659.849763593382</v>
      </c>
      <c r="S3954">
        <f t="shared" si="413"/>
        <v>61</v>
      </c>
      <c r="T3954">
        <f t="shared" si="414"/>
        <v>2016</v>
      </c>
      <c r="U3954" t="str">
        <f t="shared" ref="U3954:U4017" si="416">TEXT(R3954,"mmm")</f>
        <v>Oct</v>
      </c>
      <c r="V3954" t="str">
        <f t="shared" si="415"/>
        <v>Aug</v>
      </c>
    </row>
    <row r="3955" spans="1:22" ht="42.75" x14ac:dyDescent="0.4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>
        <v>0</v>
      </c>
      <c r="L3955" t="b">
        <v>0</v>
      </c>
      <c r="M3955" t="s">
        <v>8273</v>
      </c>
      <c r="N3955" t="s">
        <v>8274</v>
      </c>
      <c r="O3955" s="6">
        <f t="shared" si="409"/>
        <v>0</v>
      </c>
      <c r="P3955">
        <f t="shared" si="410"/>
        <v>0</v>
      </c>
      <c r="Q3955" s="5">
        <f t="shared" si="412"/>
        <v>42911.347352245866</v>
      </c>
      <c r="R3955" s="5">
        <f t="shared" si="411"/>
        <v>42942.935460992907</v>
      </c>
      <c r="S3955">
        <f t="shared" si="413"/>
        <v>32</v>
      </c>
      <c r="T3955">
        <f t="shared" si="414"/>
        <v>2017</v>
      </c>
      <c r="U3955" t="str">
        <f t="shared" si="416"/>
        <v>Jul</v>
      </c>
      <c r="V3955" t="str">
        <f t="shared" si="415"/>
        <v>Jun</v>
      </c>
    </row>
    <row r="3956" spans="1:22" ht="42.75" x14ac:dyDescent="0.4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>
        <v>0</v>
      </c>
      <c r="L3956" t="b">
        <v>0</v>
      </c>
      <c r="M3956" t="s">
        <v>8273</v>
      </c>
      <c r="N3956" t="s">
        <v>8274</v>
      </c>
      <c r="O3956" s="6">
        <f t="shared" si="409"/>
        <v>0</v>
      </c>
      <c r="P3956">
        <f t="shared" si="410"/>
        <v>0</v>
      </c>
      <c r="Q3956" s="5">
        <f t="shared" si="412"/>
        <v>42119.452293144204</v>
      </c>
      <c r="R3956" s="5">
        <f t="shared" si="411"/>
        <v>42180.728888888887</v>
      </c>
      <c r="S3956">
        <f t="shared" si="413"/>
        <v>61</v>
      </c>
      <c r="T3956">
        <f t="shared" si="414"/>
        <v>2015</v>
      </c>
      <c r="U3956" t="str">
        <f t="shared" si="416"/>
        <v>Jun</v>
      </c>
      <c r="V3956" t="str">
        <f t="shared" si="415"/>
        <v>Apr</v>
      </c>
    </row>
    <row r="3957" spans="1:22" ht="42.75" x14ac:dyDescent="0.4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>
        <v>8</v>
      </c>
      <c r="L3957" t="b">
        <v>0</v>
      </c>
      <c r="M3957" t="s">
        <v>8273</v>
      </c>
      <c r="N3957" t="s">
        <v>8274</v>
      </c>
      <c r="O3957" s="6">
        <f t="shared" si="409"/>
        <v>24</v>
      </c>
      <c r="P3957">
        <f t="shared" si="410"/>
        <v>53.13</v>
      </c>
      <c r="Q3957" s="5">
        <f t="shared" si="412"/>
        <v>42662.97329787234</v>
      </c>
      <c r="R3957" s="5">
        <f t="shared" si="411"/>
        <v>42693.65414893617</v>
      </c>
      <c r="S3957">
        <f t="shared" si="413"/>
        <v>31</v>
      </c>
      <c r="T3957">
        <f t="shared" si="414"/>
        <v>2016</v>
      </c>
      <c r="U3957" t="str">
        <f t="shared" si="416"/>
        <v>Nov</v>
      </c>
      <c r="V3957" t="str">
        <f t="shared" si="415"/>
        <v>Oct</v>
      </c>
    </row>
    <row r="3958" spans="1:22" ht="42.75" x14ac:dyDescent="0.4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>
        <v>0</v>
      </c>
      <c r="L3958" t="b">
        <v>0</v>
      </c>
      <c r="M3958" t="s">
        <v>8273</v>
      </c>
      <c r="N3958" t="s">
        <v>8274</v>
      </c>
      <c r="O3958" s="6">
        <f t="shared" si="409"/>
        <v>0</v>
      </c>
      <c r="P3958">
        <f t="shared" si="410"/>
        <v>0</v>
      </c>
      <c r="Q3958" s="5">
        <f t="shared" si="412"/>
        <v>42817.271004728129</v>
      </c>
      <c r="R3958" s="5">
        <f t="shared" si="411"/>
        <v>42844.929078014189</v>
      </c>
      <c r="S3958">
        <f t="shared" si="413"/>
        <v>28</v>
      </c>
      <c r="T3958">
        <f t="shared" si="414"/>
        <v>2017</v>
      </c>
      <c r="U3958" t="str">
        <f t="shared" si="416"/>
        <v>Apr</v>
      </c>
      <c r="V3958" t="str">
        <f t="shared" si="415"/>
        <v>Mar</v>
      </c>
    </row>
    <row r="3959" spans="1:22" ht="42.75" x14ac:dyDescent="0.4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>
        <v>1</v>
      </c>
      <c r="L3959" t="b">
        <v>0</v>
      </c>
      <c r="M3959" t="s">
        <v>8273</v>
      </c>
      <c r="N3959" t="s">
        <v>8274</v>
      </c>
      <c r="O3959" s="6">
        <f t="shared" si="409"/>
        <v>0</v>
      </c>
      <c r="P3959">
        <f t="shared" si="410"/>
        <v>7</v>
      </c>
      <c r="Q3959" s="5">
        <f t="shared" si="412"/>
        <v>42874.507730496451</v>
      </c>
      <c r="R3959" s="5">
        <f t="shared" si="411"/>
        <v>42921.48645390071</v>
      </c>
      <c r="S3959">
        <f t="shared" si="413"/>
        <v>47</v>
      </c>
      <c r="T3959">
        <f t="shared" si="414"/>
        <v>2017</v>
      </c>
      <c r="U3959" t="str">
        <f t="shared" si="416"/>
        <v>Jul</v>
      </c>
      <c r="V3959" t="str">
        <f t="shared" si="415"/>
        <v>May</v>
      </c>
    </row>
    <row r="3960" spans="1:22" ht="42.75" x14ac:dyDescent="0.4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>
        <v>16</v>
      </c>
      <c r="L3960" t="b">
        <v>0</v>
      </c>
      <c r="M3960" t="s">
        <v>8273</v>
      </c>
      <c r="N3960" t="s">
        <v>8274</v>
      </c>
      <c r="O3960" s="6">
        <f t="shared" si="409"/>
        <v>32</v>
      </c>
      <c r="P3960">
        <f t="shared" si="410"/>
        <v>40.06</v>
      </c>
      <c r="Q3960" s="5">
        <f t="shared" si="412"/>
        <v>42162.65144208038</v>
      </c>
      <c r="R3960" s="5">
        <f t="shared" si="411"/>
        <v>42200.063829787236</v>
      </c>
      <c r="S3960">
        <f t="shared" si="413"/>
        <v>38</v>
      </c>
      <c r="T3960">
        <f t="shared" si="414"/>
        <v>2015</v>
      </c>
      <c r="U3960" t="str">
        <f t="shared" si="416"/>
        <v>Jul</v>
      </c>
      <c r="V3960" t="str">
        <f t="shared" si="415"/>
        <v>Jun</v>
      </c>
    </row>
    <row r="3961" spans="1:22" ht="42.75" x14ac:dyDescent="0.4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>
        <v>12</v>
      </c>
      <c r="L3961" t="b">
        <v>0</v>
      </c>
      <c r="M3961" t="s">
        <v>8273</v>
      </c>
      <c r="N3961" t="s">
        <v>8274</v>
      </c>
      <c r="O3961" s="6">
        <f t="shared" si="409"/>
        <v>24</v>
      </c>
      <c r="P3961">
        <f t="shared" si="410"/>
        <v>24.33</v>
      </c>
      <c r="Q3961" s="5">
        <f t="shared" si="412"/>
        <v>42227.848179669032</v>
      </c>
      <c r="R3961" s="5">
        <f t="shared" si="411"/>
        <v>42258.486477541373</v>
      </c>
      <c r="S3961">
        <f t="shared" si="413"/>
        <v>31</v>
      </c>
      <c r="T3961">
        <f t="shared" si="414"/>
        <v>2015</v>
      </c>
      <c r="U3961" t="str">
        <f t="shared" si="416"/>
        <v>Sep</v>
      </c>
      <c r="V3961" t="str">
        <f t="shared" si="415"/>
        <v>Aug</v>
      </c>
    </row>
    <row r="3962" spans="1:22" ht="42.75" x14ac:dyDescent="0.4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>
        <v>4</v>
      </c>
      <c r="L3962" t="b">
        <v>0</v>
      </c>
      <c r="M3962" t="s">
        <v>8273</v>
      </c>
      <c r="N3962" t="s">
        <v>8274</v>
      </c>
      <c r="O3962" s="6">
        <f t="shared" si="409"/>
        <v>2</v>
      </c>
      <c r="P3962">
        <f t="shared" si="410"/>
        <v>11.25</v>
      </c>
      <c r="Q3962" s="5">
        <f t="shared" si="412"/>
        <v>42699.735886524824</v>
      </c>
      <c r="R3962" s="5">
        <f t="shared" si="411"/>
        <v>42730.374184397166</v>
      </c>
      <c r="S3962">
        <f t="shared" si="413"/>
        <v>31</v>
      </c>
      <c r="T3962">
        <f t="shared" si="414"/>
        <v>2016</v>
      </c>
      <c r="U3962" t="str">
        <f t="shared" si="416"/>
        <v>Dec</v>
      </c>
      <c r="V3962" t="str">
        <f t="shared" si="415"/>
        <v>Nov</v>
      </c>
    </row>
    <row r="3963" spans="1:22" ht="42.75" x14ac:dyDescent="0.4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>
        <v>2</v>
      </c>
      <c r="L3963" t="b">
        <v>0</v>
      </c>
      <c r="M3963" t="s">
        <v>8273</v>
      </c>
      <c r="N3963" t="s">
        <v>8274</v>
      </c>
      <c r="O3963" s="6">
        <f t="shared" si="409"/>
        <v>0</v>
      </c>
      <c r="P3963">
        <f t="shared" si="410"/>
        <v>10.5</v>
      </c>
      <c r="Q3963" s="5">
        <f t="shared" si="412"/>
        <v>42090.080496453898</v>
      </c>
      <c r="R3963" s="5">
        <f t="shared" si="411"/>
        <v>42112.548581560288</v>
      </c>
      <c r="S3963">
        <f t="shared" si="413"/>
        <v>23</v>
      </c>
      <c r="T3963">
        <f t="shared" si="414"/>
        <v>2015</v>
      </c>
      <c r="U3963" t="str">
        <f t="shared" si="416"/>
        <v>Apr</v>
      </c>
      <c r="V3963" t="str">
        <f t="shared" si="415"/>
        <v>Mar</v>
      </c>
    </row>
    <row r="3964" spans="1:22" ht="42.75" x14ac:dyDescent="0.4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>
        <v>3</v>
      </c>
      <c r="L3964" t="b">
        <v>0</v>
      </c>
      <c r="M3964" t="s">
        <v>8273</v>
      </c>
      <c r="N3964" t="s">
        <v>8274</v>
      </c>
      <c r="O3964" s="6">
        <f t="shared" si="409"/>
        <v>3</v>
      </c>
      <c r="P3964">
        <f t="shared" si="410"/>
        <v>15</v>
      </c>
      <c r="Q3964" s="5">
        <f t="shared" si="412"/>
        <v>42667.847446808511</v>
      </c>
      <c r="R3964" s="5">
        <f t="shared" si="411"/>
        <v>42693.379361702129</v>
      </c>
      <c r="S3964">
        <f t="shared" si="413"/>
        <v>26</v>
      </c>
      <c r="T3964">
        <f t="shared" si="414"/>
        <v>2016</v>
      </c>
      <c r="U3964" t="str">
        <f t="shared" si="416"/>
        <v>Nov</v>
      </c>
      <c r="V3964" t="str">
        <f t="shared" si="415"/>
        <v>Oct</v>
      </c>
    </row>
    <row r="3965" spans="1:22" ht="42.75" x14ac:dyDescent="0.4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>
        <v>0</v>
      </c>
      <c r="L3965" t="b">
        <v>0</v>
      </c>
      <c r="M3965" t="s">
        <v>8273</v>
      </c>
      <c r="N3965" t="s">
        <v>8274</v>
      </c>
      <c r="O3965" s="6">
        <f t="shared" si="409"/>
        <v>0</v>
      </c>
      <c r="P3965">
        <f t="shared" si="410"/>
        <v>0</v>
      </c>
      <c r="Q3965" s="5">
        <f t="shared" si="412"/>
        <v>42652.051028368791</v>
      </c>
      <c r="R3965" s="5">
        <f t="shared" si="411"/>
        <v>42682.731879432627</v>
      </c>
      <c r="S3965">
        <f t="shared" si="413"/>
        <v>31</v>
      </c>
      <c r="T3965">
        <f t="shared" si="414"/>
        <v>2016</v>
      </c>
      <c r="U3965" t="str">
        <f t="shared" si="416"/>
        <v>Nov</v>
      </c>
      <c r="V3965" t="str">
        <f t="shared" si="415"/>
        <v>Oct</v>
      </c>
    </row>
    <row r="3966" spans="1:22" ht="42.75" x14ac:dyDescent="0.4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>
        <v>3</v>
      </c>
      <c r="L3966" t="b">
        <v>0</v>
      </c>
      <c r="M3966" t="s">
        <v>8273</v>
      </c>
      <c r="N3966" t="s">
        <v>8274</v>
      </c>
      <c r="O3966" s="6">
        <f t="shared" si="409"/>
        <v>6</v>
      </c>
      <c r="P3966">
        <f t="shared" si="410"/>
        <v>42</v>
      </c>
      <c r="Q3966" s="5">
        <f t="shared" si="412"/>
        <v>42404.460827423172</v>
      </c>
      <c r="R3966" s="5">
        <f t="shared" si="411"/>
        <v>42465.69486997636</v>
      </c>
      <c r="S3966">
        <f t="shared" si="413"/>
        <v>61</v>
      </c>
      <c r="T3966">
        <f t="shared" si="414"/>
        <v>2016</v>
      </c>
      <c r="U3966" t="str">
        <f t="shared" si="416"/>
        <v>Apr</v>
      </c>
      <c r="V3966" t="str">
        <f t="shared" si="415"/>
        <v>Feb</v>
      </c>
    </row>
    <row r="3967" spans="1:22" ht="42.75" x14ac:dyDescent="0.4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>
        <v>4</v>
      </c>
      <c r="L3967" t="b">
        <v>0</v>
      </c>
      <c r="M3967" t="s">
        <v>8273</v>
      </c>
      <c r="N3967" t="s">
        <v>8274</v>
      </c>
      <c r="O3967" s="6">
        <f t="shared" si="409"/>
        <v>14</v>
      </c>
      <c r="P3967">
        <f t="shared" si="410"/>
        <v>71.25</v>
      </c>
      <c r="Q3967" s="5">
        <f t="shared" si="412"/>
        <v>42772.6451536643</v>
      </c>
      <c r="R3967" s="5">
        <f t="shared" si="411"/>
        <v>42833.879196217495</v>
      </c>
      <c r="S3967">
        <f t="shared" si="413"/>
        <v>61</v>
      </c>
      <c r="T3967">
        <f t="shared" si="414"/>
        <v>2017</v>
      </c>
      <c r="U3967" t="str">
        <f t="shared" si="416"/>
        <v>Apr</v>
      </c>
      <c r="V3967" t="str">
        <f t="shared" si="415"/>
        <v>Feb</v>
      </c>
    </row>
    <row r="3968" spans="1:22" ht="42.75" x14ac:dyDescent="0.4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>
        <v>2</v>
      </c>
      <c r="L3968" t="b">
        <v>0</v>
      </c>
      <c r="M3968" t="s">
        <v>8273</v>
      </c>
      <c r="N3968" t="s">
        <v>8274</v>
      </c>
      <c r="O3968" s="6">
        <f t="shared" si="409"/>
        <v>1</v>
      </c>
      <c r="P3968">
        <f t="shared" si="410"/>
        <v>22.5</v>
      </c>
      <c r="Q3968" s="5">
        <f t="shared" si="412"/>
        <v>42147.088392434991</v>
      </c>
      <c r="R3968" s="5">
        <f t="shared" si="411"/>
        <v>42190.403546099289</v>
      </c>
      <c r="S3968">
        <f t="shared" si="413"/>
        <v>43</v>
      </c>
      <c r="T3968">
        <f t="shared" si="414"/>
        <v>2015</v>
      </c>
      <c r="U3968" t="str">
        <f t="shared" si="416"/>
        <v>Jul</v>
      </c>
      <c r="V3968" t="str">
        <f t="shared" si="415"/>
        <v>May</v>
      </c>
    </row>
    <row r="3969" spans="1:22" ht="42.75" x14ac:dyDescent="0.4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>
        <v>10</v>
      </c>
      <c r="L3969" t="b">
        <v>0</v>
      </c>
      <c r="M3969" t="s">
        <v>8273</v>
      </c>
      <c r="N3969" t="s">
        <v>8274</v>
      </c>
      <c r="O3969" s="6">
        <f t="shared" si="409"/>
        <v>24</v>
      </c>
      <c r="P3969">
        <f t="shared" si="410"/>
        <v>41</v>
      </c>
      <c r="Q3969" s="5">
        <f t="shared" si="412"/>
        <v>43136.275496453905</v>
      </c>
      <c r="R3969" s="5">
        <f t="shared" si="411"/>
        <v>43166.913794326239</v>
      </c>
      <c r="S3969">
        <f t="shared" si="413"/>
        <v>31</v>
      </c>
      <c r="T3969">
        <f t="shared" si="414"/>
        <v>2018</v>
      </c>
      <c r="U3969" t="str">
        <f t="shared" si="416"/>
        <v>Mar</v>
      </c>
      <c r="V3969" t="str">
        <f t="shared" si="415"/>
        <v>Feb</v>
      </c>
    </row>
    <row r="3970" spans="1:22" ht="42.75" x14ac:dyDescent="0.4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>
        <v>11</v>
      </c>
      <c r="L3970" t="b">
        <v>0</v>
      </c>
      <c r="M3970" t="s">
        <v>8273</v>
      </c>
      <c r="N3970" t="s">
        <v>8274</v>
      </c>
      <c r="O3970" s="6">
        <f t="shared" ref="O3970:O4033" si="417">ROUND(E3970/D3970*100,0)</f>
        <v>11</v>
      </c>
      <c r="P3970">
        <f t="shared" ref="P3970:P4033" si="418">IFERROR(ROUND(E3970/K3970,2),0)</f>
        <v>47.91</v>
      </c>
      <c r="Q3970" s="5">
        <f t="shared" si="412"/>
        <v>42812.045780141845</v>
      </c>
      <c r="R3970" s="5">
        <f t="shared" ref="R3970:R4033" si="419">(I3970/84600)+DATE(1970,1,1)</f>
        <v>42873.322375886521</v>
      </c>
      <c r="S3970">
        <f t="shared" si="413"/>
        <v>61</v>
      </c>
      <c r="T3970">
        <f t="shared" si="414"/>
        <v>2017</v>
      </c>
      <c r="U3970" t="str">
        <f t="shared" si="416"/>
        <v>May</v>
      </c>
      <c r="V3970" t="str">
        <f t="shared" si="415"/>
        <v>Mar</v>
      </c>
    </row>
    <row r="3971" spans="1:22" ht="42.75" x14ac:dyDescent="0.4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>
        <v>6</v>
      </c>
      <c r="L3971" t="b">
        <v>0</v>
      </c>
      <c r="M3971" t="s">
        <v>8273</v>
      </c>
      <c r="N3971" t="s">
        <v>8274</v>
      </c>
      <c r="O3971" s="6">
        <f t="shared" si="417"/>
        <v>7</v>
      </c>
      <c r="P3971">
        <f t="shared" si="418"/>
        <v>35.17</v>
      </c>
      <c r="Q3971" s="5">
        <f t="shared" ref="Q3971:Q4034" si="420">(J3971/84600)+DATE(1970,1,1)</f>
        <v>42964.255862884165</v>
      </c>
      <c r="R3971" s="5">
        <f t="shared" si="419"/>
        <v>42973.762411347518</v>
      </c>
      <c r="S3971">
        <f t="shared" ref="S3971:S4034" si="421">ROUND((I3971-J3971)/86400,0)+1</f>
        <v>10</v>
      </c>
      <c r="T3971">
        <f t="shared" ref="T3971:T4034" si="422">YEAR((Q3971))</f>
        <v>2017</v>
      </c>
      <c r="U3971" t="str">
        <f t="shared" si="416"/>
        <v>Aug</v>
      </c>
      <c r="V3971" t="str">
        <f t="shared" si="415"/>
        <v>Aug</v>
      </c>
    </row>
    <row r="3972" spans="1:22" ht="57" x14ac:dyDescent="0.4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>
        <v>2</v>
      </c>
      <c r="L3972" t="b">
        <v>0</v>
      </c>
      <c r="M3972" t="s">
        <v>8273</v>
      </c>
      <c r="N3972" t="s">
        <v>8274</v>
      </c>
      <c r="O3972" s="6">
        <f t="shared" si="417"/>
        <v>0</v>
      </c>
      <c r="P3972">
        <f t="shared" si="418"/>
        <v>5.5</v>
      </c>
      <c r="Q3972" s="5">
        <f t="shared" si="420"/>
        <v>42806.988309692671</v>
      </c>
      <c r="R3972" s="5">
        <f t="shared" si="419"/>
        <v>42837.626607565013</v>
      </c>
      <c r="S3972">
        <f t="shared" si="421"/>
        <v>31</v>
      </c>
      <c r="T3972">
        <f t="shared" si="422"/>
        <v>2017</v>
      </c>
      <c r="U3972" t="str">
        <f t="shared" si="416"/>
        <v>Apr</v>
      </c>
      <c r="V3972" t="str">
        <f t="shared" si="415"/>
        <v>Mar</v>
      </c>
    </row>
    <row r="3973" spans="1:22" ht="42.75" x14ac:dyDescent="0.4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>
        <v>6</v>
      </c>
      <c r="L3973" t="b">
        <v>0</v>
      </c>
      <c r="M3973" t="s">
        <v>8273</v>
      </c>
      <c r="N3973" t="s">
        <v>8274</v>
      </c>
      <c r="O3973" s="6">
        <f t="shared" si="417"/>
        <v>1</v>
      </c>
      <c r="P3973">
        <f t="shared" si="418"/>
        <v>22.67</v>
      </c>
      <c r="Q3973" s="5">
        <f t="shared" si="420"/>
        <v>42157.122056737586</v>
      </c>
      <c r="R3973" s="5">
        <f t="shared" si="419"/>
        <v>42187.760354609927</v>
      </c>
      <c r="S3973">
        <f t="shared" si="421"/>
        <v>31</v>
      </c>
      <c r="T3973">
        <f t="shared" si="422"/>
        <v>2015</v>
      </c>
      <c r="U3973" t="str">
        <f t="shared" si="416"/>
        <v>Jul</v>
      </c>
      <c r="V3973" t="str">
        <f t="shared" si="415"/>
        <v>Jun</v>
      </c>
    </row>
    <row r="3974" spans="1:22" ht="42.75" x14ac:dyDescent="0.4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>
        <v>8</v>
      </c>
      <c r="L3974" t="b">
        <v>0</v>
      </c>
      <c r="M3974" t="s">
        <v>8273</v>
      </c>
      <c r="N3974" t="s">
        <v>8274</v>
      </c>
      <c r="O3974" s="6">
        <f t="shared" si="417"/>
        <v>21</v>
      </c>
      <c r="P3974">
        <f t="shared" si="418"/>
        <v>26.38</v>
      </c>
      <c r="Q3974" s="5">
        <f t="shared" si="420"/>
        <v>42330.26044917258</v>
      </c>
      <c r="R3974" s="5">
        <f t="shared" si="419"/>
        <v>42391.537044917262</v>
      </c>
      <c r="S3974">
        <f t="shared" si="421"/>
        <v>61</v>
      </c>
      <c r="T3974">
        <f t="shared" si="422"/>
        <v>2015</v>
      </c>
      <c r="U3974" t="str">
        <f t="shared" si="416"/>
        <v>Jan</v>
      </c>
      <c r="V3974" t="str">
        <f t="shared" si="415"/>
        <v>Nov</v>
      </c>
    </row>
    <row r="3975" spans="1:22" ht="42.75" x14ac:dyDescent="0.4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>
        <v>37</v>
      </c>
      <c r="L3975" t="b">
        <v>0</v>
      </c>
      <c r="M3975" t="s">
        <v>8273</v>
      </c>
      <c r="N3975" t="s">
        <v>8274</v>
      </c>
      <c r="O3975" s="6">
        <f t="shared" si="417"/>
        <v>78</v>
      </c>
      <c r="P3975">
        <f t="shared" si="418"/>
        <v>105.54</v>
      </c>
      <c r="Q3975" s="5">
        <f t="shared" si="420"/>
        <v>42829.273167848703</v>
      </c>
      <c r="R3975" s="5">
        <f t="shared" si="419"/>
        <v>42859.382978723399</v>
      </c>
      <c r="S3975">
        <f t="shared" si="421"/>
        <v>30</v>
      </c>
      <c r="T3975">
        <f t="shared" si="422"/>
        <v>2017</v>
      </c>
      <c r="U3975" t="str">
        <f t="shared" si="416"/>
        <v>May</v>
      </c>
      <c r="V3975" t="str">
        <f t="shared" si="415"/>
        <v>Apr</v>
      </c>
    </row>
    <row r="3976" spans="1:22" ht="42.75" x14ac:dyDescent="0.4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>
        <v>11</v>
      </c>
      <c r="L3976" t="b">
        <v>0</v>
      </c>
      <c r="M3976" t="s">
        <v>8273</v>
      </c>
      <c r="N3976" t="s">
        <v>8274</v>
      </c>
      <c r="O3976" s="6">
        <f t="shared" si="417"/>
        <v>32</v>
      </c>
      <c r="P3976">
        <f t="shared" si="418"/>
        <v>29.09</v>
      </c>
      <c r="Q3976" s="5">
        <f t="shared" si="420"/>
        <v>42853.643593380613</v>
      </c>
      <c r="R3976" s="5">
        <f t="shared" si="419"/>
        <v>42884.281891252955</v>
      </c>
      <c r="S3976">
        <f t="shared" si="421"/>
        <v>31</v>
      </c>
      <c r="T3976">
        <f t="shared" si="422"/>
        <v>2017</v>
      </c>
      <c r="U3976" t="str">
        <f t="shared" si="416"/>
        <v>May</v>
      </c>
      <c r="V3976" t="str">
        <f t="shared" si="415"/>
        <v>Apr</v>
      </c>
    </row>
    <row r="3977" spans="1:22" ht="42.75" x14ac:dyDescent="0.4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>
        <v>0</v>
      </c>
      <c r="L3977" t="b">
        <v>0</v>
      </c>
      <c r="M3977" t="s">
        <v>8273</v>
      </c>
      <c r="N3977" t="s">
        <v>8274</v>
      </c>
      <c r="O3977" s="6">
        <f t="shared" si="417"/>
        <v>0</v>
      </c>
      <c r="P3977">
        <f t="shared" si="418"/>
        <v>0</v>
      </c>
      <c r="Q3977" s="5">
        <f t="shared" si="420"/>
        <v>42895.842765957452</v>
      </c>
      <c r="R3977" s="5">
        <f t="shared" si="419"/>
        <v>42926.481063829786</v>
      </c>
      <c r="S3977">
        <f t="shared" si="421"/>
        <v>31</v>
      </c>
      <c r="T3977">
        <f t="shared" si="422"/>
        <v>2017</v>
      </c>
      <c r="U3977" t="str">
        <f t="shared" si="416"/>
        <v>Jul</v>
      </c>
      <c r="V3977" t="str">
        <f t="shared" si="415"/>
        <v>Jun</v>
      </c>
    </row>
    <row r="3978" spans="1:22" ht="42.75" x14ac:dyDescent="0.4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>
        <v>10</v>
      </c>
      <c r="L3978" t="b">
        <v>0</v>
      </c>
      <c r="M3978" t="s">
        <v>8273</v>
      </c>
      <c r="N3978" t="s">
        <v>8274</v>
      </c>
      <c r="O3978" s="6">
        <f t="shared" si="417"/>
        <v>48</v>
      </c>
      <c r="P3978">
        <f t="shared" si="418"/>
        <v>62</v>
      </c>
      <c r="Q3978" s="5">
        <f t="shared" si="420"/>
        <v>42176.855330969265</v>
      </c>
      <c r="R3978" s="5">
        <f t="shared" si="419"/>
        <v>42198.744680851065</v>
      </c>
      <c r="S3978">
        <f t="shared" si="421"/>
        <v>22</v>
      </c>
      <c r="T3978">
        <f t="shared" si="422"/>
        <v>2015</v>
      </c>
      <c r="U3978" t="str">
        <f t="shared" si="416"/>
        <v>Jul</v>
      </c>
      <c r="V3978" t="str">
        <f t="shared" si="415"/>
        <v>Jun</v>
      </c>
    </row>
    <row r="3979" spans="1:22" ht="42.75" x14ac:dyDescent="0.4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>
        <v>6</v>
      </c>
      <c r="L3979" t="b">
        <v>0</v>
      </c>
      <c r="M3979" t="s">
        <v>8273</v>
      </c>
      <c r="N3979" t="s">
        <v>8274</v>
      </c>
      <c r="O3979" s="6">
        <f t="shared" si="417"/>
        <v>1</v>
      </c>
      <c r="P3979">
        <f t="shared" si="418"/>
        <v>217.5</v>
      </c>
      <c r="Q3979" s="5">
        <f t="shared" si="420"/>
        <v>42904.954278959813</v>
      </c>
      <c r="R3979" s="5">
        <f t="shared" si="419"/>
        <v>42935.592576832147</v>
      </c>
      <c r="S3979">
        <f t="shared" si="421"/>
        <v>31</v>
      </c>
      <c r="T3979">
        <f t="shared" si="422"/>
        <v>2017</v>
      </c>
      <c r="U3979" t="str">
        <f t="shared" si="416"/>
        <v>Jul</v>
      </c>
      <c r="V3979" t="str">
        <f t="shared" si="415"/>
        <v>Jun</v>
      </c>
    </row>
    <row r="3980" spans="1:22" ht="42.75" x14ac:dyDescent="0.4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>
        <v>8</v>
      </c>
      <c r="L3980" t="b">
        <v>0</v>
      </c>
      <c r="M3980" t="s">
        <v>8273</v>
      </c>
      <c r="N3980" t="s">
        <v>8274</v>
      </c>
      <c r="O3980" s="6">
        <f t="shared" si="417"/>
        <v>11</v>
      </c>
      <c r="P3980">
        <f t="shared" si="418"/>
        <v>26.75</v>
      </c>
      <c r="Q3980" s="5">
        <f t="shared" si="420"/>
        <v>42324.720484633566</v>
      </c>
      <c r="R3980" s="5">
        <f t="shared" si="419"/>
        <v>42385.997080378249</v>
      </c>
      <c r="S3980">
        <f t="shared" si="421"/>
        <v>61</v>
      </c>
      <c r="T3980">
        <f t="shared" si="422"/>
        <v>2015</v>
      </c>
      <c r="U3980" t="str">
        <f t="shared" si="416"/>
        <v>Jan</v>
      </c>
      <c r="V3980" t="str">
        <f t="shared" si="415"/>
        <v>Nov</v>
      </c>
    </row>
    <row r="3981" spans="1:22" ht="42.75" x14ac:dyDescent="0.4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>
        <v>6</v>
      </c>
      <c r="L3981" t="b">
        <v>0</v>
      </c>
      <c r="M3981" t="s">
        <v>8273</v>
      </c>
      <c r="N3981" t="s">
        <v>8274</v>
      </c>
      <c r="O3981" s="6">
        <f t="shared" si="417"/>
        <v>2</v>
      </c>
      <c r="P3981">
        <f t="shared" si="418"/>
        <v>18.329999999999998</v>
      </c>
      <c r="Q3981" s="5">
        <f t="shared" si="420"/>
        <v>42420.986489361705</v>
      </c>
      <c r="R3981" s="5">
        <f t="shared" si="419"/>
        <v>42444.404255319154</v>
      </c>
      <c r="S3981">
        <f t="shared" si="421"/>
        <v>24</v>
      </c>
      <c r="T3981">
        <f t="shared" si="422"/>
        <v>2016</v>
      </c>
      <c r="U3981" t="str">
        <f t="shared" si="416"/>
        <v>Mar</v>
      </c>
      <c r="V3981" t="str">
        <f t="shared" si="415"/>
        <v>Feb</v>
      </c>
    </row>
    <row r="3982" spans="1:22" ht="42.75" x14ac:dyDescent="0.4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>
        <v>7</v>
      </c>
      <c r="L3982" t="b">
        <v>0</v>
      </c>
      <c r="M3982" t="s">
        <v>8273</v>
      </c>
      <c r="N3982" t="s">
        <v>8274</v>
      </c>
      <c r="O3982" s="6">
        <f t="shared" si="417"/>
        <v>18</v>
      </c>
      <c r="P3982">
        <f t="shared" si="418"/>
        <v>64.290000000000006</v>
      </c>
      <c r="Q3982" s="5">
        <f t="shared" si="420"/>
        <v>42140.845709219859</v>
      </c>
      <c r="R3982" s="5">
        <f t="shared" si="419"/>
        <v>42171.4840070922</v>
      </c>
      <c r="S3982">
        <f t="shared" si="421"/>
        <v>31</v>
      </c>
      <c r="T3982">
        <f t="shared" si="422"/>
        <v>2015</v>
      </c>
      <c r="U3982" t="str">
        <f t="shared" si="416"/>
        <v>Jun</v>
      </c>
      <c r="V3982" t="str">
        <f t="shared" si="415"/>
        <v>May</v>
      </c>
    </row>
    <row r="3983" spans="1:22" ht="28.5" x14ac:dyDescent="0.4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>
        <v>7</v>
      </c>
      <c r="L3983" t="b">
        <v>0</v>
      </c>
      <c r="M3983" t="s">
        <v>8273</v>
      </c>
      <c r="N3983" t="s">
        <v>8274</v>
      </c>
      <c r="O3983" s="6">
        <f t="shared" si="417"/>
        <v>4</v>
      </c>
      <c r="P3983">
        <f t="shared" si="418"/>
        <v>175</v>
      </c>
      <c r="Q3983" s="5">
        <f t="shared" si="420"/>
        <v>42868.58804964539</v>
      </c>
      <c r="R3983" s="5">
        <f t="shared" si="419"/>
        <v>42929.864645390073</v>
      </c>
      <c r="S3983">
        <f t="shared" si="421"/>
        <v>61</v>
      </c>
      <c r="T3983">
        <f t="shared" si="422"/>
        <v>2017</v>
      </c>
      <c r="U3983" t="str">
        <f t="shared" si="416"/>
        <v>Jul</v>
      </c>
      <c r="V3983" t="str">
        <f t="shared" si="415"/>
        <v>May</v>
      </c>
    </row>
    <row r="3984" spans="1:22" ht="57" x14ac:dyDescent="0.4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>
        <v>5</v>
      </c>
      <c r="L3984" t="b">
        <v>0</v>
      </c>
      <c r="M3984" t="s">
        <v>8273</v>
      </c>
      <c r="N3984" t="s">
        <v>8274</v>
      </c>
      <c r="O3984" s="6">
        <f t="shared" si="417"/>
        <v>20</v>
      </c>
      <c r="P3984">
        <f t="shared" si="418"/>
        <v>34</v>
      </c>
      <c r="Q3984" s="5">
        <f t="shared" si="420"/>
        <v>42485.231442080374</v>
      </c>
      <c r="R3984" s="5">
        <f t="shared" si="419"/>
        <v>42546.508037825057</v>
      </c>
      <c r="S3984">
        <f t="shared" si="421"/>
        <v>61</v>
      </c>
      <c r="T3984">
        <f t="shared" si="422"/>
        <v>2016</v>
      </c>
      <c r="U3984" t="str">
        <f t="shared" si="416"/>
        <v>Jun</v>
      </c>
      <c r="V3984" t="str">
        <f t="shared" si="415"/>
        <v>Apr</v>
      </c>
    </row>
    <row r="3985" spans="1:22" ht="42.75" x14ac:dyDescent="0.4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>
        <v>46</v>
      </c>
      <c r="L3985" t="b">
        <v>0</v>
      </c>
      <c r="M3985" t="s">
        <v>8273</v>
      </c>
      <c r="N3985" t="s">
        <v>8274</v>
      </c>
      <c r="O3985" s="6">
        <f t="shared" si="417"/>
        <v>35</v>
      </c>
      <c r="P3985">
        <f t="shared" si="418"/>
        <v>84.28</v>
      </c>
      <c r="Q3985" s="5">
        <f t="shared" si="420"/>
        <v>42092.101134751778</v>
      </c>
      <c r="R3985" s="5">
        <f t="shared" si="419"/>
        <v>42124.190780141842</v>
      </c>
      <c r="S3985">
        <f t="shared" si="421"/>
        <v>32</v>
      </c>
      <c r="T3985">
        <f t="shared" si="422"/>
        <v>2015</v>
      </c>
      <c r="U3985" t="str">
        <f t="shared" si="416"/>
        <v>Apr</v>
      </c>
      <c r="V3985" t="str">
        <f t="shared" si="415"/>
        <v>Mar</v>
      </c>
    </row>
    <row r="3986" spans="1:22" ht="42.75" x14ac:dyDescent="0.4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>
        <v>10</v>
      </c>
      <c r="L3986" t="b">
        <v>0</v>
      </c>
      <c r="M3986" t="s">
        <v>8273</v>
      </c>
      <c r="N3986" t="s">
        <v>8274</v>
      </c>
      <c r="O3986" s="6">
        <f t="shared" si="417"/>
        <v>6</v>
      </c>
      <c r="P3986">
        <f t="shared" si="418"/>
        <v>9.5</v>
      </c>
      <c r="Q3986" s="5">
        <f t="shared" si="420"/>
        <v>42268.877588652482</v>
      </c>
      <c r="R3986" s="5">
        <f t="shared" si="419"/>
        <v>42299.553191489365</v>
      </c>
      <c r="S3986">
        <f t="shared" si="421"/>
        <v>31</v>
      </c>
      <c r="T3986">
        <f t="shared" si="422"/>
        <v>2015</v>
      </c>
      <c r="U3986" t="str">
        <f t="shared" si="416"/>
        <v>Oct</v>
      </c>
      <c r="V3986" t="str">
        <f t="shared" si="415"/>
        <v>Sep</v>
      </c>
    </row>
    <row r="3987" spans="1:22" ht="57" x14ac:dyDescent="0.4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>
        <v>19</v>
      </c>
      <c r="L3987" t="b">
        <v>0</v>
      </c>
      <c r="M3987" t="s">
        <v>8273</v>
      </c>
      <c r="N3987" t="s">
        <v>8274</v>
      </c>
      <c r="O3987" s="6">
        <f t="shared" si="417"/>
        <v>32</v>
      </c>
      <c r="P3987">
        <f t="shared" si="418"/>
        <v>33.74</v>
      </c>
      <c r="Q3987" s="5">
        <f t="shared" si="420"/>
        <v>42757.807565011819</v>
      </c>
      <c r="R3987" s="5">
        <f t="shared" si="419"/>
        <v>42779.429078014189</v>
      </c>
      <c r="S3987">
        <f t="shared" si="421"/>
        <v>22</v>
      </c>
      <c r="T3987">
        <f t="shared" si="422"/>
        <v>2017</v>
      </c>
      <c r="U3987" t="str">
        <f t="shared" si="416"/>
        <v>Feb</v>
      </c>
      <c r="V3987" t="str">
        <f t="shared" si="415"/>
        <v>Jan</v>
      </c>
    </row>
    <row r="3988" spans="1:22" ht="42.75" x14ac:dyDescent="0.4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>
        <v>13</v>
      </c>
      <c r="L3988" t="b">
        <v>0</v>
      </c>
      <c r="M3988" t="s">
        <v>8273</v>
      </c>
      <c r="N3988" t="s">
        <v>8274</v>
      </c>
      <c r="O3988" s="6">
        <f t="shared" si="417"/>
        <v>10</v>
      </c>
      <c r="P3988">
        <f t="shared" si="418"/>
        <v>37.54</v>
      </c>
      <c r="Q3988" s="5">
        <f t="shared" si="420"/>
        <v>42827.092127659576</v>
      </c>
      <c r="R3988" s="5">
        <f t="shared" si="419"/>
        <v>42856.704964539007</v>
      </c>
      <c r="S3988">
        <f t="shared" si="421"/>
        <v>30</v>
      </c>
      <c r="T3988">
        <f t="shared" si="422"/>
        <v>2017</v>
      </c>
      <c r="U3988" t="str">
        <f t="shared" si="416"/>
        <v>May</v>
      </c>
      <c r="V3988" t="str">
        <f t="shared" si="415"/>
        <v>Apr</v>
      </c>
    </row>
    <row r="3989" spans="1:22" ht="42.75" x14ac:dyDescent="0.4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>
        <v>13</v>
      </c>
      <c r="L3989" t="b">
        <v>0</v>
      </c>
      <c r="M3989" t="s">
        <v>8273</v>
      </c>
      <c r="N3989" t="s">
        <v>8274</v>
      </c>
      <c r="O3989" s="6">
        <f t="shared" si="417"/>
        <v>38</v>
      </c>
      <c r="P3989">
        <f t="shared" si="418"/>
        <v>11.62</v>
      </c>
      <c r="Q3989" s="5">
        <f t="shared" si="420"/>
        <v>42110.540070921983</v>
      </c>
      <c r="R3989" s="5">
        <f t="shared" si="419"/>
        <v>42120.75283687943</v>
      </c>
      <c r="S3989">
        <f t="shared" si="421"/>
        <v>11</v>
      </c>
      <c r="T3989">
        <f t="shared" si="422"/>
        <v>2015</v>
      </c>
      <c r="U3989" t="str">
        <f t="shared" si="416"/>
        <v>Apr</v>
      </c>
      <c r="V3989" t="str">
        <f t="shared" si="415"/>
        <v>Apr</v>
      </c>
    </row>
    <row r="3990" spans="1:22" ht="28.5" x14ac:dyDescent="0.4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>
        <v>4</v>
      </c>
      <c r="L3990" t="b">
        <v>0</v>
      </c>
      <c r="M3990" t="s">
        <v>8273</v>
      </c>
      <c r="N3990" t="s">
        <v>8274</v>
      </c>
      <c r="O3990" s="6">
        <f t="shared" si="417"/>
        <v>2</v>
      </c>
      <c r="P3990">
        <f t="shared" si="418"/>
        <v>8</v>
      </c>
      <c r="Q3990" s="5">
        <f t="shared" si="420"/>
        <v>42584.57225768322</v>
      </c>
      <c r="R3990" s="5">
        <f t="shared" si="419"/>
        <v>42599.891406619383</v>
      </c>
      <c r="S3990">
        <f t="shared" si="421"/>
        <v>16</v>
      </c>
      <c r="T3990">
        <f t="shared" si="422"/>
        <v>2016</v>
      </c>
      <c r="U3990" t="str">
        <f t="shared" si="416"/>
        <v>Aug</v>
      </c>
      <c r="V3990" t="str">
        <f t="shared" si="415"/>
        <v>Aug</v>
      </c>
    </row>
    <row r="3991" spans="1:22" ht="42.75" x14ac:dyDescent="0.4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>
        <v>0</v>
      </c>
      <c r="L3991" t="b">
        <v>0</v>
      </c>
      <c r="M3991" t="s">
        <v>8273</v>
      </c>
      <c r="N3991" t="s">
        <v>8274</v>
      </c>
      <c r="O3991" s="6">
        <f t="shared" si="417"/>
        <v>0</v>
      </c>
      <c r="P3991">
        <f t="shared" si="418"/>
        <v>0</v>
      </c>
      <c r="Q3991" s="5">
        <f t="shared" si="420"/>
        <v>42642.446583924349</v>
      </c>
      <c r="R3991" s="5">
        <f t="shared" si="419"/>
        <v>42673.127434988179</v>
      </c>
      <c r="S3991">
        <f t="shared" si="421"/>
        <v>31</v>
      </c>
      <c r="T3991">
        <f t="shared" si="422"/>
        <v>2016</v>
      </c>
      <c r="U3991" t="str">
        <f t="shared" si="416"/>
        <v>Oct</v>
      </c>
      <c r="V3991" t="str">
        <f t="shared" si="415"/>
        <v>Sep</v>
      </c>
    </row>
    <row r="3992" spans="1:22" ht="42.75" x14ac:dyDescent="0.4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>
        <v>3</v>
      </c>
      <c r="L3992" t="b">
        <v>0</v>
      </c>
      <c r="M3992" t="s">
        <v>8273</v>
      </c>
      <c r="N3992" t="s">
        <v>8274</v>
      </c>
      <c r="O3992" s="6">
        <f t="shared" si="417"/>
        <v>4</v>
      </c>
      <c r="P3992">
        <f t="shared" si="418"/>
        <v>23</v>
      </c>
      <c r="Q3992" s="5">
        <f t="shared" si="420"/>
        <v>42759.814338061464</v>
      </c>
      <c r="R3992" s="5">
        <f t="shared" si="419"/>
        <v>42790.452635933805</v>
      </c>
      <c r="S3992">
        <f t="shared" si="421"/>
        <v>31</v>
      </c>
      <c r="T3992">
        <f t="shared" si="422"/>
        <v>2017</v>
      </c>
      <c r="U3992" t="str">
        <f t="shared" si="416"/>
        <v>Feb</v>
      </c>
      <c r="V3992" t="str">
        <f t="shared" si="415"/>
        <v>Jan</v>
      </c>
    </row>
    <row r="3993" spans="1:22" ht="28.5" x14ac:dyDescent="0.4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>
        <v>1</v>
      </c>
      <c r="L3993" t="b">
        <v>0</v>
      </c>
      <c r="M3993" t="s">
        <v>8273</v>
      </c>
      <c r="N3993" t="s">
        <v>8274</v>
      </c>
      <c r="O3993" s="6">
        <f t="shared" si="417"/>
        <v>20</v>
      </c>
      <c r="P3993">
        <f t="shared" si="418"/>
        <v>100</v>
      </c>
      <c r="Q3993" s="5">
        <f t="shared" si="420"/>
        <v>42477.913498817972</v>
      </c>
      <c r="R3993" s="5">
        <f t="shared" si="419"/>
        <v>42508.551796690306</v>
      </c>
      <c r="S3993">
        <f t="shared" si="421"/>
        <v>31</v>
      </c>
      <c r="T3993">
        <f t="shared" si="422"/>
        <v>2016</v>
      </c>
      <c r="U3993" t="str">
        <f t="shared" si="416"/>
        <v>May</v>
      </c>
      <c r="V3993" t="str">
        <f t="shared" si="415"/>
        <v>Apr</v>
      </c>
    </row>
    <row r="3994" spans="1:22" ht="42.75" x14ac:dyDescent="0.4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>
        <v>9</v>
      </c>
      <c r="L3994" t="b">
        <v>0</v>
      </c>
      <c r="M3994" t="s">
        <v>8273</v>
      </c>
      <c r="N3994" t="s">
        <v>8274</v>
      </c>
      <c r="O3994" s="6">
        <f t="shared" si="417"/>
        <v>5</v>
      </c>
      <c r="P3994">
        <f t="shared" si="418"/>
        <v>60.11</v>
      </c>
      <c r="Q3994" s="5">
        <f t="shared" si="420"/>
        <v>42645.705189125292</v>
      </c>
      <c r="R3994" s="5">
        <f t="shared" si="419"/>
        <v>42707.02433806147</v>
      </c>
      <c r="S3994">
        <f t="shared" si="421"/>
        <v>61</v>
      </c>
      <c r="T3994">
        <f t="shared" si="422"/>
        <v>2016</v>
      </c>
      <c r="U3994" t="str">
        <f t="shared" si="416"/>
        <v>Dec</v>
      </c>
      <c r="V3994" t="str">
        <f t="shared" si="415"/>
        <v>Oct</v>
      </c>
    </row>
    <row r="3995" spans="1:22" ht="42.75" x14ac:dyDescent="0.4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>
        <v>1</v>
      </c>
      <c r="L3995" t="b">
        <v>0</v>
      </c>
      <c r="M3995" t="s">
        <v>8273</v>
      </c>
      <c r="N3995" t="s">
        <v>8274</v>
      </c>
      <c r="O3995" s="6">
        <f t="shared" si="417"/>
        <v>0</v>
      </c>
      <c r="P3995">
        <f t="shared" si="418"/>
        <v>3</v>
      </c>
      <c r="Q3995" s="5">
        <f t="shared" si="420"/>
        <v>42459.755460992907</v>
      </c>
      <c r="R3995" s="5">
        <f t="shared" si="419"/>
        <v>42490.393758865248</v>
      </c>
      <c r="S3995">
        <f t="shared" si="421"/>
        <v>31</v>
      </c>
      <c r="T3995">
        <f t="shared" si="422"/>
        <v>2016</v>
      </c>
      <c r="U3995" t="str">
        <f t="shared" si="416"/>
        <v>Apr</v>
      </c>
      <c r="V3995" t="str">
        <f t="shared" si="415"/>
        <v>Mar</v>
      </c>
    </row>
    <row r="3996" spans="1:22" ht="42.75" x14ac:dyDescent="0.4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>
        <v>1</v>
      </c>
      <c r="L3996" t="b">
        <v>0</v>
      </c>
      <c r="M3996" t="s">
        <v>8273</v>
      </c>
      <c r="N3996" t="s">
        <v>8274</v>
      </c>
      <c r="O3996" s="6">
        <f t="shared" si="417"/>
        <v>0</v>
      </c>
      <c r="P3996">
        <f t="shared" si="418"/>
        <v>5</v>
      </c>
      <c r="Q3996" s="5">
        <f t="shared" si="420"/>
        <v>42154.930141843972</v>
      </c>
      <c r="R3996" s="5">
        <f t="shared" si="419"/>
        <v>42185.568439716313</v>
      </c>
      <c r="S3996">
        <f t="shared" si="421"/>
        <v>31</v>
      </c>
      <c r="T3996">
        <f t="shared" si="422"/>
        <v>2015</v>
      </c>
      <c r="U3996" t="str">
        <f t="shared" si="416"/>
        <v>Jun</v>
      </c>
      <c r="V3996" t="str">
        <f t="shared" si="415"/>
        <v>May</v>
      </c>
    </row>
    <row r="3997" spans="1:22" ht="42.75" x14ac:dyDescent="0.4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>
        <v>4</v>
      </c>
      <c r="L3997" t="b">
        <v>0</v>
      </c>
      <c r="M3997" t="s">
        <v>8273</v>
      </c>
      <c r="N3997" t="s">
        <v>8274</v>
      </c>
      <c r="O3997" s="6">
        <f t="shared" si="417"/>
        <v>35</v>
      </c>
      <c r="P3997">
        <f t="shared" si="418"/>
        <v>17.5</v>
      </c>
      <c r="Q3997" s="5">
        <f t="shared" si="420"/>
        <v>42369.698309692671</v>
      </c>
      <c r="R3997" s="5">
        <f t="shared" si="419"/>
        <v>42400.125531914891</v>
      </c>
      <c r="S3997">
        <f t="shared" si="421"/>
        <v>31</v>
      </c>
      <c r="T3997">
        <f t="shared" si="422"/>
        <v>2015</v>
      </c>
      <c r="U3997" t="str">
        <f t="shared" si="416"/>
        <v>Jan</v>
      </c>
      <c r="V3997" t="str">
        <f t="shared" si="415"/>
        <v>Dec</v>
      </c>
    </row>
    <row r="3998" spans="1:22" ht="42.75" x14ac:dyDescent="0.4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>
        <v>17</v>
      </c>
      <c r="L3998" t="b">
        <v>0</v>
      </c>
      <c r="M3998" t="s">
        <v>8273</v>
      </c>
      <c r="N3998" t="s">
        <v>8274</v>
      </c>
      <c r="O3998" s="6">
        <f t="shared" si="417"/>
        <v>17</v>
      </c>
      <c r="P3998">
        <f t="shared" si="418"/>
        <v>29.24</v>
      </c>
      <c r="Q3998" s="5">
        <f t="shared" si="420"/>
        <v>42298.804539007091</v>
      </c>
      <c r="R3998" s="5">
        <f t="shared" si="419"/>
        <v>42312.49219858156</v>
      </c>
      <c r="S3998">
        <f t="shared" si="421"/>
        <v>14</v>
      </c>
      <c r="T3998">
        <f t="shared" si="422"/>
        <v>2015</v>
      </c>
      <c r="U3998" t="str">
        <f t="shared" si="416"/>
        <v>Nov</v>
      </c>
      <c r="V3998" t="str">
        <f t="shared" si="415"/>
        <v>Oct</v>
      </c>
    </row>
    <row r="3999" spans="1:22" ht="42.75" x14ac:dyDescent="0.4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>
        <v>0</v>
      </c>
      <c r="L3999" t="b">
        <v>0</v>
      </c>
      <c r="M3999" t="s">
        <v>8273</v>
      </c>
      <c r="N3999" t="s">
        <v>8274</v>
      </c>
      <c r="O3999" s="6">
        <f t="shared" si="417"/>
        <v>0</v>
      </c>
      <c r="P3999">
        <f t="shared" si="418"/>
        <v>0</v>
      </c>
      <c r="Q3999" s="5">
        <f t="shared" si="420"/>
        <v>42420.463605200945</v>
      </c>
      <c r="R3999" s="5">
        <f t="shared" si="419"/>
        <v>42451.059349881798</v>
      </c>
      <c r="S3999">
        <f t="shared" si="421"/>
        <v>31</v>
      </c>
      <c r="T3999">
        <f t="shared" si="422"/>
        <v>2016</v>
      </c>
      <c r="U3999" t="str">
        <f t="shared" si="416"/>
        <v>Mar</v>
      </c>
      <c r="V3999" t="str">
        <f t="shared" ref="V3999:V4062" si="423">TEXT(Q3999,"mmm")</f>
        <v>Feb</v>
      </c>
    </row>
    <row r="4000" spans="1:22" ht="42.75" x14ac:dyDescent="0.4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>
        <v>12</v>
      </c>
      <c r="L4000" t="b">
        <v>0</v>
      </c>
      <c r="M4000" t="s">
        <v>8273</v>
      </c>
      <c r="N4000" t="s">
        <v>8274</v>
      </c>
      <c r="O4000" s="6">
        <f t="shared" si="417"/>
        <v>57</v>
      </c>
      <c r="P4000">
        <f t="shared" si="418"/>
        <v>59.58</v>
      </c>
      <c r="Q4000" s="5">
        <f t="shared" si="420"/>
        <v>42412.877375886528</v>
      </c>
      <c r="R4000" s="5">
        <f t="shared" si="419"/>
        <v>42443.473120567374</v>
      </c>
      <c r="S4000">
        <f t="shared" si="421"/>
        <v>31</v>
      </c>
      <c r="T4000">
        <f t="shared" si="422"/>
        <v>2016</v>
      </c>
      <c r="U4000" t="str">
        <f t="shared" si="416"/>
        <v>Mar</v>
      </c>
      <c r="V4000" t="str">
        <f t="shared" si="423"/>
        <v>Feb</v>
      </c>
    </row>
    <row r="4001" spans="1:22" ht="42.75" x14ac:dyDescent="0.4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>
        <v>14</v>
      </c>
      <c r="L4001" t="b">
        <v>0</v>
      </c>
      <c r="M4001" t="s">
        <v>8273</v>
      </c>
      <c r="N4001" t="s">
        <v>8274</v>
      </c>
      <c r="O4001" s="6">
        <f t="shared" si="417"/>
        <v>17</v>
      </c>
      <c r="P4001">
        <f t="shared" si="418"/>
        <v>82.57</v>
      </c>
      <c r="Q4001" s="5">
        <f t="shared" si="420"/>
        <v>42189.080354609934</v>
      </c>
      <c r="R4001" s="5">
        <f t="shared" si="419"/>
        <v>42229.930366430257</v>
      </c>
      <c r="S4001">
        <f t="shared" si="421"/>
        <v>41</v>
      </c>
      <c r="T4001">
        <f t="shared" si="422"/>
        <v>2015</v>
      </c>
      <c r="U4001" t="str">
        <f t="shared" si="416"/>
        <v>Aug</v>
      </c>
      <c r="V4001" t="str">
        <f t="shared" si="423"/>
        <v>Jul</v>
      </c>
    </row>
    <row r="4002" spans="1:22" x14ac:dyDescent="0.4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>
        <v>1</v>
      </c>
      <c r="L4002" t="b">
        <v>0</v>
      </c>
      <c r="M4002" t="s">
        <v>8273</v>
      </c>
      <c r="N4002" t="s">
        <v>8274</v>
      </c>
      <c r="O4002" s="6">
        <f t="shared" si="417"/>
        <v>0</v>
      </c>
      <c r="P4002">
        <f t="shared" si="418"/>
        <v>10</v>
      </c>
      <c r="Q4002" s="5">
        <f t="shared" si="420"/>
        <v>42796.552695035462</v>
      </c>
      <c r="R4002" s="5">
        <f t="shared" si="419"/>
        <v>42857.786737588656</v>
      </c>
      <c r="S4002">
        <f t="shared" si="421"/>
        <v>61</v>
      </c>
      <c r="T4002">
        <f t="shared" si="422"/>
        <v>2017</v>
      </c>
      <c r="U4002" t="str">
        <f t="shared" si="416"/>
        <v>May</v>
      </c>
      <c r="V4002" t="str">
        <f t="shared" si="423"/>
        <v>Mar</v>
      </c>
    </row>
    <row r="4003" spans="1:22" ht="57" x14ac:dyDescent="0.4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>
        <v>14</v>
      </c>
      <c r="L4003" t="b">
        <v>0</v>
      </c>
      <c r="M4003" t="s">
        <v>8273</v>
      </c>
      <c r="N4003" t="s">
        <v>8274</v>
      </c>
      <c r="O4003" s="6">
        <f t="shared" si="417"/>
        <v>38</v>
      </c>
      <c r="P4003">
        <f t="shared" si="418"/>
        <v>32.36</v>
      </c>
      <c r="Q4003" s="5">
        <f t="shared" si="420"/>
        <v>43142.069834515365</v>
      </c>
      <c r="R4003" s="5">
        <f t="shared" si="419"/>
        <v>43162.319148936171</v>
      </c>
      <c r="S4003">
        <f t="shared" si="421"/>
        <v>21</v>
      </c>
      <c r="T4003">
        <f t="shared" si="422"/>
        <v>2018</v>
      </c>
      <c r="U4003" t="str">
        <f t="shared" si="416"/>
        <v>Mar</v>
      </c>
      <c r="V4003" t="str">
        <f t="shared" si="423"/>
        <v>Feb</v>
      </c>
    </row>
    <row r="4004" spans="1:22" ht="42.75" x14ac:dyDescent="0.4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>
        <v>4</v>
      </c>
      <c r="L4004" t="b">
        <v>0</v>
      </c>
      <c r="M4004" t="s">
        <v>8273</v>
      </c>
      <c r="N4004" t="s">
        <v>8274</v>
      </c>
      <c r="O4004" s="6">
        <f t="shared" si="417"/>
        <v>2</v>
      </c>
      <c r="P4004">
        <f t="shared" si="418"/>
        <v>5.75</v>
      </c>
      <c r="Q4004" s="5">
        <f t="shared" si="420"/>
        <v>42226.065732860516</v>
      </c>
      <c r="R4004" s="5">
        <f t="shared" si="419"/>
        <v>42256.704030732857</v>
      </c>
      <c r="S4004">
        <f t="shared" si="421"/>
        <v>31</v>
      </c>
      <c r="T4004">
        <f t="shared" si="422"/>
        <v>2015</v>
      </c>
      <c r="U4004" t="str">
        <f t="shared" si="416"/>
        <v>Sep</v>
      </c>
      <c r="V4004" t="str">
        <f t="shared" si="423"/>
        <v>Aug</v>
      </c>
    </row>
    <row r="4005" spans="1:22" ht="42.75" x14ac:dyDescent="0.4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>
        <v>2</v>
      </c>
      <c r="L4005" t="b">
        <v>0</v>
      </c>
      <c r="M4005" t="s">
        <v>8273</v>
      </c>
      <c r="N4005" t="s">
        <v>8274</v>
      </c>
      <c r="O4005" s="6">
        <f t="shared" si="417"/>
        <v>10</v>
      </c>
      <c r="P4005">
        <f t="shared" si="418"/>
        <v>100.5</v>
      </c>
      <c r="Q4005" s="5">
        <f t="shared" si="420"/>
        <v>42370.621122931443</v>
      </c>
      <c r="R4005" s="5">
        <f t="shared" si="419"/>
        <v>42401.259420803777</v>
      </c>
      <c r="S4005">
        <f t="shared" si="421"/>
        <v>31</v>
      </c>
      <c r="T4005">
        <f t="shared" si="422"/>
        <v>2016</v>
      </c>
      <c r="U4005" t="str">
        <f t="shared" si="416"/>
        <v>Feb</v>
      </c>
      <c r="V4005" t="str">
        <f t="shared" si="423"/>
        <v>Jan</v>
      </c>
    </row>
    <row r="4006" spans="1:22" x14ac:dyDescent="0.4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>
        <v>1</v>
      </c>
      <c r="L4006" t="b">
        <v>0</v>
      </c>
      <c r="M4006" t="s">
        <v>8273</v>
      </c>
      <c r="N4006" t="s">
        <v>8274</v>
      </c>
      <c r="O4006" s="6">
        <f t="shared" si="417"/>
        <v>0</v>
      </c>
      <c r="P4006">
        <f t="shared" si="418"/>
        <v>1</v>
      </c>
      <c r="Q4006" s="5">
        <f t="shared" si="420"/>
        <v>42237.421477541371</v>
      </c>
      <c r="R4006" s="5">
        <f t="shared" si="419"/>
        <v>42268.059775413712</v>
      </c>
      <c r="S4006">
        <f t="shared" si="421"/>
        <v>31</v>
      </c>
      <c r="T4006">
        <f t="shared" si="422"/>
        <v>2015</v>
      </c>
      <c r="U4006" t="str">
        <f t="shared" si="416"/>
        <v>Sep</v>
      </c>
      <c r="V4006" t="str">
        <f t="shared" si="423"/>
        <v>Aug</v>
      </c>
    </row>
    <row r="4007" spans="1:22" ht="42.75" x14ac:dyDescent="0.4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>
        <v>2</v>
      </c>
      <c r="L4007" t="b">
        <v>0</v>
      </c>
      <c r="M4007" t="s">
        <v>8273</v>
      </c>
      <c r="N4007" t="s">
        <v>8274</v>
      </c>
      <c r="O4007" s="6">
        <f t="shared" si="417"/>
        <v>1</v>
      </c>
      <c r="P4007">
        <f t="shared" si="418"/>
        <v>20</v>
      </c>
      <c r="Q4007" s="5">
        <f t="shared" si="420"/>
        <v>42219.697222222225</v>
      </c>
      <c r="R4007" s="5">
        <f t="shared" si="419"/>
        <v>42280.973817966908</v>
      </c>
      <c r="S4007">
        <f t="shared" si="421"/>
        <v>61</v>
      </c>
      <c r="T4007">
        <f t="shared" si="422"/>
        <v>2015</v>
      </c>
      <c r="U4007" t="str">
        <f t="shared" si="416"/>
        <v>Oct</v>
      </c>
      <c r="V4007" t="str">
        <f t="shared" si="423"/>
        <v>Aug</v>
      </c>
    </row>
    <row r="4008" spans="1:22" ht="42.75" x14ac:dyDescent="0.4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>
        <v>1</v>
      </c>
      <c r="L4008" t="b">
        <v>0</v>
      </c>
      <c r="M4008" t="s">
        <v>8273</v>
      </c>
      <c r="N4008" t="s">
        <v>8274</v>
      </c>
      <c r="O4008" s="6">
        <f t="shared" si="417"/>
        <v>0</v>
      </c>
      <c r="P4008">
        <f t="shared" si="418"/>
        <v>2</v>
      </c>
      <c r="Q4008" s="5">
        <f t="shared" si="420"/>
        <v>42749.704338061463</v>
      </c>
      <c r="R4008" s="5">
        <f t="shared" si="419"/>
        <v>42775.236252955081</v>
      </c>
      <c r="S4008">
        <f t="shared" si="421"/>
        <v>26</v>
      </c>
      <c r="T4008">
        <f t="shared" si="422"/>
        <v>2017</v>
      </c>
      <c r="U4008" t="str">
        <f t="shared" si="416"/>
        <v>Feb</v>
      </c>
      <c r="V4008" t="str">
        <f t="shared" si="423"/>
        <v>Jan</v>
      </c>
    </row>
    <row r="4009" spans="1:22" ht="42.75" x14ac:dyDescent="0.4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>
        <v>1</v>
      </c>
      <c r="L4009" t="b">
        <v>0</v>
      </c>
      <c r="M4009" t="s">
        <v>8273</v>
      </c>
      <c r="N4009" t="s">
        <v>8274</v>
      </c>
      <c r="O4009" s="6">
        <f t="shared" si="417"/>
        <v>0</v>
      </c>
      <c r="P4009">
        <f t="shared" si="418"/>
        <v>5</v>
      </c>
      <c r="Q4009" s="5">
        <f t="shared" si="420"/>
        <v>42195.151075650123</v>
      </c>
      <c r="R4009" s="5">
        <f t="shared" si="419"/>
        <v>42224.679432624114</v>
      </c>
      <c r="S4009">
        <f t="shared" si="421"/>
        <v>30</v>
      </c>
      <c r="T4009">
        <f t="shared" si="422"/>
        <v>2015</v>
      </c>
      <c r="U4009" t="str">
        <f t="shared" si="416"/>
        <v>Aug</v>
      </c>
      <c r="V4009" t="str">
        <f t="shared" si="423"/>
        <v>Jul</v>
      </c>
    </row>
    <row r="4010" spans="1:22" ht="42.75" x14ac:dyDescent="0.4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>
        <v>4</v>
      </c>
      <c r="L4010" t="b">
        <v>0</v>
      </c>
      <c r="M4010" t="s">
        <v>8273</v>
      </c>
      <c r="N4010" t="s">
        <v>8274</v>
      </c>
      <c r="O4010" s="6">
        <f t="shared" si="417"/>
        <v>6</v>
      </c>
      <c r="P4010">
        <f t="shared" si="418"/>
        <v>15</v>
      </c>
      <c r="Q4010" s="5">
        <f t="shared" si="420"/>
        <v>42531.346418439716</v>
      </c>
      <c r="R4010" s="5">
        <f t="shared" si="419"/>
        <v>42561.984716312058</v>
      </c>
      <c r="S4010">
        <f t="shared" si="421"/>
        <v>31</v>
      </c>
      <c r="T4010">
        <f t="shared" si="422"/>
        <v>2016</v>
      </c>
      <c r="U4010" t="str">
        <f t="shared" si="416"/>
        <v>Jul</v>
      </c>
      <c r="V4010" t="str">
        <f t="shared" si="423"/>
        <v>Jun</v>
      </c>
    </row>
    <row r="4011" spans="1:22" ht="42.75" x14ac:dyDescent="0.4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>
        <v>3</v>
      </c>
      <c r="L4011" t="b">
        <v>0</v>
      </c>
      <c r="M4011" t="s">
        <v>8273</v>
      </c>
      <c r="N4011" t="s">
        <v>8274</v>
      </c>
      <c r="O4011" s="6">
        <f t="shared" si="417"/>
        <v>4</v>
      </c>
      <c r="P4011">
        <f t="shared" si="418"/>
        <v>25</v>
      </c>
      <c r="Q4011" s="5">
        <f t="shared" si="420"/>
        <v>42198.141371158388</v>
      </c>
      <c r="R4011" s="5">
        <f t="shared" si="419"/>
        <v>42238.992434988177</v>
      </c>
      <c r="S4011">
        <f t="shared" si="421"/>
        <v>41</v>
      </c>
      <c r="T4011">
        <f t="shared" si="422"/>
        <v>2015</v>
      </c>
      <c r="U4011" t="str">
        <f t="shared" si="416"/>
        <v>Aug</v>
      </c>
      <c r="V4011" t="str">
        <f t="shared" si="423"/>
        <v>Jul</v>
      </c>
    </row>
    <row r="4012" spans="1:22" ht="42.75" x14ac:dyDescent="0.4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>
        <v>38</v>
      </c>
      <c r="L4012" t="b">
        <v>0</v>
      </c>
      <c r="M4012" t="s">
        <v>8273</v>
      </c>
      <c r="N4012" t="s">
        <v>8274</v>
      </c>
      <c r="O4012" s="6">
        <f t="shared" si="417"/>
        <v>24</v>
      </c>
      <c r="P4012">
        <f t="shared" si="418"/>
        <v>45.84</v>
      </c>
      <c r="Q4012" s="5">
        <f t="shared" si="420"/>
        <v>42269.701725768318</v>
      </c>
      <c r="R4012" s="5">
        <f t="shared" si="419"/>
        <v>42287.063427895977</v>
      </c>
      <c r="S4012">
        <f t="shared" si="421"/>
        <v>18</v>
      </c>
      <c r="T4012">
        <f t="shared" si="422"/>
        <v>2015</v>
      </c>
      <c r="U4012" t="str">
        <f t="shared" si="416"/>
        <v>Oct</v>
      </c>
      <c r="V4012" t="str">
        <f t="shared" si="423"/>
        <v>Sep</v>
      </c>
    </row>
    <row r="4013" spans="1:22" ht="42.75" x14ac:dyDescent="0.4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>
        <v>4</v>
      </c>
      <c r="L4013" t="b">
        <v>0</v>
      </c>
      <c r="M4013" t="s">
        <v>8273</v>
      </c>
      <c r="N4013" t="s">
        <v>8274</v>
      </c>
      <c r="O4013" s="6">
        <f t="shared" si="417"/>
        <v>8</v>
      </c>
      <c r="P4013">
        <f t="shared" si="418"/>
        <v>4.75</v>
      </c>
      <c r="Q4013" s="5">
        <f t="shared" si="420"/>
        <v>42352.194775413707</v>
      </c>
      <c r="R4013" s="5">
        <f t="shared" si="419"/>
        <v>42382.833073286049</v>
      </c>
      <c r="S4013">
        <f t="shared" si="421"/>
        <v>31</v>
      </c>
      <c r="T4013">
        <f t="shared" si="422"/>
        <v>2015</v>
      </c>
      <c r="U4013" t="str">
        <f t="shared" si="416"/>
        <v>Jan</v>
      </c>
      <c r="V4013" t="str">
        <f t="shared" si="423"/>
        <v>Dec</v>
      </c>
    </row>
    <row r="4014" spans="1:22" ht="57" x14ac:dyDescent="0.4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>
        <v>0</v>
      </c>
      <c r="L4014" t="b">
        <v>0</v>
      </c>
      <c r="M4014" t="s">
        <v>8273</v>
      </c>
      <c r="N4014" t="s">
        <v>8274</v>
      </c>
      <c r="O4014" s="6">
        <f t="shared" si="417"/>
        <v>0</v>
      </c>
      <c r="P4014">
        <f t="shared" si="418"/>
        <v>0</v>
      </c>
      <c r="Q4014" s="5">
        <f t="shared" si="420"/>
        <v>42448.194432624114</v>
      </c>
      <c r="R4014" s="5">
        <f t="shared" si="419"/>
        <v>42478.832730496455</v>
      </c>
      <c r="S4014">
        <f t="shared" si="421"/>
        <v>31</v>
      </c>
      <c r="T4014">
        <f t="shared" si="422"/>
        <v>2016</v>
      </c>
      <c r="U4014" t="str">
        <f t="shared" si="416"/>
        <v>Apr</v>
      </c>
      <c r="V4014" t="str">
        <f t="shared" si="423"/>
        <v>Mar</v>
      </c>
    </row>
    <row r="4015" spans="1:22" ht="42.75" x14ac:dyDescent="0.4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>
        <v>2</v>
      </c>
      <c r="L4015" t="b">
        <v>0</v>
      </c>
      <c r="M4015" t="s">
        <v>8273</v>
      </c>
      <c r="N4015" t="s">
        <v>8274</v>
      </c>
      <c r="O4015" s="6">
        <f t="shared" si="417"/>
        <v>1</v>
      </c>
      <c r="P4015">
        <f t="shared" si="418"/>
        <v>13</v>
      </c>
      <c r="Q4015" s="5">
        <f t="shared" si="420"/>
        <v>42371.350153664302</v>
      </c>
      <c r="R4015" s="5">
        <f t="shared" si="419"/>
        <v>42401.988451536643</v>
      </c>
      <c r="S4015">
        <f t="shared" si="421"/>
        <v>31</v>
      </c>
      <c r="T4015">
        <f t="shared" si="422"/>
        <v>2016</v>
      </c>
      <c r="U4015" t="str">
        <f t="shared" si="416"/>
        <v>Feb</v>
      </c>
      <c r="V4015" t="str">
        <f t="shared" si="423"/>
        <v>Jan</v>
      </c>
    </row>
    <row r="4016" spans="1:22" ht="42.75" x14ac:dyDescent="0.4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>
        <v>0</v>
      </c>
      <c r="L4016" t="b">
        <v>0</v>
      </c>
      <c r="M4016" t="s">
        <v>8273</v>
      </c>
      <c r="N4016" t="s">
        <v>8274</v>
      </c>
      <c r="O4016" s="6">
        <f t="shared" si="417"/>
        <v>0</v>
      </c>
      <c r="P4016">
        <f t="shared" si="418"/>
        <v>0</v>
      </c>
      <c r="Q4016" s="5">
        <f t="shared" si="420"/>
        <v>42777.762044917254</v>
      </c>
      <c r="R4016" s="5">
        <f t="shared" si="419"/>
        <v>42793.081193853432</v>
      </c>
      <c r="S4016">
        <f t="shared" si="421"/>
        <v>16</v>
      </c>
      <c r="T4016">
        <f t="shared" si="422"/>
        <v>2017</v>
      </c>
      <c r="U4016" t="str">
        <f t="shared" si="416"/>
        <v>Feb</v>
      </c>
      <c r="V4016" t="str">
        <f t="shared" si="423"/>
        <v>Feb</v>
      </c>
    </row>
    <row r="4017" spans="1:22" ht="42.75" x14ac:dyDescent="0.4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>
        <v>1</v>
      </c>
      <c r="L4017" t="b">
        <v>0</v>
      </c>
      <c r="M4017" t="s">
        <v>8273</v>
      </c>
      <c r="N4017" t="s">
        <v>8274</v>
      </c>
      <c r="O4017" s="6">
        <f t="shared" si="417"/>
        <v>0</v>
      </c>
      <c r="P4017">
        <f t="shared" si="418"/>
        <v>1</v>
      </c>
      <c r="Q4017" s="5">
        <f t="shared" si="420"/>
        <v>42528.095307328607</v>
      </c>
      <c r="R4017" s="5">
        <f t="shared" si="419"/>
        <v>42558.733605200949</v>
      </c>
      <c r="S4017">
        <f t="shared" si="421"/>
        <v>31</v>
      </c>
      <c r="T4017">
        <f t="shared" si="422"/>
        <v>2016</v>
      </c>
      <c r="U4017" t="str">
        <f t="shared" si="416"/>
        <v>Jul</v>
      </c>
      <c r="V4017" t="str">
        <f t="shared" si="423"/>
        <v>Jun</v>
      </c>
    </row>
    <row r="4018" spans="1:22" ht="42.75" x14ac:dyDescent="0.4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>
        <v>7</v>
      </c>
      <c r="L4018" t="b">
        <v>0</v>
      </c>
      <c r="M4018" t="s">
        <v>8273</v>
      </c>
      <c r="N4018" t="s">
        <v>8274</v>
      </c>
      <c r="O4018" s="6">
        <f t="shared" si="417"/>
        <v>14</v>
      </c>
      <c r="P4018">
        <f t="shared" si="418"/>
        <v>10</v>
      </c>
      <c r="Q4018" s="5">
        <f t="shared" si="420"/>
        <v>42216.69976359338</v>
      </c>
      <c r="R4018" s="5">
        <f t="shared" si="419"/>
        <v>42247.338061465722</v>
      </c>
      <c r="S4018">
        <f t="shared" si="421"/>
        <v>31</v>
      </c>
      <c r="T4018">
        <f t="shared" si="422"/>
        <v>2015</v>
      </c>
      <c r="U4018" t="str">
        <f t="shared" ref="U4018:U4081" si="424">TEXT(R4018,"mmm")</f>
        <v>Aug</v>
      </c>
      <c r="V4018" t="str">
        <f t="shared" si="423"/>
        <v>Jul</v>
      </c>
    </row>
    <row r="4019" spans="1:22" ht="42.75" x14ac:dyDescent="0.4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>
        <v>2</v>
      </c>
      <c r="L4019" t="b">
        <v>0</v>
      </c>
      <c r="M4019" t="s">
        <v>8273</v>
      </c>
      <c r="N4019" t="s">
        <v>8274</v>
      </c>
      <c r="O4019" s="6">
        <f t="shared" si="417"/>
        <v>1</v>
      </c>
      <c r="P4019">
        <f t="shared" si="418"/>
        <v>52.5</v>
      </c>
      <c r="Q4019" s="5">
        <f t="shared" si="420"/>
        <v>42203.218368794325</v>
      </c>
      <c r="R4019" s="5">
        <f t="shared" si="419"/>
        <v>42233.856666666667</v>
      </c>
      <c r="S4019">
        <f t="shared" si="421"/>
        <v>31</v>
      </c>
      <c r="T4019">
        <f t="shared" si="422"/>
        <v>2015</v>
      </c>
      <c r="U4019" t="str">
        <f t="shared" si="424"/>
        <v>Aug</v>
      </c>
      <c r="V4019" t="str">
        <f t="shared" si="423"/>
        <v>Jul</v>
      </c>
    </row>
    <row r="4020" spans="1:22" ht="28.5" x14ac:dyDescent="0.4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>
        <v>4</v>
      </c>
      <c r="L4020" t="b">
        <v>0</v>
      </c>
      <c r="M4020" t="s">
        <v>8273</v>
      </c>
      <c r="N4020" t="s">
        <v>8274</v>
      </c>
      <c r="O4020" s="6">
        <f t="shared" si="417"/>
        <v>9</v>
      </c>
      <c r="P4020">
        <f t="shared" si="418"/>
        <v>32.5</v>
      </c>
      <c r="Q4020" s="5">
        <f t="shared" si="420"/>
        <v>42983.717588652478</v>
      </c>
      <c r="R4020" s="5">
        <f t="shared" si="419"/>
        <v>43014.35588652482</v>
      </c>
      <c r="S4020">
        <f t="shared" si="421"/>
        <v>31</v>
      </c>
      <c r="T4020">
        <f t="shared" si="422"/>
        <v>2017</v>
      </c>
      <c r="U4020" t="str">
        <f t="shared" si="424"/>
        <v>Oct</v>
      </c>
      <c r="V4020" t="str">
        <f t="shared" si="423"/>
        <v>Sep</v>
      </c>
    </row>
    <row r="4021" spans="1:22" ht="42.75" x14ac:dyDescent="0.4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>
        <v>4</v>
      </c>
      <c r="L4021" t="b">
        <v>0</v>
      </c>
      <c r="M4021" t="s">
        <v>8273</v>
      </c>
      <c r="N4021" t="s">
        <v>8274</v>
      </c>
      <c r="O4021" s="6">
        <f t="shared" si="417"/>
        <v>1</v>
      </c>
      <c r="P4021">
        <f t="shared" si="418"/>
        <v>7.25</v>
      </c>
      <c r="Q4021" s="5">
        <f t="shared" si="420"/>
        <v>42776.158345153664</v>
      </c>
      <c r="R4021" s="5">
        <f t="shared" si="419"/>
        <v>42835.402836879432</v>
      </c>
      <c r="S4021">
        <f t="shared" si="421"/>
        <v>59</v>
      </c>
      <c r="T4021">
        <f t="shared" si="422"/>
        <v>2017</v>
      </c>
      <c r="U4021" t="str">
        <f t="shared" si="424"/>
        <v>Apr</v>
      </c>
      <c r="V4021" t="str">
        <f t="shared" si="423"/>
        <v>Feb</v>
      </c>
    </row>
    <row r="4022" spans="1:22" ht="42.75" x14ac:dyDescent="0.4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>
        <v>3</v>
      </c>
      <c r="L4022" t="b">
        <v>0</v>
      </c>
      <c r="M4022" t="s">
        <v>8273</v>
      </c>
      <c r="N4022" t="s">
        <v>8274</v>
      </c>
      <c r="O4022" s="6">
        <f t="shared" si="417"/>
        <v>17</v>
      </c>
      <c r="P4022">
        <f t="shared" si="418"/>
        <v>33.33</v>
      </c>
      <c r="Q4022" s="5">
        <f t="shared" si="420"/>
        <v>42408.003534278963</v>
      </c>
      <c r="R4022" s="5">
        <f t="shared" si="419"/>
        <v>42438.599278959809</v>
      </c>
      <c r="S4022">
        <f t="shared" si="421"/>
        <v>31</v>
      </c>
      <c r="T4022">
        <f t="shared" si="422"/>
        <v>2016</v>
      </c>
      <c r="U4022" t="str">
        <f t="shared" si="424"/>
        <v>Mar</v>
      </c>
      <c r="V4022" t="str">
        <f t="shared" si="423"/>
        <v>Feb</v>
      </c>
    </row>
    <row r="4023" spans="1:22" ht="42.75" x14ac:dyDescent="0.4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>
        <v>2</v>
      </c>
      <c r="L4023" t="b">
        <v>0</v>
      </c>
      <c r="M4023" t="s">
        <v>8273</v>
      </c>
      <c r="N4023" t="s">
        <v>8274</v>
      </c>
      <c r="O4023" s="6">
        <f t="shared" si="417"/>
        <v>1</v>
      </c>
      <c r="P4023">
        <f t="shared" si="418"/>
        <v>62.5</v>
      </c>
      <c r="Q4023" s="5">
        <f t="shared" si="420"/>
        <v>42225.930945626475</v>
      </c>
      <c r="R4023" s="5">
        <f t="shared" si="419"/>
        <v>42287.207541371157</v>
      </c>
      <c r="S4023">
        <f t="shared" si="421"/>
        <v>61</v>
      </c>
      <c r="T4023">
        <f t="shared" si="422"/>
        <v>2015</v>
      </c>
      <c r="U4023" t="str">
        <f t="shared" si="424"/>
        <v>Oct</v>
      </c>
      <c r="V4023" t="str">
        <f t="shared" si="423"/>
        <v>Aug</v>
      </c>
    </row>
    <row r="4024" spans="1:22" ht="28.5" x14ac:dyDescent="0.4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>
        <v>197</v>
      </c>
      <c r="L4024" t="b">
        <v>0</v>
      </c>
      <c r="M4024" t="s">
        <v>8273</v>
      </c>
      <c r="N4024" t="s">
        <v>8274</v>
      </c>
      <c r="O4024" s="6">
        <f t="shared" si="417"/>
        <v>70</v>
      </c>
      <c r="P4024">
        <f t="shared" si="418"/>
        <v>63.56</v>
      </c>
      <c r="Q4024" s="5">
        <f t="shared" si="420"/>
        <v>42339.979515366431</v>
      </c>
      <c r="R4024" s="5">
        <f t="shared" si="419"/>
        <v>42386.485106382977</v>
      </c>
      <c r="S4024">
        <f t="shared" si="421"/>
        <v>47</v>
      </c>
      <c r="T4024">
        <f t="shared" si="422"/>
        <v>2015</v>
      </c>
      <c r="U4024" t="str">
        <f t="shared" si="424"/>
        <v>Jan</v>
      </c>
      <c r="V4024" t="str">
        <f t="shared" si="423"/>
        <v>Dec</v>
      </c>
    </row>
    <row r="4025" spans="1:22" ht="42.75" x14ac:dyDescent="0.4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>
        <v>0</v>
      </c>
      <c r="L4025" t="b">
        <v>0</v>
      </c>
      <c r="M4025" t="s">
        <v>8273</v>
      </c>
      <c r="N4025" t="s">
        <v>8274</v>
      </c>
      <c r="O4025" s="6">
        <f t="shared" si="417"/>
        <v>0</v>
      </c>
      <c r="P4025">
        <f t="shared" si="418"/>
        <v>0</v>
      </c>
      <c r="Q4025" s="5">
        <f t="shared" si="420"/>
        <v>42767.297434988184</v>
      </c>
      <c r="R4025" s="5">
        <f t="shared" si="419"/>
        <v>42813.212328605201</v>
      </c>
      <c r="S4025">
        <f t="shared" si="421"/>
        <v>46</v>
      </c>
      <c r="T4025">
        <f t="shared" si="422"/>
        <v>2017</v>
      </c>
      <c r="U4025" t="str">
        <f t="shared" si="424"/>
        <v>Mar</v>
      </c>
      <c r="V4025" t="str">
        <f t="shared" si="423"/>
        <v>Feb</v>
      </c>
    </row>
    <row r="4026" spans="1:22" ht="42.75" x14ac:dyDescent="0.4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>
        <v>1</v>
      </c>
      <c r="L4026" t="b">
        <v>0</v>
      </c>
      <c r="M4026" t="s">
        <v>8273</v>
      </c>
      <c r="N4026" t="s">
        <v>8274</v>
      </c>
      <c r="O4026" s="6">
        <f t="shared" si="417"/>
        <v>1</v>
      </c>
      <c r="P4026">
        <f t="shared" si="418"/>
        <v>10</v>
      </c>
      <c r="Q4026" s="5">
        <f t="shared" si="420"/>
        <v>42571.897127659569</v>
      </c>
      <c r="R4026" s="5">
        <f t="shared" si="419"/>
        <v>42602.535425531911</v>
      </c>
      <c r="S4026">
        <f t="shared" si="421"/>
        <v>31</v>
      </c>
      <c r="T4026">
        <f t="shared" si="422"/>
        <v>2016</v>
      </c>
      <c r="U4026" t="str">
        <f t="shared" si="424"/>
        <v>Aug</v>
      </c>
      <c r="V4026" t="str">
        <f t="shared" si="423"/>
        <v>Jul</v>
      </c>
    </row>
    <row r="4027" spans="1:22" ht="42.75" x14ac:dyDescent="0.4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>
        <v>4</v>
      </c>
      <c r="L4027" t="b">
        <v>0</v>
      </c>
      <c r="M4027" t="s">
        <v>8273</v>
      </c>
      <c r="N4027" t="s">
        <v>8274</v>
      </c>
      <c r="O4027" s="6">
        <f t="shared" si="417"/>
        <v>5</v>
      </c>
      <c r="P4027">
        <f t="shared" si="418"/>
        <v>62.5</v>
      </c>
      <c r="Q4027" s="5">
        <f t="shared" si="420"/>
        <v>42504.051252955083</v>
      </c>
      <c r="R4027" s="5">
        <f t="shared" si="419"/>
        <v>42565.327848699759</v>
      </c>
      <c r="S4027">
        <f t="shared" si="421"/>
        <v>61</v>
      </c>
      <c r="T4027">
        <f t="shared" si="422"/>
        <v>2016</v>
      </c>
      <c r="U4027" t="str">
        <f t="shared" si="424"/>
        <v>Jul</v>
      </c>
      <c r="V4027" t="str">
        <f t="shared" si="423"/>
        <v>May</v>
      </c>
    </row>
    <row r="4028" spans="1:22" ht="42.75" x14ac:dyDescent="0.4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>
        <v>0</v>
      </c>
      <c r="L4028" t="b">
        <v>0</v>
      </c>
      <c r="M4028" t="s">
        <v>8273</v>
      </c>
      <c r="N4028" t="s">
        <v>8274</v>
      </c>
      <c r="O4028" s="6">
        <f t="shared" si="417"/>
        <v>0</v>
      </c>
      <c r="P4028">
        <f t="shared" si="418"/>
        <v>0</v>
      </c>
      <c r="Q4028" s="5">
        <f t="shared" si="420"/>
        <v>42638.265236406616</v>
      </c>
      <c r="R4028" s="5">
        <f t="shared" si="419"/>
        <v>42699.584385342794</v>
      </c>
      <c r="S4028">
        <f t="shared" si="421"/>
        <v>61</v>
      </c>
      <c r="T4028">
        <f t="shared" si="422"/>
        <v>2016</v>
      </c>
      <c r="U4028" t="str">
        <f t="shared" si="424"/>
        <v>Nov</v>
      </c>
      <c r="V4028" t="str">
        <f t="shared" si="423"/>
        <v>Sep</v>
      </c>
    </row>
    <row r="4029" spans="1:22" ht="42.75" x14ac:dyDescent="0.4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>
        <v>7</v>
      </c>
      <c r="L4029" t="b">
        <v>0</v>
      </c>
      <c r="M4029" t="s">
        <v>8273</v>
      </c>
      <c r="N4029" t="s">
        <v>8274</v>
      </c>
      <c r="O4029" s="6">
        <f t="shared" si="417"/>
        <v>7</v>
      </c>
      <c r="P4029">
        <f t="shared" si="418"/>
        <v>30.71</v>
      </c>
      <c r="Q4029" s="5">
        <f t="shared" si="420"/>
        <v>43134.927671394798</v>
      </c>
      <c r="R4029" s="5">
        <f t="shared" si="419"/>
        <v>43155.425531914894</v>
      </c>
      <c r="S4029">
        <f t="shared" si="421"/>
        <v>21</v>
      </c>
      <c r="T4029">
        <f t="shared" si="422"/>
        <v>2018</v>
      </c>
      <c r="U4029" t="str">
        <f t="shared" si="424"/>
        <v>Feb</v>
      </c>
      <c r="V4029" t="str">
        <f t="shared" si="423"/>
        <v>Feb</v>
      </c>
    </row>
    <row r="4030" spans="1:22" ht="42.75" x14ac:dyDescent="0.4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>
        <v>11</v>
      </c>
      <c r="L4030" t="b">
        <v>0</v>
      </c>
      <c r="M4030" t="s">
        <v>8273</v>
      </c>
      <c r="N4030" t="s">
        <v>8274</v>
      </c>
      <c r="O4030" s="6">
        <f t="shared" si="417"/>
        <v>28</v>
      </c>
      <c r="P4030">
        <f t="shared" si="418"/>
        <v>51</v>
      </c>
      <c r="Q4030" s="5">
        <f t="shared" si="420"/>
        <v>42110.554373522464</v>
      </c>
      <c r="R4030" s="5">
        <f t="shared" si="419"/>
        <v>42141.192671394798</v>
      </c>
      <c r="S4030">
        <f t="shared" si="421"/>
        <v>31</v>
      </c>
      <c r="T4030">
        <f t="shared" si="422"/>
        <v>2015</v>
      </c>
      <c r="U4030" t="str">
        <f t="shared" si="424"/>
        <v>May</v>
      </c>
      <c r="V4030" t="str">
        <f t="shared" si="423"/>
        <v>Apr</v>
      </c>
    </row>
    <row r="4031" spans="1:22" ht="42.75" x14ac:dyDescent="0.4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>
        <v>0</v>
      </c>
      <c r="L4031" t="b">
        <v>0</v>
      </c>
      <c r="M4031" t="s">
        <v>8273</v>
      </c>
      <c r="N4031" t="s">
        <v>8274</v>
      </c>
      <c r="O4031" s="6">
        <f t="shared" si="417"/>
        <v>0</v>
      </c>
      <c r="P4031">
        <f t="shared" si="418"/>
        <v>0</v>
      </c>
      <c r="Q4031" s="5">
        <f t="shared" si="420"/>
        <v>42678.472458628843</v>
      </c>
      <c r="R4031" s="5">
        <f t="shared" si="419"/>
        <v>42709.110756501177</v>
      </c>
      <c r="S4031">
        <f t="shared" si="421"/>
        <v>31</v>
      </c>
      <c r="T4031">
        <f t="shared" si="422"/>
        <v>2016</v>
      </c>
      <c r="U4031" t="str">
        <f t="shared" si="424"/>
        <v>Dec</v>
      </c>
      <c r="V4031" t="str">
        <f t="shared" si="423"/>
        <v>Nov</v>
      </c>
    </row>
    <row r="4032" spans="1:22" ht="42.75" x14ac:dyDescent="0.4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>
        <v>6</v>
      </c>
      <c r="L4032" t="b">
        <v>0</v>
      </c>
      <c r="M4032" t="s">
        <v>8273</v>
      </c>
      <c r="N4032" t="s">
        <v>8274</v>
      </c>
      <c r="O4032" s="6">
        <f t="shared" si="417"/>
        <v>16</v>
      </c>
      <c r="P4032">
        <f t="shared" si="418"/>
        <v>66.67</v>
      </c>
      <c r="Q4032" s="5">
        <f t="shared" si="420"/>
        <v>42732.222210401887</v>
      </c>
      <c r="R4032" s="5">
        <f t="shared" si="419"/>
        <v>42761.97092198582</v>
      </c>
      <c r="S4032">
        <f t="shared" si="421"/>
        <v>30</v>
      </c>
      <c r="T4032">
        <f t="shared" si="422"/>
        <v>2016</v>
      </c>
      <c r="U4032" t="str">
        <f t="shared" si="424"/>
        <v>Jan</v>
      </c>
      <c r="V4032" t="str">
        <f t="shared" si="423"/>
        <v>Dec</v>
      </c>
    </row>
    <row r="4033" spans="1:22" ht="42.75" x14ac:dyDescent="0.4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>
        <v>0</v>
      </c>
      <c r="L4033" t="b">
        <v>0</v>
      </c>
      <c r="M4033" t="s">
        <v>8273</v>
      </c>
      <c r="N4033" t="s">
        <v>8274</v>
      </c>
      <c r="O4033" s="6">
        <f t="shared" si="417"/>
        <v>0</v>
      </c>
      <c r="P4033">
        <f t="shared" si="418"/>
        <v>0</v>
      </c>
      <c r="Q4033" s="5">
        <f t="shared" si="420"/>
        <v>42289.938108747046</v>
      </c>
      <c r="R4033" s="5">
        <f t="shared" si="419"/>
        <v>42341.04449172577</v>
      </c>
      <c r="S4033">
        <f t="shared" si="421"/>
        <v>51</v>
      </c>
      <c r="T4033">
        <f t="shared" si="422"/>
        <v>2015</v>
      </c>
      <c r="U4033" t="str">
        <f t="shared" si="424"/>
        <v>Dec</v>
      </c>
      <c r="V4033" t="str">
        <f t="shared" si="423"/>
        <v>Oct</v>
      </c>
    </row>
    <row r="4034" spans="1:22" ht="42.75" x14ac:dyDescent="0.4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>
        <v>7</v>
      </c>
      <c r="L4034" t="b">
        <v>0</v>
      </c>
      <c r="M4034" t="s">
        <v>8273</v>
      </c>
      <c r="N4034" t="s">
        <v>8274</v>
      </c>
      <c r="O4034" s="6">
        <f t="shared" ref="O4034:O4097" si="425">ROUND(E4034/D4034*100,0)</f>
        <v>7</v>
      </c>
      <c r="P4034">
        <f t="shared" ref="P4034:P4097" si="426">IFERROR(ROUND(E4034/K4034,2),0)</f>
        <v>59</v>
      </c>
      <c r="Q4034" s="5">
        <f t="shared" si="420"/>
        <v>42649.656217494092</v>
      </c>
      <c r="R4034" s="5">
        <f t="shared" ref="R4034:R4098" si="427">(I4034/84600)+DATE(1970,1,1)</f>
        <v>42710.975366430255</v>
      </c>
      <c r="S4034">
        <f t="shared" si="421"/>
        <v>61</v>
      </c>
      <c r="T4034">
        <f t="shared" si="422"/>
        <v>2016</v>
      </c>
      <c r="U4034" t="str">
        <f t="shared" si="424"/>
        <v>Dec</v>
      </c>
      <c r="V4034" t="str">
        <f t="shared" si="423"/>
        <v>Oct</v>
      </c>
    </row>
    <row r="4035" spans="1:22" ht="42.75" x14ac:dyDescent="0.4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>
        <v>94</v>
      </c>
      <c r="L4035" t="b">
        <v>0</v>
      </c>
      <c r="M4035" t="s">
        <v>8273</v>
      </c>
      <c r="N4035" t="s">
        <v>8274</v>
      </c>
      <c r="O4035" s="6">
        <f t="shared" si="425"/>
        <v>26</v>
      </c>
      <c r="P4035">
        <f t="shared" si="426"/>
        <v>65.34</v>
      </c>
      <c r="Q4035" s="5">
        <f t="shared" ref="Q4035:Q4098" si="428">(J4035/84600)+DATE(1970,1,1)</f>
        <v>42976.934089834511</v>
      </c>
      <c r="R4035" s="5">
        <f t="shared" si="427"/>
        <v>43008.702127659577</v>
      </c>
      <c r="S4035">
        <f t="shared" ref="S4035:S4098" si="429">ROUND((I4035-J4035)/86400,0)+1</f>
        <v>32</v>
      </c>
      <c r="T4035">
        <f t="shared" ref="T4035:T4098" si="430">YEAR((Q4035))</f>
        <v>2017</v>
      </c>
      <c r="U4035" t="str">
        <f t="shared" si="424"/>
        <v>Sep</v>
      </c>
      <c r="V4035" t="str">
        <f t="shared" si="423"/>
        <v>Aug</v>
      </c>
    </row>
    <row r="4036" spans="1:22" ht="42.75" x14ac:dyDescent="0.4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>
        <v>2</v>
      </c>
      <c r="L4036" t="b">
        <v>0</v>
      </c>
      <c r="M4036" t="s">
        <v>8273</v>
      </c>
      <c r="N4036" t="s">
        <v>8274</v>
      </c>
      <c r="O4036" s="6">
        <f t="shared" si="425"/>
        <v>1</v>
      </c>
      <c r="P4036">
        <f t="shared" si="426"/>
        <v>100</v>
      </c>
      <c r="Q4036" s="5">
        <f t="shared" si="428"/>
        <v>42418.988770685581</v>
      </c>
      <c r="R4036" s="5">
        <f t="shared" si="427"/>
        <v>42449.584515366427</v>
      </c>
      <c r="S4036">
        <f t="shared" si="429"/>
        <v>31</v>
      </c>
      <c r="T4036">
        <f t="shared" si="430"/>
        <v>2016</v>
      </c>
      <c r="U4036" t="str">
        <f t="shared" si="424"/>
        <v>Mar</v>
      </c>
      <c r="V4036" t="str">
        <f t="shared" si="423"/>
        <v>Feb</v>
      </c>
    </row>
    <row r="4037" spans="1:22" ht="28.5" x14ac:dyDescent="0.4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>
        <v>25</v>
      </c>
      <c r="L4037" t="b">
        <v>0</v>
      </c>
      <c r="M4037" t="s">
        <v>8273</v>
      </c>
      <c r="N4037" t="s">
        <v>8274</v>
      </c>
      <c r="O4037" s="6">
        <f t="shared" si="425"/>
        <v>37</v>
      </c>
      <c r="P4037">
        <f t="shared" si="426"/>
        <v>147.4</v>
      </c>
      <c r="Q4037" s="5">
        <f t="shared" si="428"/>
        <v>42251.433652482272</v>
      </c>
      <c r="R4037" s="5">
        <f t="shared" si="427"/>
        <v>42282.071950354613</v>
      </c>
      <c r="S4037">
        <f t="shared" si="429"/>
        <v>31</v>
      </c>
      <c r="T4037">
        <f t="shared" si="430"/>
        <v>2015</v>
      </c>
      <c r="U4037" t="str">
        <f t="shared" si="424"/>
        <v>Oct</v>
      </c>
      <c r="V4037" t="str">
        <f t="shared" si="423"/>
        <v>Sep</v>
      </c>
    </row>
    <row r="4038" spans="1:22" ht="42.75" x14ac:dyDescent="0.4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>
        <v>17</v>
      </c>
      <c r="L4038" t="b">
        <v>0</v>
      </c>
      <c r="M4038" t="s">
        <v>8273</v>
      </c>
      <c r="N4038" t="s">
        <v>8274</v>
      </c>
      <c r="O4038" s="6">
        <f t="shared" si="425"/>
        <v>47</v>
      </c>
      <c r="P4038">
        <f t="shared" si="426"/>
        <v>166.06</v>
      </c>
      <c r="Q4038" s="5">
        <f t="shared" si="428"/>
        <v>42150.382553191492</v>
      </c>
      <c r="R4038" s="5">
        <f t="shared" si="427"/>
        <v>42167.744680851065</v>
      </c>
      <c r="S4038">
        <f t="shared" si="429"/>
        <v>18</v>
      </c>
      <c r="T4038">
        <f t="shared" si="430"/>
        <v>2015</v>
      </c>
      <c r="U4038" t="str">
        <f t="shared" si="424"/>
        <v>Jun</v>
      </c>
      <c r="V4038" t="str">
        <f t="shared" si="423"/>
        <v>May</v>
      </c>
    </row>
    <row r="4039" spans="1:22" ht="42.75" x14ac:dyDescent="0.4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>
        <v>2</v>
      </c>
      <c r="L4039" t="b">
        <v>0</v>
      </c>
      <c r="M4039" t="s">
        <v>8273</v>
      </c>
      <c r="N4039" t="s">
        <v>8274</v>
      </c>
      <c r="O4039" s="6">
        <f t="shared" si="425"/>
        <v>11</v>
      </c>
      <c r="P4039">
        <f t="shared" si="426"/>
        <v>40</v>
      </c>
      <c r="Q4039" s="5">
        <f t="shared" si="428"/>
        <v>42857.242494089835</v>
      </c>
      <c r="R4039" s="5">
        <f t="shared" si="427"/>
        <v>42875.145390070917</v>
      </c>
      <c r="S4039">
        <f t="shared" si="429"/>
        <v>19</v>
      </c>
      <c r="T4039">
        <f t="shared" si="430"/>
        <v>2017</v>
      </c>
      <c r="U4039" t="str">
        <f t="shared" si="424"/>
        <v>May</v>
      </c>
      <c r="V4039" t="str">
        <f t="shared" si="423"/>
        <v>May</v>
      </c>
    </row>
    <row r="4040" spans="1:22" ht="42.75" x14ac:dyDescent="0.4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>
        <v>4</v>
      </c>
      <c r="L4040" t="b">
        <v>0</v>
      </c>
      <c r="M4040" t="s">
        <v>8273</v>
      </c>
      <c r="N4040" t="s">
        <v>8274</v>
      </c>
      <c r="O4040" s="6">
        <f t="shared" si="425"/>
        <v>12</v>
      </c>
      <c r="P4040">
        <f t="shared" si="426"/>
        <v>75.25</v>
      </c>
      <c r="Q4040" s="5">
        <f t="shared" si="428"/>
        <v>42216.624231678492</v>
      </c>
      <c r="R4040" s="5">
        <f t="shared" si="427"/>
        <v>42277.900827423167</v>
      </c>
      <c r="S4040">
        <f t="shared" si="429"/>
        <v>61</v>
      </c>
      <c r="T4040">
        <f t="shared" si="430"/>
        <v>2015</v>
      </c>
      <c r="U4040" t="str">
        <f t="shared" si="424"/>
        <v>Sep</v>
      </c>
      <c r="V4040" t="str">
        <f t="shared" si="423"/>
        <v>Jul</v>
      </c>
    </row>
    <row r="4041" spans="1:22" ht="42.75" x14ac:dyDescent="0.4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>
        <v>5</v>
      </c>
      <c r="L4041" t="b">
        <v>0</v>
      </c>
      <c r="M4041" t="s">
        <v>8273</v>
      </c>
      <c r="N4041" t="s">
        <v>8274</v>
      </c>
      <c r="O4041" s="6">
        <f t="shared" si="425"/>
        <v>60</v>
      </c>
      <c r="P4041">
        <f t="shared" si="426"/>
        <v>60</v>
      </c>
      <c r="Q4041" s="5">
        <f t="shared" si="428"/>
        <v>42661.770295508279</v>
      </c>
      <c r="R4041" s="5">
        <f t="shared" si="427"/>
        <v>42696.063120567371</v>
      </c>
      <c r="S4041">
        <f t="shared" si="429"/>
        <v>35</v>
      </c>
      <c r="T4041">
        <f t="shared" si="430"/>
        <v>2016</v>
      </c>
      <c r="U4041" t="str">
        <f t="shared" si="424"/>
        <v>Nov</v>
      </c>
      <c r="V4041" t="str">
        <f t="shared" si="423"/>
        <v>Oct</v>
      </c>
    </row>
    <row r="4042" spans="1:22" ht="42.75" x14ac:dyDescent="0.4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>
        <v>2</v>
      </c>
      <c r="L4042" t="b">
        <v>0</v>
      </c>
      <c r="M4042" t="s">
        <v>8273</v>
      </c>
      <c r="N4042" t="s">
        <v>8274</v>
      </c>
      <c r="O4042" s="6">
        <f t="shared" si="425"/>
        <v>31</v>
      </c>
      <c r="P4042">
        <f t="shared" si="426"/>
        <v>1250</v>
      </c>
      <c r="Q4042" s="5">
        <f t="shared" si="428"/>
        <v>42496.896028368792</v>
      </c>
      <c r="R4042" s="5">
        <f t="shared" si="427"/>
        <v>42557.042553191488</v>
      </c>
      <c r="S4042">
        <f t="shared" si="429"/>
        <v>60</v>
      </c>
      <c r="T4042">
        <f t="shared" si="430"/>
        <v>2016</v>
      </c>
      <c r="U4042" t="str">
        <f t="shared" si="424"/>
        <v>Jul</v>
      </c>
      <c r="V4042" t="str">
        <f t="shared" si="423"/>
        <v>May</v>
      </c>
    </row>
    <row r="4043" spans="1:22" ht="28.5" x14ac:dyDescent="0.4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>
        <v>2</v>
      </c>
      <c r="L4043" t="b">
        <v>0</v>
      </c>
      <c r="M4043" t="s">
        <v>8273</v>
      </c>
      <c r="N4043" t="s">
        <v>8274</v>
      </c>
      <c r="O4043" s="6">
        <f t="shared" si="425"/>
        <v>0</v>
      </c>
      <c r="P4043">
        <f t="shared" si="426"/>
        <v>10.5</v>
      </c>
      <c r="Q4043" s="5">
        <f t="shared" si="428"/>
        <v>42920.973451536644</v>
      </c>
      <c r="R4043" s="5">
        <f t="shared" si="427"/>
        <v>42982.250047281326</v>
      </c>
      <c r="S4043">
        <f t="shared" si="429"/>
        <v>61</v>
      </c>
      <c r="T4043">
        <f t="shared" si="430"/>
        <v>2017</v>
      </c>
      <c r="U4043" t="str">
        <f t="shared" si="424"/>
        <v>Sep</v>
      </c>
      <c r="V4043" t="str">
        <f t="shared" si="423"/>
        <v>Jul</v>
      </c>
    </row>
    <row r="4044" spans="1:22" ht="42.75" x14ac:dyDescent="0.4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>
        <v>3</v>
      </c>
      <c r="L4044" t="b">
        <v>0</v>
      </c>
      <c r="M4044" t="s">
        <v>8273</v>
      </c>
      <c r="N4044" t="s">
        <v>8274</v>
      </c>
      <c r="O4044" s="6">
        <f t="shared" si="425"/>
        <v>0</v>
      </c>
      <c r="P4044">
        <f t="shared" si="426"/>
        <v>7</v>
      </c>
      <c r="Q4044" s="5">
        <f t="shared" si="428"/>
        <v>42344.57522458629</v>
      </c>
      <c r="R4044" s="5">
        <f t="shared" si="427"/>
        <v>42374.926241134752</v>
      </c>
      <c r="S4044">
        <f t="shared" si="429"/>
        <v>31</v>
      </c>
      <c r="T4044">
        <f t="shared" si="430"/>
        <v>2015</v>
      </c>
      <c r="U4044" t="str">
        <f t="shared" si="424"/>
        <v>Jan</v>
      </c>
      <c r="V4044" t="str">
        <f t="shared" si="423"/>
        <v>Dec</v>
      </c>
    </row>
    <row r="4045" spans="1:22" ht="42.75" x14ac:dyDescent="0.4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>
        <v>0</v>
      </c>
      <c r="L4045" t="b">
        <v>0</v>
      </c>
      <c r="M4045" t="s">
        <v>8273</v>
      </c>
      <c r="N4045" t="s">
        <v>8274</v>
      </c>
      <c r="O4045" s="6">
        <f t="shared" si="425"/>
        <v>0</v>
      </c>
      <c r="P4045">
        <f t="shared" si="426"/>
        <v>0</v>
      </c>
      <c r="Q4045" s="5">
        <f t="shared" si="428"/>
        <v>42297.467198581558</v>
      </c>
      <c r="R4045" s="5">
        <f t="shared" si="427"/>
        <v>42312.786347517729</v>
      </c>
      <c r="S4045">
        <f t="shared" si="429"/>
        <v>16</v>
      </c>
      <c r="T4045">
        <f t="shared" si="430"/>
        <v>2015</v>
      </c>
      <c r="U4045" t="str">
        <f t="shared" si="424"/>
        <v>Nov</v>
      </c>
      <c r="V4045" t="str">
        <f t="shared" si="423"/>
        <v>Oct</v>
      </c>
    </row>
    <row r="4046" spans="1:22" ht="42.75" x14ac:dyDescent="0.4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>
        <v>4</v>
      </c>
      <c r="L4046" t="b">
        <v>0</v>
      </c>
      <c r="M4046" t="s">
        <v>8273</v>
      </c>
      <c r="N4046" t="s">
        <v>8274</v>
      </c>
      <c r="O4046" s="6">
        <f t="shared" si="425"/>
        <v>38</v>
      </c>
      <c r="P4046">
        <f t="shared" si="426"/>
        <v>56.25</v>
      </c>
      <c r="Q4046" s="5">
        <f t="shared" si="428"/>
        <v>42425.394586288414</v>
      </c>
      <c r="R4046" s="5">
        <f t="shared" si="427"/>
        <v>42456.02127659574</v>
      </c>
      <c r="S4046">
        <f t="shared" si="429"/>
        <v>31</v>
      </c>
      <c r="T4046">
        <f t="shared" si="430"/>
        <v>2016</v>
      </c>
      <c r="U4046" t="str">
        <f t="shared" si="424"/>
        <v>Mar</v>
      </c>
      <c r="V4046" t="str">
        <f t="shared" si="423"/>
        <v>Feb</v>
      </c>
    </row>
    <row r="4047" spans="1:22" ht="42.75" x14ac:dyDescent="0.4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>
        <v>1</v>
      </c>
      <c r="L4047" t="b">
        <v>0</v>
      </c>
      <c r="M4047" t="s">
        <v>8273</v>
      </c>
      <c r="N4047" t="s">
        <v>8274</v>
      </c>
      <c r="O4047" s="6">
        <f t="shared" si="425"/>
        <v>0</v>
      </c>
      <c r="P4047">
        <f t="shared" si="426"/>
        <v>1</v>
      </c>
      <c r="Q4047" s="5">
        <f t="shared" si="428"/>
        <v>42188.439586288412</v>
      </c>
      <c r="R4047" s="5">
        <f t="shared" si="427"/>
        <v>42219.077884160753</v>
      </c>
      <c r="S4047">
        <f t="shared" si="429"/>
        <v>31</v>
      </c>
      <c r="T4047">
        <f t="shared" si="430"/>
        <v>2015</v>
      </c>
      <c r="U4047" t="str">
        <f t="shared" si="424"/>
        <v>Aug</v>
      </c>
      <c r="V4047" t="str">
        <f t="shared" si="423"/>
        <v>Jul</v>
      </c>
    </row>
    <row r="4048" spans="1:22" ht="42.75" x14ac:dyDescent="0.4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>
        <v>12</v>
      </c>
      <c r="L4048" t="b">
        <v>0</v>
      </c>
      <c r="M4048" t="s">
        <v>8273</v>
      </c>
      <c r="N4048" t="s">
        <v>8274</v>
      </c>
      <c r="O4048" s="6">
        <f t="shared" si="425"/>
        <v>8</v>
      </c>
      <c r="P4048">
        <f t="shared" si="426"/>
        <v>38.33</v>
      </c>
      <c r="Q4048" s="5">
        <f t="shared" si="428"/>
        <v>42252.217612293141</v>
      </c>
      <c r="R4048" s="5">
        <f t="shared" si="427"/>
        <v>42282.855910165483</v>
      </c>
      <c r="S4048">
        <f t="shared" si="429"/>
        <v>31</v>
      </c>
      <c r="T4048">
        <f t="shared" si="430"/>
        <v>2015</v>
      </c>
      <c r="U4048" t="str">
        <f t="shared" si="424"/>
        <v>Oct</v>
      </c>
      <c r="V4048" t="str">
        <f t="shared" si="423"/>
        <v>Sep</v>
      </c>
    </row>
    <row r="4049" spans="1:22" ht="42.75" x14ac:dyDescent="0.4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>
        <v>4</v>
      </c>
      <c r="L4049" t="b">
        <v>0</v>
      </c>
      <c r="M4049" t="s">
        <v>8273</v>
      </c>
      <c r="N4049" t="s">
        <v>8274</v>
      </c>
      <c r="O4049" s="6">
        <f t="shared" si="425"/>
        <v>2</v>
      </c>
      <c r="P4049">
        <f t="shared" si="426"/>
        <v>27.5</v>
      </c>
      <c r="Q4049" s="5">
        <f t="shared" si="428"/>
        <v>42340.427222222221</v>
      </c>
      <c r="R4049" s="5">
        <f t="shared" si="427"/>
        <v>42364.957446808512</v>
      </c>
      <c r="S4049">
        <f t="shared" si="429"/>
        <v>25</v>
      </c>
      <c r="T4049">
        <f t="shared" si="430"/>
        <v>2015</v>
      </c>
      <c r="U4049" t="str">
        <f t="shared" si="424"/>
        <v>Dec</v>
      </c>
      <c r="V4049" t="str">
        <f t="shared" si="423"/>
        <v>Dec</v>
      </c>
    </row>
    <row r="4050" spans="1:22" ht="42.75" x14ac:dyDescent="0.4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>
        <v>91</v>
      </c>
      <c r="L4050" t="b">
        <v>0</v>
      </c>
      <c r="M4050" t="s">
        <v>8273</v>
      </c>
      <c r="N4050" t="s">
        <v>8274</v>
      </c>
      <c r="O4050" s="6">
        <f t="shared" si="425"/>
        <v>18</v>
      </c>
      <c r="P4050">
        <f t="shared" si="426"/>
        <v>32.979999999999997</v>
      </c>
      <c r="Q4050" s="5">
        <f t="shared" si="428"/>
        <v>42795.392281323875</v>
      </c>
      <c r="R4050" s="5">
        <f t="shared" si="427"/>
        <v>42831.094408983452</v>
      </c>
      <c r="S4050">
        <f t="shared" si="429"/>
        <v>36</v>
      </c>
      <c r="T4050">
        <f t="shared" si="430"/>
        <v>2017</v>
      </c>
      <c r="U4050" t="str">
        <f t="shared" si="424"/>
        <v>Apr</v>
      </c>
      <c r="V4050" t="str">
        <f t="shared" si="423"/>
        <v>Mar</v>
      </c>
    </row>
    <row r="4051" spans="1:22" ht="42.75" x14ac:dyDescent="0.4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>
        <v>1</v>
      </c>
      <c r="L4051" t="b">
        <v>0</v>
      </c>
      <c r="M4051" t="s">
        <v>8273</v>
      </c>
      <c r="N4051" t="s">
        <v>8274</v>
      </c>
      <c r="O4051" s="6">
        <f t="shared" si="425"/>
        <v>0</v>
      </c>
      <c r="P4051">
        <f t="shared" si="426"/>
        <v>16</v>
      </c>
      <c r="Q4051" s="5">
        <f t="shared" si="428"/>
        <v>42523.170390070925</v>
      </c>
      <c r="R4051" s="5">
        <f t="shared" si="427"/>
        <v>42553.808687943267</v>
      </c>
      <c r="S4051">
        <f t="shared" si="429"/>
        <v>31</v>
      </c>
      <c r="T4051">
        <f t="shared" si="430"/>
        <v>2016</v>
      </c>
      <c r="U4051" t="str">
        <f t="shared" si="424"/>
        <v>Jul</v>
      </c>
      <c r="V4051" t="str">
        <f t="shared" si="423"/>
        <v>Jun</v>
      </c>
    </row>
    <row r="4052" spans="1:22" ht="42.75" x14ac:dyDescent="0.4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>
        <v>1</v>
      </c>
      <c r="L4052" t="b">
        <v>0</v>
      </c>
      <c r="M4052" t="s">
        <v>8273</v>
      </c>
      <c r="N4052" t="s">
        <v>8274</v>
      </c>
      <c r="O4052" s="6">
        <f t="shared" si="425"/>
        <v>0</v>
      </c>
      <c r="P4052">
        <f t="shared" si="426"/>
        <v>1</v>
      </c>
      <c r="Q4052" s="5">
        <f t="shared" si="428"/>
        <v>42253.224479905439</v>
      </c>
      <c r="R4052" s="5">
        <f t="shared" si="427"/>
        <v>42283.862777777773</v>
      </c>
      <c r="S4052">
        <f t="shared" si="429"/>
        <v>31</v>
      </c>
      <c r="T4052">
        <f t="shared" si="430"/>
        <v>2015</v>
      </c>
      <c r="U4052" t="str">
        <f t="shared" si="424"/>
        <v>Oct</v>
      </c>
      <c r="V4052" t="str">
        <f t="shared" si="423"/>
        <v>Sep</v>
      </c>
    </row>
    <row r="4053" spans="1:22" ht="42.75" x14ac:dyDescent="0.4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>
        <v>0</v>
      </c>
      <c r="L4053" t="b">
        <v>0</v>
      </c>
      <c r="M4053" t="s">
        <v>8273</v>
      </c>
      <c r="N4053" t="s">
        <v>8274</v>
      </c>
      <c r="O4053" s="6">
        <f t="shared" si="425"/>
        <v>0</v>
      </c>
      <c r="P4053">
        <f t="shared" si="426"/>
        <v>0</v>
      </c>
      <c r="Q4053" s="5">
        <f t="shared" si="428"/>
        <v>42106.338026004727</v>
      </c>
      <c r="R4053" s="5">
        <f t="shared" si="427"/>
        <v>42112.952482269502</v>
      </c>
      <c r="S4053">
        <f t="shared" si="429"/>
        <v>7</v>
      </c>
      <c r="T4053">
        <f t="shared" si="430"/>
        <v>2015</v>
      </c>
      <c r="U4053" t="str">
        <f t="shared" si="424"/>
        <v>Apr</v>
      </c>
      <c r="V4053" t="str">
        <f t="shared" si="423"/>
        <v>Apr</v>
      </c>
    </row>
    <row r="4054" spans="1:22" ht="57" x14ac:dyDescent="0.4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>
        <v>13</v>
      </c>
      <c r="L4054" t="b">
        <v>0</v>
      </c>
      <c r="M4054" t="s">
        <v>8273</v>
      </c>
      <c r="N4054" t="s">
        <v>8274</v>
      </c>
      <c r="O4054" s="6">
        <f t="shared" si="425"/>
        <v>38</v>
      </c>
      <c r="P4054">
        <f t="shared" si="426"/>
        <v>86.62</v>
      </c>
      <c r="Q4054" s="5">
        <f t="shared" si="428"/>
        <v>42212.620756501186</v>
      </c>
      <c r="R4054" s="5">
        <f t="shared" si="427"/>
        <v>42273.897352245862</v>
      </c>
      <c r="S4054">
        <f t="shared" si="429"/>
        <v>61</v>
      </c>
      <c r="T4054">
        <f t="shared" si="430"/>
        <v>2015</v>
      </c>
      <c r="U4054" t="str">
        <f t="shared" si="424"/>
        <v>Sep</v>
      </c>
      <c r="V4054" t="str">
        <f t="shared" si="423"/>
        <v>Jul</v>
      </c>
    </row>
    <row r="4055" spans="1:22" ht="42.75" x14ac:dyDescent="0.4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>
        <v>2</v>
      </c>
      <c r="L4055" t="b">
        <v>0</v>
      </c>
      <c r="M4055" t="s">
        <v>8273</v>
      </c>
      <c r="N4055" t="s">
        <v>8274</v>
      </c>
      <c r="O4055" s="6">
        <f t="shared" si="425"/>
        <v>22</v>
      </c>
      <c r="P4055">
        <f t="shared" si="426"/>
        <v>55</v>
      </c>
      <c r="Q4055" s="5">
        <f t="shared" si="428"/>
        <v>42276.768652482271</v>
      </c>
      <c r="R4055" s="5">
        <f t="shared" si="427"/>
        <v>42307.553191489365</v>
      </c>
      <c r="S4055">
        <f t="shared" si="429"/>
        <v>31</v>
      </c>
      <c r="T4055">
        <f t="shared" si="430"/>
        <v>2015</v>
      </c>
      <c r="U4055" t="str">
        <f t="shared" si="424"/>
        <v>Oct</v>
      </c>
      <c r="V4055" t="str">
        <f t="shared" si="423"/>
        <v>Sep</v>
      </c>
    </row>
    <row r="4056" spans="1:22" ht="42.75" x14ac:dyDescent="0.4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>
        <v>0</v>
      </c>
      <c r="L4056" t="b">
        <v>0</v>
      </c>
      <c r="M4056" t="s">
        <v>8273</v>
      </c>
      <c r="N4056" t="s">
        <v>8274</v>
      </c>
      <c r="O4056" s="6">
        <f t="shared" si="425"/>
        <v>0</v>
      </c>
      <c r="P4056">
        <f t="shared" si="426"/>
        <v>0</v>
      </c>
      <c r="Q4056" s="5">
        <f t="shared" si="428"/>
        <v>42976.497458628844</v>
      </c>
      <c r="R4056" s="5">
        <f t="shared" si="427"/>
        <v>43007.468085106382</v>
      </c>
      <c r="S4056">
        <f t="shared" si="429"/>
        <v>31</v>
      </c>
      <c r="T4056">
        <f t="shared" si="430"/>
        <v>2017</v>
      </c>
      <c r="U4056" t="str">
        <f t="shared" si="424"/>
        <v>Sep</v>
      </c>
      <c r="V4056" t="str">
        <f t="shared" si="423"/>
        <v>Aug</v>
      </c>
    </row>
    <row r="4057" spans="1:22" ht="42.75" x14ac:dyDescent="0.4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>
        <v>21</v>
      </c>
      <c r="L4057" t="b">
        <v>0</v>
      </c>
      <c r="M4057" t="s">
        <v>8273</v>
      </c>
      <c r="N4057" t="s">
        <v>8274</v>
      </c>
      <c r="O4057" s="6">
        <f t="shared" si="425"/>
        <v>18</v>
      </c>
      <c r="P4057">
        <f t="shared" si="426"/>
        <v>41.95</v>
      </c>
      <c r="Q4057" s="5">
        <f t="shared" si="428"/>
        <v>42124.555921985811</v>
      </c>
      <c r="R4057" s="5">
        <f t="shared" si="427"/>
        <v>42155.194219858153</v>
      </c>
      <c r="S4057">
        <f t="shared" si="429"/>
        <v>31</v>
      </c>
      <c r="T4057">
        <f t="shared" si="430"/>
        <v>2015</v>
      </c>
      <c r="U4057" t="str">
        <f t="shared" si="424"/>
        <v>May</v>
      </c>
      <c r="V4057" t="str">
        <f t="shared" si="423"/>
        <v>Apr</v>
      </c>
    </row>
    <row r="4058" spans="1:22" ht="42.75" x14ac:dyDescent="0.4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>
        <v>9</v>
      </c>
      <c r="L4058" t="b">
        <v>0</v>
      </c>
      <c r="M4058" t="s">
        <v>8273</v>
      </c>
      <c r="N4058" t="s">
        <v>8274</v>
      </c>
      <c r="O4058" s="6">
        <f t="shared" si="425"/>
        <v>53</v>
      </c>
      <c r="P4058">
        <f t="shared" si="426"/>
        <v>88.33</v>
      </c>
      <c r="Q4058" s="5">
        <f t="shared" si="428"/>
        <v>42895.91062647754</v>
      </c>
      <c r="R4058" s="5">
        <f t="shared" si="427"/>
        <v>42916.233333333337</v>
      </c>
      <c r="S4058">
        <f t="shared" si="429"/>
        <v>21</v>
      </c>
      <c r="T4058">
        <f t="shared" si="430"/>
        <v>2017</v>
      </c>
      <c r="U4058" t="str">
        <f t="shared" si="424"/>
        <v>Jun</v>
      </c>
      <c r="V4058" t="str">
        <f t="shared" si="423"/>
        <v>Jun</v>
      </c>
    </row>
    <row r="4059" spans="1:22" ht="42.75" x14ac:dyDescent="0.4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>
        <v>6</v>
      </c>
      <c r="L4059" t="b">
        <v>0</v>
      </c>
      <c r="M4059" t="s">
        <v>8273</v>
      </c>
      <c r="N4059" t="s">
        <v>8274</v>
      </c>
      <c r="O4059" s="6">
        <f t="shared" si="425"/>
        <v>22</v>
      </c>
      <c r="P4059">
        <f t="shared" si="426"/>
        <v>129.16999999999999</v>
      </c>
      <c r="Q4059" s="5">
        <f t="shared" si="428"/>
        <v>42667.180614657205</v>
      </c>
      <c r="R4059" s="5">
        <f t="shared" si="427"/>
        <v>42690.659574468082</v>
      </c>
      <c r="S4059">
        <f t="shared" si="429"/>
        <v>24</v>
      </c>
      <c r="T4059">
        <f t="shared" si="430"/>
        <v>2016</v>
      </c>
      <c r="U4059" t="str">
        <f t="shared" si="424"/>
        <v>Nov</v>
      </c>
      <c r="V4059" t="str">
        <f t="shared" si="423"/>
        <v>Oct</v>
      </c>
    </row>
    <row r="4060" spans="1:22" ht="42.75" x14ac:dyDescent="0.4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>
        <v>4</v>
      </c>
      <c r="L4060" t="b">
        <v>0</v>
      </c>
      <c r="M4060" t="s">
        <v>8273</v>
      </c>
      <c r="N4060" t="s">
        <v>8274</v>
      </c>
      <c r="O4060" s="6">
        <f t="shared" si="425"/>
        <v>3</v>
      </c>
      <c r="P4060">
        <f t="shared" si="426"/>
        <v>23.75</v>
      </c>
      <c r="Q4060" s="5">
        <f t="shared" si="428"/>
        <v>42805.147092198582</v>
      </c>
      <c r="R4060" s="5">
        <f t="shared" si="427"/>
        <v>42820.573758865248</v>
      </c>
      <c r="S4060">
        <f t="shared" si="429"/>
        <v>16</v>
      </c>
      <c r="T4060">
        <f t="shared" si="430"/>
        <v>2017</v>
      </c>
      <c r="U4060" t="str">
        <f t="shared" si="424"/>
        <v>Mar</v>
      </c>
      <c r="V4060" t="str">
        <f t="shared" si="423"/>
        <v>Mar</v>
      </c>
    </row>
    <row r="4061" spans="1:22" ht="42.75" x14ac:dyDescent="0.4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>
        <v>7</v>
      </c>
      <c r="L4061" t="b">
        <v>0</v>
      </c>
      <c r="M4061" t="s">
        <v>8273</v>
      </c>
      <c r="N4061" t="s">
        <v>8274</v>
      </c>
      <c r="O4061" s="6">
        <f t="shared" si="425"/>
        <v>3</v>
      </c>
      <c r="P4061">
        <f t="shared" si="426"/>
        <v>35.71</v>
      </c>
      <c r="Q4061" s="5">
        <f t="shared" si="428"/>
        <v>42213.398959810875</v>
      </c>
      <c r="R4061" s="5">
        <f t="shared" si="427"/>
        <v>42245.553191489365</v>
      </c>
      <c r="S4061">
        <f t="shared" si="429"/>
        <v>32</v>
      </c>
      <c r="T4061">
        <f t="shared" si="430"/>
        <v>2015</v>
      </c>
      <c r="U4061" t="str">
        <f t="shared" si="424"/>
        <v>Aug</v>
      </c>
      <c r="V4061" t="str">
        <f t="shared" si="423"/>
        <v>Jul</v>
      </c>
    </row>
    <row r="4062" spans="1:22" ht="42.75" x14ac:dyDescent="0.4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>
        <v>5</v>
      </c>
      <c r="L4062" t="b">
        <v>0</v>
      </c>
      <c r="M4062" t="s">
        <v>8273</v>
      </c>
      <c r="N4062" t="s">
        <v>8274</v>
      </c>
      <c r="O4062" s="6">
        <f t="shared" si="425"/>
        <v>3</v>
      </c>
      <c r="P4062">
        <f t="shared" si="426"/>
        <v>57</v>
      </c>
      <c r="Q4062" s="5">
        <f t="shared" si="428"/>
        <v>42124.603498817967</v>
      </c>
      <c r="R4062" s="5">
        <f t="shared" si="427"/>
        <v>42159.297872340423</v>
      </c>
      <c r="S4062">
        <f t="shared" si="429"/>
        <v>35</v>
      </c>
      <c r="T4062">
        <f t="shared" si="430"/>
        <v>2015</v>
      </c>
      <c r="U4062" t="str">
        <f t="shared" si="424"/>
        <v>Jun</v>
      </c>
      <c r="V4062" t="str">
        <f t="shared" si="423"/>
        <v>Apr</v>
      </c>
    </row>
    <row r="4063" spans="1:22" ht="28.5" x14ac:dyDescent="0.4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>
        <v>0</v>
      </c>
      <c r="L4063" t="b">
        <v>0</v>
      </c>
      <c r="M4063" t="s">
        <v>8273</v>
      </c>
      <c r="N4063" t="s">
        <v>8274</v>
      </c>
      <c r="O4063" s="6">
        <f t="shared" si="425"/>
        <v>0</v>
      </c>
      <c r="P4063">
        <f t="shared" si="426"/>
        <v>0</v>
      </c>
      <c r="Q4063" s="5">
        <f t="shared" si="428"/>
        <v>42779.697671394795</v>
      </c>
      <c r="R4063" s="5">
        <f t="shared" si="427"/>
        <v>42840.93171394799</v>
      </c>
      <c r="S4063">
        <f t="shared" si="429"/>
        <v>61</v>
      </c>
      <c r="T4063">
        <f t="shared" si="430"/>
        <v>2017</v>
      </c>
      <c r="U4063" t="str">
        <f t="shared" si="424"/>
        <v>Apr</v>
      </c>
      <c r="V4063" t="str">
        <f t="shared" ref="V4063:V4115" si="431">TEXT(Q4063,"mmm")</f>
        <v>Feb</v>
      </c>
    </row>
    <row r="4064" spans="1:22" ht="42.75" x14ac:dyDescent="0.4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>
        <v>3</v>
      </c>
      <c r="L4064" t="b">
        <v>0</v>
      </c>
      <c r="M4064" t="s">
        <v>8273</v>
      </c>
      <c r="N4064" t="s">
        <v>8274</v>
      </c>
      <c r="O4064" s="6">
        <f t="shared" si="425"/>
        <v>2</v>
      </c>
      <c r="P4064">
        <f t="shared" si="426"/>
        <v>163.33000000000001</v>
      </c>
      <c r="Q4064" s="5">
        <f t="shared" si="428"/>
        <v>42884.478345153664</v>
      </c>
      <c r="R4064" s="5">
        <f t="shared" si="427"/>
        <v>42915.116643026005</v>
      </c>
      <c r="S4064">
        <f t="shared" si="429"/>
        <v>31</v>
      </c>
      <c r="T4064">
        <f t="shared" si="430"/>
        <v>2017</v>
      </c>
      <c r="U4064" t="str">
        <f t="shared" si="424"/>
        <v>Jun</v>
      </c>
      <c r="V4064" t="str">
        <f t="shared" si="431"/>
        <v>May</v>
      </c>
    </row>
    <row r="4065" spans="1:22" ht="42.75" x14ac:dyDescent="0.4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>
        <v>9</v>
      </c>
      <c r="L4065" t="b">
        <v>0</v>
      </c>
      <c r="M4065" t="s">
        <v>8273</v>
      </c>
      <c r="N4065" t="s">
        <v>8274</v>
      </c>
      <c r="O4065" s="6">
        <f t="shared" si="425"/>
        <v>1</v>
      </c>
      <c r="P4065">
        <f t="shared" si="426"/>
        <v>15</v>
      </c>
      <c r="Q4065" s="5">
        <f t="shared" si="428"/>
        <v>42132.759858156031</v>
      </c>
      <c r="R4065" s="5">
        <f t="shared" si="427"/>
        <v>42163.398156028372</v>
      </c>
      <c r="S4065">
        <f t="shared" si="429"/>
        <v>31</v>
      </c>
      <c r="T4065">
        <f t="shared" si="430"/>
        <v>2015</v>
      </c>
      <c r="U4065" t="str">
        <f t="shared" si="424"/>
        <v>Jun</v>
      </c>
      <c r="V4065" t="str">
        <f t="shared" si="431"/>
        <v>May</v>
      </c>
    </row>
    <row r="4066" spans="1:22" ht="42.75" x14ac:dyDescent="0.4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>
        <v>6</v>
      </c>
      <c r="L4066" t="b">
        <v>0</v>
      </c>
      <c r="M4066" t="s">
        <v>8273</v>
      </c>
      <c r="N4066" t="s">
        <v>8274</v>
      </c>
      <c r="O4066" s="6">
        <f t="shared" si="425"/>
        <v>19</v>
      </c>
      <c r="P4066">
        <f t="shared" si="426"/>
        <v>64.17</v>
      </c>
      <c r="Q4066" s="5">
        <f t="shared" si="428"/>
        <v>42445.175248226951</v>
      </c>
      <c r="R4066" s="5">
        <f t="shared" si="427"/>
        <v>42475.813546099293</v>
      </c>
      <c r="S4066">
        <f t="shared" si="429"/>
        <v>31</v>
      </c>
      <c r="T4066">
        <f t="shared" si="430"/>
        <v>2016</v>
      </c>
      <c r="U4066" t="str">
        <f t="shared" si="424"/>
        <v>Apr</v>
      </c>
      <c r="V4066" t="str">
        <f t="shared" si="431"/>
        <v>Mar</v>
      </c>
    </row>
    <row r="4067" spans="1:22" ht="28.5" x14ac:dyDescent="0.4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>
        <v>4</v>
      </c>
      <c r="L4067" t="b">
        <v>0</v>
      </c>
      <c r="M4067" t="s">
        <v>8273</v>
      </c>
      <c r="N4067" t="s">
        <v>8274</v>
      </c>
      <c r="O4067" s="6">
        <f t="shared" si="425"/>
        <v>1</v>
      </c>
      <c r="P4067">
        <f t="shared" si="426"/>
        <v>6.75</v>
      </c>
      <c r="Q4067" s="5">
        <f t="shared" si="428"/>
        <v>42180.014314420805</v>
      </c>
      <c r="R4067" s="5">
        <f t="shared" si="427"/>
        <v>42210.652612293139</v>
      </c>
      <c r="S4067">
        <f t="shared" si="429"/>
        <v>31</v>
      </c>
      <c r="T4067">
        <f t="shared" si="430"/>
        <v>2015</v>
      </c>
      <c r="U4067" t="str">
        <f t="shared" si="424"/>
        <v>Jul</v>
      </c>
      <c r="V4067" t="str">
        <f t="shared" si="431"/>
        <v>Jun</v>
      </c>
    </row>
    <row r="4068" spans="1:22" ht="57" x14ac:dyDescent="0.4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>
        <v>1</v>
      </c>
      <c r="L4068" t="b">
        <v>0</v>
      </c>
      <c r="M4068" t="s">
        <v>8273</v>
      </c>
      <c r="N4068" t="s">
        <v>8274</v>
      </c>
      <c r="O4068" s="6">
        <f t="shared" si="425"/>
        <v>0</v>
      </c>
      <c r="P4068">
        <f t="shared" si="426"/>
        <v>25</v>
      </c>
      <c r="Q4068" s="5">
        <f t="shared" si="428"/>
        <v>42838.827281323873</v>
      </c>
      <c r="R4068" s="5">
        <f t="shared" si="427"/>
        <v>42869.465579196214</v>
      </c>
      <c r="S4068">
        <f t="shared" si="429"/>
        <v>31</v>
      </c>
      <c r="T4068">
        <f t="shared" si="430"/>
        <v>2017</v>
      </c>
      <c r="U4068" t="str">
        <f t="shared" si="424"/>
        <v>May</v>
      </c>
      <c r="V4068" t="str">
        <f t="shared" si="431"/>
        <v>Apr</v>
      </c>
    </row>
    <row r="4069" spans="1:22" ht="42.75" x14ac:dyDescent="0.4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>
        <v>17</v>
      </c>
      <c r="L4069" t="b">
        <v>0</v>
      </c>
      <c r="M4069" t="s">
        <v>8273</v>
      </c>
      <c r="N4069" t="s">
        <v>8274</v>
      </c>
      <c r="O4069" s="6">
        <f t="shared" si="425"/>
        <v>61</v>
      </c>
      <c r="P4069">
        <f t="shared" si="426"/>
        <v>179.12</v>
      </c>
      <c r="Q4069" s="5">
        <f t="shared" si="428"/>
        <v>42589.715721040193</v>
      </c>
      <c r="R4069" s="5">
        <f t="shared" si="427"/>
        <v>42630.566784869981</v>
      </c>
      <c r="S4069">
        <f t="shared" si="429"/>
        <v>41</v>
      </c>
      <c r="T4069">
        <f t="shared" si="430"/>
        <v>2016</v>
      </c>
      <c r="U4069" t="str">
        <f t="shared" si="424"/>
        <v>Sep</v>
      </c>
      <c r="V4069" t="str">
        <f t="shared" si="431"/>
        <v>Aug</v>
      </c>
    </row>
    <row r="4070" spans="1:22" ht="28.5" x14ac:dyDescent="0.4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>
        <v>1</v>
      </c>
      <c r="L4070" t="b">
        <v>0</v>
      </c>
      <c r="M4070" t="s">
        <v>8273</v>
      </c>
      <c r="N4070" t="s">
        <v>8274</v>
      </c>
      <c r="O4070" s="6">
        <f t="shared" si="425"/>
        <v>1</v>
      </c>
      <c r="P4070">
        <f t="shared" si="426"/>
        <v>34.950000000000003</v>
      </c>
      <c r="Q4070" s="5">
        <f t="shared" si="428"/>
        <v>43083.856442080374</v>
      </c>
      <c r="R4070" s="5">
        <f t="shared" si="427"/>
        <v>43114.492907801417</v>
      </c>
      <c r="S4070">
        <f t="shared" si="429"/>
        <v>31</v>
      </c>
      <c r="T4070">
        <f t="shared" si="430"/>
        <v>2017</v>
      </c>
      <c r="U4070" t="str">
        <f t="shared" si="424"/>
        <v>Jan</v>
      </c>
      <c r="V4070" t="str">
        <f t="shared" si="431"/>
        <v>Dec</v>
      </c>
    </row>
    <row r="4071" spans="1:22" ht="42.75" x14ac:dyDescent="0.4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>
        <v>13</v>
      </c>
      <c r="L4071" t="b">
        <v>0</v>
      </c>
      <c r="M4071" t="s">
        <v>8273</v>
      </c>
      <c r="N4071" t="s">
        <v>8274</v>
      </c>
      <c r="O4071" s="6">
        <f t="shared" si="425"/>
        <v>34</v>
      </c>
      <c r="P4071">
        <f t="shared" si="426"/>
        <v>33.08</v>
      </c>
      <c r="Q4071" s="5">
        <f t="shared" si="428"/>
        <v>42372.739432624112</v>
      </c>
      <c r="R4071" s="5">
        <f t="shared" si="427"/>
        <v>42414.446808510635</v>
      </c>
      <c r="S4071">
        <f t="shared" si="429"/>
        <v>42</v>
      </c>
      <c r="T4071">
        <f t="shared" si="430"/>
        <v>2016</v>
      </c>
      <c r="U4071" t="str">
        <f t="shared" si="424"/>
        <v>Feb</v>
      </c>
      <c r="V4071" t="str">
        <f t="shared" si="431"/>
        <v>Jan</v>
      </c>
    </row>
    <row r="4072" spans="1:22" ht="28.5" x14ac:dyDescent="0.4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>
        <v>6</v>
      </c>
      <c r="L4072" t="b">
        <v>0</v>
      </c>
      <c r="M4072" t="s">
        <v>8273</v>
      </c>
      <c r="N4072" t="s">
        <v>8274</v>
      </c>
      <c r="O4072" s="6">
        <f t="shared" si="425"/>
        <v>17</v>
      </c>
      <c r="P4072">
        <f t="shared" si="426"/>
        <v>27.5</v>
      </c>
      <c r="Q4072" s="5">
        <f t="shared" si="428"/>
        <v>42381.936406619381</v>
      </c>
      <c r="R4072" s="5">
        <f t="shared" si="427"/>
        <v>42415.085106382976</v>
      </c>
      <c r="S4072">
        <f t="shared" si="429"/>
        <v>33</v>
      </c>
      <c r="T4072">
        <f t="shared" si="430"/>
        <v>2016</v>
      </c>
      <c r="U4072" t="str">
        <f t="shared" si="424"/>
        <v>Feb</v>
      </c>
      <c r="V4072" t="str">
        <f t="shared" si="431"/>
        <v>Jan</v>
      </c>
    </row>
    <row r="4073" spans="1:22" ht="57" x14ac:dyDescent="0.4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>
        <v>0</v>
      </c>
      <c r="L4073" t="b">
        <v>0</v>
      </c>
      <c r="M4073" t="s">
        <v>8273</v>
      </c>
      <c r="N4073" t="s">
        <v>8274</v>
      </c>
      <c r="O4073" s="6">
        <f t="shared" si="425"/>
        <v>0</v>
      </c>
      <c r="P4073">
        <f t="shared" si="426"/>
        <v>0</v>
      </c>
      <c r="Q4073" s="5">
        <f t="shared" si="428"/>
        <v>43065.311241134754</v>
      </c>
      <c r="R4073" s="5">
        <f t="shared" si="427"/>
        <v>43095.949539007095</v>
      </c>
      <c r="S4073">
        <f t="shared" si="429"/>
        <v>31</v>
      </c>
      <c r="T4073">
        <f t="shared" si="430"/>
        <v>2017</v>
      </c>
      <c r="U4073" t="str">
        <f t="shared" si="424"/>
        <v>Dec</v>
      </c>
      <c r="V4073" t="str">
        <f t="shared" si="431"/>
        <v>Nov</v>
      </c>
    </row>
    <row r="4074" spans="1:22" ht="57" x14ac:dyDescent="0.4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>
        <v>2</v>
      </c>
      <c r="L4074" t="b">
        <v>0</v>
      </c>
      <c r="M4074" t="s">
        <v>8273</v>
      </c>
      <c r="N4074" t="s">
        <v>8274</v>
      </c>
      <c r="O4074" s="6">
        <f t="shared" si="425"/>
        <v>0</v>
      </c>
      <c r="P4074">
        <f t="shared" si="426"/>
        <v>2</v>
      </c>
      <c r="Q4074" s="5">
        <f t="shared" si="428"/>
        <v>42158.386654846341</v>
      </c>
      <c r="R4074" s="5">
        <f t="shared" si="427"/>
        <v>42219.663250591017</v>
      </c>
      <c r="S4074">
        <f t="shared" si="429"/>
        <v>61</v>
      </c>
      <c r="T4074">
        <f t="shared" si="430"/>
        <v>2015</v>
      </c>
      <c r="U4074" t="str">
        <f t="shared" si="424"/>
        <v>Aug</v>
      </c>
      <c r="V4074" t="str">
        <f t="shared" si="431"/>
        <v>Jun</v>
      </c>
    </row>
    <row r="4075" spans="1:22" ht="42.75" x14ac:dyDescent="0.4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>
        <v>2</v>
      </c>
      <c r="L4075" t="b">
        <v>0</v>
      </c>
      <c r="M4075" t="s">
        <v>8273</v>
      </c>
      <c r="N4075" t="s">
        <v>8274</v>
      </c>
      <c r="O4075" s="6">
        <f t="shared" si="425"/>
        <v>1</v>
      </c>
      <c r="P4075">
        <f t="shared" si="426"/>
        <v>18.5</v>
      </c>
      <c r="Q4075" s="5">
        <f t="shared" si="428"/>
        <v>42429.607872340421</v>
      </c>
      <c r="R4075" s="5">
        <f t="shared" si="427"/>
        <v>42485.595744680846</v>
      </c>
      <c r="S4075">
        <f t="shared" si="429"/>
        <v>56</v>
      </c>
      <c r="T4075">
        <f t="shared" si="430"/>
        <v>2016</v>
      </c>
      <c r="U4075" t="str">
        <f t="shared" si="424"/>
        <v>Apr</v>
      </c>
      <c r="V4075" t="str">
        <f t="shared" si="431"/>
        <v>Feb</v>
      </c>
    </row>
    <row r="4076" spans="1:22" ht="42.75" x14ac:dyDescent="0.4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>
        <v>21</v>
      </c>
      <c r="L4076" t="b">
        <v>0</v>
      </c>
      <c r="M4076" t="s">
        <v>8273</v>
      </c>
      <c r="N4076" t="s">
        <v>8274</v>
      </c>
      <c r="O4076" s="6">
        <f t="shared" si="425"/>
        <v>27</v>
      </c>
      <c r="P4076">
        <f t="shared" si="426"/>
        <v>35</v>
      </c>
      <c r="Q4076" s="5">
        <f t="shared" si="428"/>
        <v>42639.181737588653</v>
      </c>
      <c r="R4076" s="5">
        <f t="shared" si="427"/>
        <v>42669.862588652482</v>
      </c>
      <c r="S4076">
        <f t="shared" si="429"/>
        <v>31</v>
      </c>
      <c r="T4076">
        <f t="shared" si="430"/>
        <v>2016</v>
      </c>
      <c r="U4076" t="str">
        <f t="shared" si="424"/>
        <v>Oct</v>
      </c>
      <c r="V4076" t="str">
        <f t="shared" si="431"/>
        <v>Sep</v>
      </c>
    </row>
    <row r="4077" spans="1:22" ht="42.75" x14ac:dyDescent="0.4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>
        <v>13</v>
      </c>
      <c r="L4077" t="b">
        <v>0</v>
      </c>
      <c r="M4077" t="s">
        <v>8273</v>
      </c>
      <c r="N4077" t="s">
        <v>8274</v>
      </c>
      <c r="O4077" s="6">
        <f t="shared" si="425"/>
        <v>29</v>
      </c>
      <c r="P4077">
        <f t="shared" si="426"/>
        <v>44.31</v>
      </c>
      <c r="Q4077" s="5">
        <f t="shared" si="428"/>
        <v>42123.940531914894</v>
      </c>
      <c r="R4077" s="5">
        <f t="shared" si="427"/>
        <v>42166.509219858155</v>
      </c>
      <c r="S4077">
        <f t="shared" si="429"/>
        <v>43</v>
      </c>
      <c r="T4077">
        <f t="shared" si="430"/>
        <v>2015</v>
      </c>
      <c r="U4077" t="str">
        <f t="shared" si="424"/>
        <v>Jun</v>
      </c>
      <c r="V4077" t="str">
        <f t="shared" si="431"/>
        <v>Apr</v>
      </c>
    </row>
    <row r="4078" spans="1:22" ht="42.75" x14ac:dyDescent="0.4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>
        <v>0</v>
      </c>
      <c r="L4078" t="b">
        <v>0</v>
      </c>
      <c r="M4078" t="s">
        <v>8273</v>
      </c>
      <c r="N4078" t="s">
        <v>8274</v>
      </c>
      <c r="O4078" s="6">
        <f t="shared" si="425"/>
        <v>0</v>
      </c>
      <c r="P4078">
        <f t="shared" si="426"/>
        <v>0</v>
      </c>
      <c r="Q4078" s="5">
        <f t="shared" si="428"/>
        <v>42253.387104018911</v>
      </c>
      <c r="R4078" s="5">
        <f t="shared" si="427"/>
        <v>42282.014893617023</v>
      </c>
      <c r="S4078">
        <f t="shared" si="429"/>
        <v>29</v>
      </c>
      <c r="T4078">
        <f t="shared" si="430"/>
        <v>2015</v>
      </c>
      <c r="U4078" t="str">
        <f t="shared" si="424"/>
        <v>Oct</v>
      </c>
      <c r="V4078" t="str">
        <f t="shared" si="431"/>
        <v>Sep</v>
      </c>
    </row>
    <row r="4079" spans="1:22" ht="42.75" x14ac:dyDescent="0.4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>
        <v>6</v>
      </c>
      <c r="L4079" t="b">
        <v>0</v>
      </c>
      <c r="M4079" t="s">
        <v>8273</v>
      </c>
      <c r="N4079" t="s">
        <v>8274</v>
      </c>
      <c r="O4079" s="6">
        <f t="shared" si="425"/>
        <v>9</v>
      </c>
      <c r="P4079">
        <f t="shared" si="426"/>
        <v>222.5</v>
      </c>
      <c r="Q4079" s="5">
        <f t="shared" si="428"/>
        <v>43060.108676122931</v>
      </c>
      <c r="R4079" s="5">
        <f t="shared" si="427"/>
        <v>43090.746973995272</v>
      </c>
      <c r="S4079">
        <f t="shared" si="429"/>
        <v>31</v>
      </c>
      <c r="T4079">
        <f t="shared" si="430"/>
        <v>2017</v>
      </c>
      <c r="U4079" t="str">
        <f t="shared" si="424"/>
        <v>Dec</v>
      </c>
      <c r="V4079" t="str">
        <f t="shared" si="431"/>
        <v>Nov</v>
      </c>
    </row>
    <row r="4080" spans="1:22" ht="42.75" x14ac:dyDescent="0.4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>
        <v>0</v>
      </c>
      <c r="L4080" t="b">
        <v>0</v>
      </c>
      <c r="M4080" t="s">
        <v>8273</v>
      </c>
      <c r="N4080" t="s">
        <v>8274</v>
      </c>
      <c r="O4080" s="6">
        <f t="shared" si="425"/>
        <v>0</v>
      </c>
      <c r="P4080">
        <f t="shared" si="426"/>
        <v>0</v>
      </c>
      <c r="Q4080" s="5">
        <f t="shared" si="428"/>
        <v>43097.974491725763</v>
      </c>
      <c r="R4080" s="5">
        <f t="shared" si="427"/>
        <v>43128.612789598104</v>
      </c>
      <c r="S4080">
        <f t="shared" si="429"/>
        <v>31</v>
      </c>
      <c r="T4080">
        <f t="shared" si="430"/>
        <v>2017</v>
      </c>
      <c r="U4080" t="str">
        <f t="shared" si="424"/>
        <v>Jan</v>
      </c>
      <c r="V4080" t="str">
        <f t="shared" si="431"/>
        <v>Dec</v>
      </c>
    </row>
    <row r="4081" spans="1:22" ht="42.75" x14ac:dyDescent="0.4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>
        <v>1</v>
      </c>
      <c r="L4081" t="b">
        <v>0</v>
      </c>
      <c r="M4081" t="s">
        <v>8273</v>
      </c>
      <c r="N4081" t="s">
        <v>8274</v>
      </c>
      <c r="O4081" s="6">
        <f t="shared" si="425"/>
        <v>0</v>
      </c>
      <c r="P4081">
        <f t="shared" si="426"/>
        <v>5</v>
      </c>
      <c r="Q4081" s="5">
        <f t="shared" si="428"/>
        <v>42871.405685579201</v>
      </c>
      <c r="R4081" s="5">
        <f t="shared" si="427"/>
        <v>42902.043983451542</v>
      </c>
      <c r="S4081">
        <f t="shared" si="429"/>
        <v>31</v>
      </c>
      <c r="T4081">
        <f t="shared" si="430"/>
        <v>2017</v>
      </c>
      <c r="U4081" t="str">
        <f t="shared" si="424"/>
        <v>Jun</v>
      </c>
      <c r="V4081" t="str">
        <f t="shared" si="431"/>
        <v>May</v>
      </c>
    </row>
    <row r="4082" spans="1:22" ht="42.75" x14ac:dyDescent="0.4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>
        <v>0</v>
      </c>
      <c r="L4082" t="b">
        <v>0</v>
      </c>
      <c r="M4082" t="s">
        <v>8273</v>
      </c>
      <c r="N4082" t="s">
        <v>8274</v>
      </c>
      <c r="O4082" s="6">
        <f t="shared" si="425"/>
        <v>0</v>
      </c>
      <c r="P4082">
        <f t="shared" si="426"/>
        <v>0</v>
      </c>
      <c r="Q4082" s="5">
        <f t="shared" si="428"/>
        <v>42872.181040189127</v>
      </c>
      <c r="R4082" s="5">
        <f t="shared" si="427"/>
        <v>42896.782978723408</v>
      </c>
      <c r="S4082">
        <f t="shared" si="429"/>
        <v>25</v>
      </c>
      <c r="T4082">
        <f t="shared" si="430"/>
        <v>2017</v>
      </c>
      <c r="U4082" t="str">
        <f t="shared" ref="U4082:U4115" si="432">TEXT(R4082,"mmm")</f>
        <v>Jun</v>
      </c>
      <c r="V4082" t="str">
        <f t="shared" si="431"/>
        <v>May</v>
      </c>
    </row>
    <row r="4083" spans="1:22" ht="42.75" x14ac:dyDescent="0.4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>
        <v>12</v>
      </c>
      <c r="L4083" t="b">
        <v>0</v>
      </c>
      <c r="M4083" t="s">
        <v>8273</v>
      </c>
      <c r="N4083" t="s">
        <v>8274</v>
      </c>
      <c r="O4083" s="6">
        <f t="shared" si="425"/>
        <v>16</v>
      </c>
      <c r="P4083">
        <f t="shared" si="426"/>
        <v>29.17</v>
      </c>
      <c r="Q4083" s="5">
        <f t="shared" si="428"/>
        <v>42392.061761229314</v>
      </c>
      <c r="R4083" s="5">
        <f t="shared" si="427"/>
        <v>42422.657505910167</v>
      </c>
      <c r="S4083">
        <f t="shared" si="429"/>
        <v>31</v>
      </c>
      <c r="T4083">
        <f t="shared" si="430"/>
        <v>2016</v>
      </c>
      <c r="U4083" t="str">
        <f t="shared" si="432"/>
        <v>Feb</v>
      </c>
      <c r="V4083" t="str">
        <f t="shared" si="431"/>
        <v>Jan</v>
      </c>
    </row>
    <row r="4084" spans="1:22" ht="42.75" x14ac:dyDescent="0.4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>
        <v>2</v>
      </c>
      <c r="L4084" t="b">
        <v>0</v>
      </c>
      <c r="M4084" t="s">
        <v>8273</v>
      </c>
      <c r="N4084" t="s">
        <v>8274</v>
      </c>
      <c r="O4084" s="6">
        <f t="shared" si="425"/>
        <v>2</v>
      </c>
      <c r="P4084">
        <f t="shared" si="426"/>
        <v>1.5</v>
      </c>
      <c r="Q4084" s="5">
        <f t="shared" si="428"/>
        <v>42663.320957446806</v>
      </c>
      <c r="R4084" s="5">
        <f t="shared" si="427"/>
        <v>42679.425531914894</v>
      </c>
      <c r="S4084">
        <f t="shared" si="429"/>
        <v>17</v>
      </c>
      <c r="T4084">
        <f t="shared" si="430"/>
        <v>2016</v>
      </c>
      <c r="U4084" t="str">
        <f t="shared" si="432"/>
        <v>Nov</v>
      </c>
      <c r="V4084" t="str">
        <f t="shared" si="431"/>
        <v>Oct</v>
      </c>
    </row>
    <row r="4085" spans="1:22" ht="42.75" x14ac:dyDescent="0.4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>
        <v>6</v>
      </c>
      <c r="L4085" t="b">
        <v>0</v>
      </c>
      <c r="M4085" t="s">
        <v>8273</v>
      </c>
      <c r="N4085" t="s">
        <v>8274</v>
      </c>
      <c r="O4085" s="6">
        <f t="shared" si="425"/>
        <v>22</v>
      </c>
      <c r="P4085">
        <f t="shared" si="426"/>
        <v>126.5</v>
      </c>
      <c r="Q4085" s="5">
        <f t="shared" si="428"/>
        <v>42710.884349881795</v>
      </c>
      <c r="R4085" s="5">
        <f t="shared" si="427"/>
        <v>42741.522647754136</v>
      </c>
      <c r="S4085">
        <f t="shared" si="429"/>
        <v>31</v>
      </c>
      <c r="T4085">
        <f t="shared" si="430"/>
        <v>2016</v>
      </c>
      <c r="U4085" t="str">
        <f t="shared" si="432"/>
        <v>Jan</v>
      </c>
      <c r="V4085" t="str">
        <f t="shared" si="431"/>
        <v>Dec</v>
      </c>
    </row>
    <row r="4086" spans="1:22" ht="57" x14ac:dyDescent="0.4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>
        <v>1</v>
      </c>
      <c r="L4086" t="b">
        <v>0</v>
      </c>
      <c r="M4086" t="s">
        <v>8273</v>
      </c>
      <c r="N4086" t="s">
        <v>8274</v>
      </c>
      <c r="O4086" s="6">
        <f t="shared" si="425"/>
        <v>0</v>
      </c>
      <c r="P4086">
        <f t="shared" si="426"/>
        <v>10</v>
      </c>
      <c r="Q4086" s="5">
        <f t="shared" si="428"/>
        <v>42985.275484633574</v>
      </c>
      <c r="R4086" s="5">
        <f t="shared" si="427"/>
        <v>43015.913782505915</v>
      </c>
      <c r="S4086">
        <f t="shared" si="429"/>
        <v>31</v>
      </c>
      <c r="T4086">
        <f t="shared" si="430"/>
        <v>2017</v>
      </c>
      <c r="U4086" t="str">
        <f t="shared" si="432"/>
        <v>Oct</v>
      </c>
      <c r="V4086" t="str">
        <f t="shared" si="431"/>
        <v>Sep</v>
      </c>
    </row>
    <row r="4087" spans="1:22" ht="42.75" x14ac:dyDescent="0.4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>
        <v>1</v>
      </c>
      <c r="L4087" t="b">
        <v>0</v>
      </c>
      <c r="M4087" t="s">
        <v>8273</v>
      </c>
      <c r="N4087" t="s">
        <v>8274</v>
      </c>
      <c r="O4087" s="6">
        <f t="shared" si="425"/>
        <v>0</v>
      </c>
      <c r="P4087">
        <f t="shared" si="426"/>
        <v>10</v>
      </c>
      <c r="Q4087" s="5">
        <f t="shared" si="428"/>
        <v>42409.44651300236</v>
      </c>
      <c r="R4087" s="5">
        <f t="shared" si="427"/>
        <v>42438.616312056736</v>
      </c>
      <c r="S4087">
        <f t="shared" si="429"/>
        <v>30</v>
      </c>
      <c r="T4087">
        <f t="shared" si="430"/>
        <v>2016</v>
      </c>
      <c r="U4087" t="str">
        <f t="shared" si="432"/>
        <v>Mar</v>
      </c>
      <c r="V4087" t="str">
        <f t="shared" si="431"/>
        <v>Feb</v>
      </c>
    </row>
    <row r="4088" spans="1:22" ht="42.75" x14ac:dyDescent="0.4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>
        <v>5</v>
      </c>
      <c r="L4088" t="b">
        <v>0</v>
      </c>
      <c r="M4088" t="s">
        <v>8273</v>
      </c>
      <c r="N4088" t="s">
        <v>8274</v>
      </c>
      <c r="O4088" s="6">
        <f t="shared" si="425"/>
        <v>5</v>
      </c>
      <c r="P4088">
        <f t="shared" si="426"/>
        <v>9.4</v>
      </c>
      <c r="Q4088" s="5">
        <f t="shared" si="428"/>
        <v>42661.024810874704</v>
      </c>
      <c r="R4088" s="5">
        <f t="shared" si="427"/>
        <v>42685.765957446813</v>
      </c>
      <c r="S4088">
        <f t="shared" si="429"/>
        <v>25</v>
      </c>
      <c r="T4088">
        <f t="shared" si="430"/>
        <v>2016</v>
      </c>
      <c r="U4088" t="str">
        <f t="shared" si="432"/>
        <v>Nov</v>
      </c>
      <c r="V4088" t="str">
        <f t="shared" si="431"/>
        <v>Oct</v>
      </c>
    </row>
    <row r="4089" spans="1:22" x14ac:dyDescent="0.4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>
        <v>0</v>
      </c>
      <c r="L4089" t="b">
        <v>0</v>
      </c>
      <c r="M4089" t="s">
        <v>8273</v>
      </c>
      <c r="N4089" t="s">
        <v>8274</v>
      </c>
      <c r="O4089" s="6">
        <f t="shared" si="425"/>
        <v>0</v>
      </c>
      <c r="P4089">
        <f t="shared" si="426"/>
        <v>0</v>
      </c>
      <c r="Q4089" s="5">
        <f t="shared" si="428"/>
        <v>42899.801252955083</v>
      </c>
      <c r="R4089" s="5">
        <f t="shared" si="427"/>
        <v>42930.439550827425</v>
      </c>
      <c r="S4089">
        <f t="shared" si="429"/>
        <v>31</v>
      </c>
      <c r="T4089">
        <f t="shared" si="430"/>
        <v>2017</v>
      </c>
      <c r="U4089" t="str">
        <f t="shared" si="432"/>
        <v>Jul</v>
      </c>
      <c r="V4089" t="str">
        <f t="shared" si="431"/>
        <v>Jun</v>
      </c>
    </row>
    <row r="4090" spans="1:22" ht="42.75" x14ac:dyDescent="0.4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>
        <v>3</v>
      </c>
      <c r="L4090" t="b">
        <v>0</v>
      </c>
      <c r="M4090" t="s">
        <v>8273</v>
      </c>
      <c r="N4090" t="s">
        <v>8274</v>
      </c>
      <c r="O4090" s="6">
        <f t="shared" si="425"/>
        <v>11</v>
      </c>
      <c r="P4090">
        <f t="shared" si="426"/>
        <v>72</v>
      </c>
      <c r="Q4090" s="5">
        <f t="shared" si="428"/>
        <v>42340.008557919617</v>
      </c>
      <c r="R4090" s="5">
        <f t="shared" si="427"/>
        <v>42370.465248226952</v>
      </c>
      <c r="S4090">
        <f t="shared" si="429"/>
        <v>31</v>
      </c>
      <c r="T4090">
        <f t="shared" si="430"/>
        <v>2015</v>
      </c>
      <c r="U4090" t="str">
        <f t="shared" si="432"/>
        <v>Jan</v>
      </c>
      <c r="V4090" t="str">
        <f t="shared" si="431"/>
        <v>Dec</v>
      </c>
    </row>
    <row r="4091" spans="1:22" ht="42.75" x14ac:dyDescent="0.4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>
        <v>8</v>
      </c>
      <c r="L4091" t="b">
        <v>0</v>
      </c>
      <c r="M4091" t="s">
        <v>8273</v>
      </c>
      <c r="N4091" t="s">
        <v>8274</v>
      </c>
      <c r="O4091" s="6">
        <f t="shared" si="425"/>
        <v>5</v>
      </c>
      <c r="P4091">
        <f t="shared" si="426"/>
        <v>30</v>
      </c>
      <c r="Q4091" s="5">
        <f t="shared" si="428"/>
        <v>42474.939574468081</v>
      </c>
      <c r="R4091" s="5">
        <f t="shared" si="427"/>
        <v>42508.641843971636</v>
      </c>
      <c r="S4091">
        <f t="shared" si="429"/>
        <v>34</v>
      </c>
      <c r="T4091">
        <f t="shared" si="430"/>
        <v>2016</v>
      </c>
      <c r="U4091" t="str">
        <f t="shared" si="432"/>
        <v>May</v>
      </c>
      <c r="V4091" t="str">
        <f t="shared" si="431"/>
        <v>Apr</v>
      </c>
    </row>
    <row r="4092" spans="1:22" ht="42.75" x14ac:dyDescent="0.4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>
        <v>3</v>
      </c>
      <c r="L4092" t="b">
        <v>0</v>
      </c>
      <c r="M4092" t="s">
        <v>8273</v>
      </c>
      <c r="N4092" t="s">
        <v>8274</v>
      </c>
      <c r="O4092" s="6">
        <f t="shared" si="425"/>
        <v>3</v>
      </c>
      <c r="P4092">
        <f t="shared" si="426"/>
        <v>10.67</v>
      </c>
      <c r="Q4092" s="5">
        <f t="shared" si="428"/>
        <v>42563.729751773048</v>
      </c>
      <c r="R4092" s="5">
        <f t="shared" si="427"/>
        <v>42577.97872340426</v>
      </c>
      <c r="S4092">
        <f t="shared" si="429"/>
        <v>15</v>
      </c>
      <c r="T4092">
        <f t="shared" si="430"/>
        <v>2016</v>
      </c>
      <c r="U4092" t="str">
        <f t="shared" si="432"/>
        <v>Jul</v>
      </c>
      <c r="V4092" t="str">
        <f t="shared" si="431"/>
        <v>Jul</v>
      </c>
    </row>
    <row r="4093" spans="1:22" ht="42.75" x14ac:dyDescent="0.4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>
        <v>8</v>
      </c>
      <c r="L4093" t="b">
        <v>0</v>
      </c>
      <c r="M4093" t="s">
        <v>8273</v>
      </c>
      <c r="N4093" t="s">
        <v>8274</v>
      </c>
      <c r="O4093" s="6">
        <f t="shared" si="425"/>
        <v>13</v>
      </c>
      <c r="P4093">
        <f t="shared" si="426"/>
        <v>25.5</v>
      </c>
      <c r="Q4093" s="5">
        <f t="shared" si="428"/>
        <v>42339.900130023641</v>
      </c>
      <c r="R4093" s="5">
        <f t="shared" si="427"/>
        <v>42370.538427895983</v>
      </c>
      <c r="S4093">
        <f t="shared" si="429"/>
        <v>31</v>
      </c>
      <c r="T4093">
        <f t="shared" si="430"/>
        <v>2015</v>
      </c>
      <c r="U4093" t="str">
        <f t="shared" si="432"/>
        <v>Jan</v>
      </c>
      <c r="V4093" t="str">
        <f t="shared" si="431"/>
        <v>Dec</v>
      </c>
    </row>
    <row r="4094" spans="1:22" ht="42.75" x14ac:dyDescent="0.4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>
        <v>1</v>
      </c>
      <c r="L4094" t="b">
        <v>0</v>
      </c>
      <c r="M4094" t="s">
        <v>8273</v>
      </c>
      <c r="N4094" t="s">
        <v>8274</v>
      </c>
      <c r="O4094" s="6">
        <f t="shared" si="425"/>
        <v>0</v>
      </c>
      <c r="P4094">
        <f t="shared" si="426"/>
        <v>20</v>
      </c>
      <c r="Q4094" s="5">
        <f t="shared" si="428"/>
        <v>42389.624669030731</v>
      </c>
      <c r="R4094" s="5">
        <f t="shared" si="427"/>
        <v>42450.858711583925</v>
      </c>
      <c r="S4094">
        <f t="shared" si="429"/>
        <v>61</v>
      </c>
      <c r="T4094">
        <f t="shared" si="430"/>
        <v>2016</v>
      </c>
      <c r="U4094" t="str">
        <f t="shared" si="432"/>
        <v>Mar</v>
      </c>
      <c r="V4094" t="str">
        <f t="shared" si="431"/>
        <v>Jan</v>
      </c>
    </row>
    <row r="4095" spans="1:22" ht="42.75" x14ac:dyDescent="0.4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>
        <v>4</v>
      </c>
      <c r="L4095" t="b">
        <v>0</v>
      </c>
      <c r="M4095" t="s">
        <v>8273</v>
      </c>
      <c r="N4095" t="s">
        <v>8274</v>
      </c>
      <c r="O4095" s="6">
        <f t="shared" si="425"/>
        <v>2</v>
      </c>
      <c r="P4095">
        <f t="shared" si="426"/>
        <v>15</v>
      </c>
      <c r="Q4095" s="5">
        <f t="shared" si="428"/>
        <v>42532.216229314421</v>
      </c>
      <c r="R4095" s="5">
        <f t="shared" si="427"/>
        <v>42593.492825059104</v>
      </c>
      <c r="S4095">
        <f t="shared" si="429"/>
        <v>61</v>
      </c>
      <c r="T4095">
        <f t="shared" si="430"/>
        <v>2016</v>
      </c>
      <c r="U4095" t="str">
        <f t="shared" si="432"/>
        <v>Aug</v>
      </c>
      <c r="V4095" t="str">
        <f t="shared" si="431"/>
        <v>Jun</v>
      </c>
    </row>
    <row r="4096" spans="1:22" ht="42.75" x14ac:dyDescent="0.4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>
        <v>8</v>
      </c>
      <c r="L4096" t="b">
        <v>0</v>
      </c>
      <c r="M4096" t="s">
        <v>8273</v>
      </c>
      <c r="N4096" t="s">
        <v>8274</v>
      </c>
      <c r="O4096" s="6">
        <f t="shared" si="425"/>
        <v>37</v>
      </c>
      <c r="P4096">
        <f t="shared" si="426"/>
        <v>91.25</v>
      </c>
      <c r="Q4096" s="5">
        <f t="shared" si="428"/>
        <v>42237.343971631206</v>
      </c>
      <c r="R4096" s="5">
        <f t="shared" si="427"/>
        <v>42282.403546099289</v>
      </c>
      <c r="S4096">
        <f t="shared" si="429"/>
        <v>45</v>
      </c>
      <c r="T4096">
        <f t="shared" si="430"/>
        <v>2015</v>
      </c>
      <c r="U4096" t="str">
        <f t="shared" si="432"/>
        <v>Oct</v>
      </c>
      <c r="V4096" t="str">
        <f t="shared" si="431"/>
        <v>Aug</v>
      </c>
    </row>
    <row r="4097" spans="1:22" ht="28.5" x14ac:dyDescent="0.4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>
        <v>1</v>
      </c>
      <c r="L4097" t="b">
        <v>0</v>
      </c>
      <c r="M4097" t="s">
        <v>8273</v>
      </c>
      <c r="N4097" t="s">
        <v>8274</v>
      </c>
      <c r="O4097" s="6">
        <f t="shared" si="425"/>
        <v>3</v>
      </c>
      <c r="P4097">
        <f t="shared" si="426"/>
        <v>800</v>
      </c>
      <c r="Q4097" s="5">
        <f t="shared" si="428"/>
        <v>43057.372931442078</v>
      </c>
      <c r="R4097" s="5">
        <f t="shared" si="427"/>
        <v>43088.011229314419</v>
      </c>
      <c r="S4097">
        <f t="shared" si="429"/>
        <v>31</v>
      </c>
      <c r="T4097">
        <f t="shared" si="430"/>
        <v>2017</v>
      </c>
      <c r="U4097" t="str">
        <f t="shared" si="432"/>
        <v>Dec</v>
      </c>
      <c r="V4097" t="str">
        <f t="shared" si="431"/>
        <v>Nov</v>
      </c>
    </row>
    <row r="4098" spans="1:22" ht="42.75" x14ac:dyDescent="0.4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>
        <v>5</v>
      </c>
      <c r="L4098" t="b">
        <v>0</v>
      </c>
      <c r="M4098" t="s">
        <v>8273</v>
      </c>
      <c r="N4098" t="s">
        <v>8274</v>
      </c>
      <c r="O4098" s="6">
        <f t="shared" ref="O4098:O4115" si="433">ROUND(E4098/D4098*100,0)</f>
        <v>11</v>
      </c>
      <c r="P4098">
        <f t="shared" ref="P4098:P4115" si="434">IFERROR(ROUND(E4098/K4098,2),0)</f>
        <v>80</v>
      </c>
      <c r="Q4098" s="5">
        <f t="shared" si="428"/>
        <v>43116.094787234048</v>
      </c>
      <c r="R4098" s="5">
        <f t="shared" si="427"/>
        <v>43160.865957446804</v>
      </c>
      <c r="S4098">
        <f t="shared" si="429"/>
        <v>45</v>
      </c>
      <c r="T4098">
        <f t="shared" si="430"/>
        <v>2018</v>
      </c>
      <c r="U4098" t="str">
        <f t="shared" si="432"/>
        <v>Mar</v>
      </c>
      <c r="V4098" t="str">
        <f t="shared" si="431"/>
        <v>Jan</v>
      </c>
    </row>
    <row r="4099" spans="1:22" ht="42.75" x14ac:dyDescent="0.4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>
        <v>0</v>
      </c>
      <c r="L4099" t="b">
        <v>0</v>
      </c>
      <c r="M4099" t="s">
        <v>8273</v>
      </c>
      <c r="N4099" t="s">
        <v>8274</v>
      </c>
      <c r="O4099" s="6">
        <f t="shared" si="433"/>
        <v>0</v>
      </c>
      <c r="P4099">
        <f t="shared" si="434"/>
        <v>0</v>
      </c>
      <c r="Q4099" s="5">
        <f t="shared" ref="Q4099:Q4115" si="435">(J4099/84600)+DATE(1970,1,1)</f>
        <v>42701.756938534279</v>
      </c>
      <c r="R4099" s="5">
        <f t="shared" ref="R4099:R4115" si="436">(I4099/84600)+DATE(1970,1,1)</f>
        <v>42759.124113475176</v>
      </c>
      <c r="S4099">
        <f t="shared" ref="S4099:S4115" si="437">ROUND((I4099-J4099)/86400,0)+1</f>
        <v>57</v>
      </c>
      <c r="T4099">
        <f t="shared" ref="T4099:T4118" si="438">YEAR((Q4099))</f>
        <v>2016</v>
      </c>
      <c r="U4099" t="str">
        <f t="shared" si="432"/>
        <v>Jan</v>
      </c>
      <c r="V4099" t="str">
        <f t="shared" si="431"/>
        <v>Nov</v>
      </c>
    </row>
    <row r="4100" spans="1:22" ht="42.75" x14ac:dyDescent="0.4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>
        <v>0</v>
      </c>
      <c r="L4100" t="b">
        <v>0</v>
      </c>
      <c r="M4100" t="s">
        <v>8273</v>
      </c>
      <c r="N4100" t="s">
        <v>8274</v>
      </c>
      <c r="O4100" s="6">
        <f t="shared" si="433"/>
        <v>0</v>
      </c>
      <c r="P4100">
        <f t="shared" si="434"/>
        <v>0</v>
      </c>
      <c r="Q4100" s="5">
        <f t="shared" si="435"/>
        <v>42855.865212765959</v>
      </c>
      <c r="R4100" s="5">
        <f t="shared" si="436"/>
        <v>42886.5035106383</v>
      </c>
      <c r="S4100">
        <f t="shared" si="437"/>
        <v>31</v>
      </c>
      <c r="T4100">
        <f t="shared" si="438"/>
        <v>2017</v>
      </c>
      <c r="U4100" t="str">
        <f t="shared" si="432"/>
        <v>May</v>
      </c>
      <c r="V4100" t="str">
        <f t="shared" si="431"/>
        <v>Apr</v>
      </c>
    </row>
    <row r="4101" spans="1:22" ht="42.75" x14ac:dyDescent="0.4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>
        <v>1</v>
      </c>
      <c r="L4101" t="b">
        <v>0</v>
      </c>
      <c r="M4101" t="s">
        <v>8273</v>
      </c>
      <c r="N4101" t="s">
        <v>8274</v>
      </c>
      <c r="O4101" s="6">
        <f t="shared" si="433"/>
        <v>1</v>
      </c>
      <c r="P4101">
        <f t="shared" si="434"/>
        <v>50</v>
      </c>
      <c r="Q4101" s="5">
        <f t="shared" si="435"/>
        <v>42932.591879432628</v>
      </c>
      <c r="R4101" s="5">
        <f t="shared" si="436"/>
        <v>42978.549326241133</v>
      </c>
      <c r="S4101">
        <f t="shared" si="437"/>
        <v>46</v>
      </c>
      <c r="T4101">
        <f t="shared" si="438"/>
        <v>2017</v>
      </c>
      <c r="U4101" t="str">
        <f t="shared" si="432"/>
        <v>Aug</v>
      </c>
      <c r="V4101" t="str">
        <f t="shared" si="431"/>
        <v>Jul</v>
      </c>
    </row>
    <row r="4102" spans="1:22" ht="28.5" x14ac:dyDescent="0.4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>
        <v>0</v>
      </c>
      <c r="L4102" t="b">
        <v>0</v>
      </c>
      <c r="M4102" t="s">
        <v>8273</v>
      </c>
      <c r="N4102" t="s">
        <v>8274</v>
      </c>
      <c r="O4102" s="6">
        <f t="shared" si="433"/>
        <v>0</v>
      </c>
      <c r="P4102">
        <f t="shared" si="434"/>
        <v>0</v>
      </c>
      <c r="Q4102" s="5">
        <f t="shared" si="435"/>
        <v>42275.170094562651</v>
      </c>
      <c r="R4102" s="5">
        <f t="shared" si="436"/>
        <v>42285.382860520098</v>
      </c>
      <c r="S4102">
        <f t="shared" si="437"/>
        <v>11</v>
      </c>
      <c r="T4102">
        <f t="shared" si="438"/>
        <v>2015</v>
      </c>
      <c r="U4102" t="str">
        <f t="shared" si="432"/>
        <v>Oct</v>
      </c>
      <c r="V4102" t="str">
        <f t="shared" si="431"/>
        <v>Sep</v>
      </c>
    </row>
    <row r="4103" spans="1:22" ht="42.75" x14ac:dyDescent="0.4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>
        <v>0</v>
      </c>
      <c r="L4103" t="b">
        <v>0</v>
      </c>
      <c r="M4103" t="s">
        <v>8273</v>
      </c>
      <c r="N4103" t="s">
        <v>8274</v>
      </c>
      <c r="O4103" s="6">
        <f t="shared" si="433"/>
        <v>0</v>
      </c>
      <c r="P4103">
        <f t="shared" si="434"/>
        <v>0</v>
      </c>
      <c r="Q4103" s="5">
        <f t="shared" si="435"/>
        <v>43096.050614657215</v>
      </c>
      <c r="R4103" s="5">
        <f t="shared" si="436"/>
        <v>43126.688912529549</v>
      </c>
      <c r="S4103">
        <f t="shared" si="437"/>
        <v>31</v>
      </c>
      <c r="T4103">
        <f t="shared" si="438"/>
        <v>2017</v>
      </c>
      <c r="U4103" t="str">
        <f t="shared" si="432"/>
        <v>Jan</v>
      </c>
      <c r="V4103" t="str">
        <f t="shared" si="431"/>
        <v>Dec</v>
      </c>
    </row>
    <row r="4104" spans="1:22" ht="42.75" x14ac:dyDescent="0.4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>
        <v>6</v>
      </c>
      <c r="L4104" t="b">
        <v>0</v>
      </c>
      <c r="M4104" t="s">
        <v>8273</v>
      </c>
      <c r="N4104" t="s">
        <v>8274</v>
      </c>
      <c r="O4104" s="6">
        <f t="shared" si="433"/>
        <v>27</v>
      </c>
      <c r="P4104">
        <f t="shared" si="434"/>
        <v>22.83</v>
      </c>
      <c r="Q4104" s="5">
        <f t="shared" si="435"/>
        <v>42835.568238770684</v>
      </c>
      <c r="R4104" s="5">
        <f t="shared" si="436"/>
        <v>42866.206536643025</v>
      </c>
      <c r="S4104">
        <f t="shared" si="437"/>
        <v>31</v>
      </c>
      <c r="T4104">
        <f t="shared" si="438"/>
        <v>2017</v>
      </c>
      <c r="U4104" t="str">
        <f t="shared" si="432"/>
        <v>May</v>
      </c>
      <c r="V4104" t="str">
        <f t="shared" si="431"/>
        <v>Apr</v>
      </c>
    </row>
    <row r="4105" spans="1:22" ht="42.75" x14ac:dyDescent="0.4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>
        <v>6</v>
      </c>
      <c r="L4105" t="b">
        <v>0</v>
      </c>
      <c r="M4105" t="s">
        <v>8273</v>
      </c>
      <c r="N4105" t="s">
        <v>8274</v>
      </c>
      <c r="O4105" s="6">
        <f t="shared" si="433"/>
        <v>10</v>
      </c>
      <c r="P4105">
        <f t="shared" si="434"/>
        <v>16.670000000000002</v>
      </c>
      <c r="Q4105" s="5">
        <f t="shared" si="435"/>
        <v>42542.44640661939</v>
      </c>
      <c r="R4105" s="5">
        <f t="shared" si="436"/>
        <v>42597.533333333333</v>
      </c>
      <c r="S4105">
        <f t="shared" si="437"/>
        <v>55</v>
      </c>
      <c r="T4105">
        <f t="shared" si="438"/>
        <v>2016</v>
      </c>
      <c r="U4105" t="str">
        <f t="shared" si="432"/>
        <v>Aug</v>
      </c>
      <c r="V4105" t="str">
        <f t="shared" si="431"/>
        <v>Jun</v>
      </c>
    </row>
    <row r="4106" spans="1:22" ht="42.75" x14ac:dyDescent="0.4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>
        <v>14</v>
      </c>
      <c r="L4106" t="b">
        <v>0</v>
      </c>
      <c r="M4106" t="s">
        <v>8273</v>
      </c>
      <c r="N4106" t="s">
        <v>8274</v>
      </c>
      <c r="O4106" s="6">
        <f t="shared" si="433"/>
        <v>21</v>
      </c>
      <c r="P4106">
        <f t="shared" si="434"/>
        <v>45.79</v>
      </c>
      <c r="Q4106" s="5">
        <f t="shared" si="435"/>
        <v>43003.496855791964</v>
      </c>
      <c r="R4106" s="5">
        <f t="shared" si="436"/>
        <v>43034.135153664305</v>
      </c>
      <c r="S4106">
        <f t="shared" si="437"/>
        <v>31</v>
      </c>
      <c r="T4106">
        <f t="shared" si="438"/>
        <v>2017</v>
      </c>
      <c r="U4106" t="str">
        <f t="shared" si="432"/>
        <v>Oct</v>
      </c>
      <c r="V4106" t="str">
        <f t="shared" si="431"/>
        <v>Sep</v>
      </c>
    </row>
    <row r="4107" spans="1:22" ht="42.75" x14ac:dyDescent="0.4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>
        <v>6</v>
      </c>
      <c r="L4107" t="b">
        <v>0</v>
      </c>
      <c r="M4107" t="s">
        <v>8273</v>
      </c>
      <c r="N4107" t="s">
        <v>8274</v>
      </c>
      <c r="O4107" s="6">
        <f t="shared" si="433"/>
        <v>7</v>
      </c>
      <c r="P4107">
        <f t="shared" si="434"/>
        <v>383.33</v>
      </c>
      <c r="Q4107" s="5">
        <f t="shared" si="435"/>
        <v>43061.436276595748</v>
      </c>
      <c r="R4107" s="5">
        <f t="shared" si="436"/>
        <v>43095.138404255318</v>
      </c>
      <c r="S4107">
        <f t="shared" si="437"/>
        <v>34</v>
      </c>
      <c r="T4107">
        <f t="shared" si="438"/>
        <v>2017</v>
      </c>
      <c r="U4107" t="str">
        <f t="shared" si="432"/>
        <v>Dec</v>
      </c>
      <c r="V4107" t="str">
        <f t="shared" si="431"/>
        <v>Nov</v>
      </c>
    </row>
    <row r="4108" spans="1:22" ht="42.75" x14ac:dyDescent="0.4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>
        <v>33</v>
      </c>
      <c r="L4108" t="b">
        <v>0</v>
      </c>
      <c r="M4108" t="s">
        <v>8273</v>
      </c>
      <c r="N4108" t="s">
        <v>8274</v>
      </c>
      <c r="O4108" s="6">
        <f t="shared" si="433"/>
        <v>71</v>
      </c>
      <c r="P4108">
        <f t="shared" si="434"/>
        <v>106.97</v>
      </c>
      <c r="Q4108" s="5">
        <f t="shared" si="435"/>
        <v>42403.773829787235</v>
      </c>
      <c r="R4108" s="5">
        <f t="shared" si="436"/>
        <v>42447.680851063829</v>
      </c>
      <c r="S4108">
        <f t="shared" si="437"/>
        <v>44</v>
      </c>
      <c r="T4108">
        <f t="shared" si="438"/>
        <v>2016</v>
      </c>
      <c r="U4108" t="str">
        <f t="shared" si="432"/>
        <v>Mar</v>
      </c>
      <c r="V4108" t="str">
        <f t="shared" si="431"/>
        <v>Feb</v>
      </c>
    </row>
    <row r="4109" spans="1:22" ht="42.75" x14ac:dyDescent="0.4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>
        <v>4</v>
      </c>
      <c r="L4109" t="b">
        <v>0</v>
      </c>
      <c r="M4109" t="s">
        <v>8273</v>
      </c>
      <c r="N4109" t="s">
        <v>8274</v>
      </c>
      <c r="O4109" s="6">
        <f t="shared" si="433"/>
        <v>2</v>
      </c>
      <c r="P4109">
        <f t="shared" si="434"/>
        <v>10.25</v>
      </c>
      <c r="Q4109" s="5">
        <f t="shared" si="435"/>
        <v>42231.04256501182</v>
      </c>
      <c r="R4109" s="5">
        <f t="shared" si="436"/>
        <v>42254.531926713949</v>
      </c>
      <c r="S4109">
        <f t="shared" si="437"/>
        <v>24</v>
      </c>
      <c r="T4109">
        <f t="shared" si="438"/>
        <v>2015</v>
      </c>
      <c r="U4109" t="str">
        <f t="shared" si="432"/>
        <v>Sep</v>
      </c>
      <c r="V4109" t="str">
        <f t="shared" si="431"/>
        <v>Aug</v>
      </c>
    </row>
    <row r="4110" spans="1:22" ht="42.75" x14ac:dyDescent="0.4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>
        <v>1</v>
      </c>
      <c r="L4110" t="b">
        <v>0</v>
      </c>
      <c r="M4110" t="s">
        <v>8273</v>
      </c>
      <c r="N4110" t="s">
        <v>8274</v>
      </c>
      <c r="O4110" s="6">
        <f t="shared" si="433"/>
        <v>2</v>
      </c>
      <c r="P4110">
        <f t="shared" si="434"/>
        <v>59</v>
      </c>
      <c r="Q4110" s="5">
        <f t="shared" si="435"/>
        <v>43132.947245862888</v>
      </c>
      <c r="R4110" s="5">
        <f t="shared" si="436"/>
        <v>43163.765957446813</v>
      </c>
      <c r="S4110">
        <f t="shared" si="437"/>
        <v>31</v>
      </c>
      <c r="T4110">
        <f t="shared" si="438"/>
        <v>2018</v>
      </c>
      <c r="U4110" t="str">
        <f t="shared" si="432"/>
        <v>Mar</v>
      </c>
      <c r="V4110" t="str">
        <f t="shared" si="431"/>
        <v>Feb</v>
      </c>
    </row>
    <row r="4111" spans="1:22" ht="42.75" x14ac:dyDescent="0.4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>
        <v>0</v>
      </c>
      <c r="L4111" t="b">
        <v>0</v>
      </c>
      <c r="M4111" t="s">
        <v>8273</v>
      </c>
      <c r="N4111" t="s">
        <v>8274</v>
      </c>
      <c r="O4111" s="6">
        <f t="shared" si="433"/>
        <v>0</v>
      </c>
      <c r="P4111">
        <f t="shared" si="434"/>
        <v>0</v>
      </c>
      <c r="Q4111" s="5">
        <f t="shared" si="435"/>
        <v>42663.678534278959</v>
      </c>
      <c r="R4111" s="5">
        <f t="shared" si="436"/>
        <v>42694.359385342788</v>
      </c>
      <c r="S4111">
        <f t="shared" si="437"/>
        <v>31</v>
      </c>
      <c r="T4111">
        <f t="shared" si="438"/>
        <v>2016</v>
      </c>
      <c r="U4111" t="str">
        <f t="shared" si="432"/>
        <v>Nov</v>
      </c>
      <c r="V4111" t="str">
        <f t="shared" si="431"/>
        <v>Oct</v>
      </c>
    </row>
    <row r="4112" spans="1:22" ht="42.75" x14ac:dyDescent="0.4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>
        <v>6</v>
      </c>
      <c r="L4112" t="b">
        <v>0</v>
      </c>
      <c r="M4112" t="s">
        <v>8273</v>
      </c>
      <c r="N4112" t="s">
        <v>8274</v>
      </c>
      <c r="O4112" s="6">
        <f t="shared" si="433"/>
        <v>29</v>
      </c>
      <c r="P4112">
        <f t="shared" si="434"/>
        <v>14.33</v>
      </c>
      <c r="Q4112" s="5">
        <f t="shared" si="435"/>
        <v>42873.129444444443</v>
      </c>
      <c r="R4112" s="5">
        <f t="shared" si="436"/>
        <v>42934.406040189126</v>
      </c>
      <c r="S4112">
        <f t="shared" si="437"/>
        <v>61</v>
      </c>
      <c r="T4112">
        <f t="shared" si="438"/>
        <v>2017</v>
      </c>
      <c r="U4112" t="str">
        <f t="shared" si="432"/>
        <v>Jul</v>
      </c>
      <c r="V4112" t="str">
        <f t="shared" si="431"/>
        <v>May</v>
      </c>
    </row>
    <row r="4113" spans="1:22" ht="42.75" x14ac:dyDescent="0.4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>
        <v>6</v>
      </c>
      <c r="L4113" t="b">
        <v>0</v>
      </c>
      <c r="M4113" t="s">
        <v>8273</v>
      </c>
      <c r="N4113" t="s">
        <v>8274</v>
      </c>
      <c r="O4113" s="6">
        <f t="shared" si="433"/>
        <v>3</v>
      </c>
      <c r="P4113">
        <f t="shared" si="434"/>
        <v>15.67</v>
      </c>
      <c r="Q4113" s="5">
        <f t="shared" si="435"/>
        <v>42379.351536643022</v>
      </c>
      <c r="R4113" s="5">
        <f t="shared" si="436"/>
        <v>42409.989834515363</v>
      </c>
      <c r="S4113">
        <f t="shared" si="437"/>
        <v>31</v>
      </c>
      <c r="T4113">
        <f t="shared" si="438"/>
        <v>2016</v>
      </c>
      <c r="U4113" t="str">
        <f t="shared" si="432"/>
        <v>Feb</v>
      </c>
      <c r="V4113" t="str">
        <f t="shared" si="431"/>
        <v>Jan</v>
      </c>
    </row>
    <row r="4114" spans="1:22" ht="42.75" x14ac:dyDescent="0.4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>
        <v>1</v>
      </c>
      <c r="L4114" t="b">
        <v>0</v>
      </c>
      <c r="M4114" t="s">
        <v>8273</v>
      </c>
      <c r="N4114" t="s">
        <v>8274</v>
      </c>
      <c r="O4114" s="6">
        <f t="shared" si="433"/>
        <v>0</v>
      </c>
      <c r="P4114">
        <f t="shared" si="434"/>
        <v>1</v>
      </c>
      <c r="Q4114" s="5">
        <f t="shared" si="435"/>
        <v>42759.07312056738</v>
      </c>
      <c r="R4114" s="5">
        <f t="shared" si="436"/>
        <v>42786.702127659577</v>
      </c>
      <c r="S4114">
        <f t="shared" si="437"/>
        <v>28</v>
      </c>
      <c r="T4114">
        <f t="shared" si="438"/>
        <v>2017</v>
      </c>
      <c r="U4114" t="str">
        <f t="shared" si="432"/>
        <v>Feb</v>
      </c>
      <c r="V4114" t="str">
        <f t="shared" si="431"/>
        <v>Jan</v>
      </c>
    </row>
    <row r="4115" spans="1:22" ht="42.75" x14ac:dyDescent="0.4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>
        <v>3</v>
      </c>
      <c r="L4115" t="b">
        <v>0</v>
      </c>
      <c r="M4115" t="s">
        <v>8273</v>
      </c>
      <c r="N4115" t="s">
        <v>8274</v>
      </c>
      <c r="O4115" s="6">
        <f t="shared" si="433"/>
        <v>0</v>
      </c>
      <c r="P4115">
        <f t="shared" si="434"/>
        <v>1</v>
      </c>
      <c r="Q4115" s="5">
        <f t="shared" si="435"/>
        <v>42715.798144208035</v>
      </c>
      <c r="R4115" s="5">
        <f t="shared" si="436"/>
        <v>42734.896453900714</v>
      </c>
      <c r="S4115">
        <f t="shared" si="437"/>
        <v>20</v>
      </c>
      <c r="T4115">
        <f t="shared" si="438"/>
        <v>2016</v>
      </c>
      <c r="U4115" t="str">
        <f t="shared" si="432"/>
        <v>Dec</v>
      </c>
      <c r="V4115" t="str">
        <f t="shared" si="431"/>
        <v>Dec</v>
      </c>
    </row>
    <row r="4116" spans="1:22" hidden="1" x14ac:dyDescent="0.45">
      <c r="N4116" t="s">
        <v>8340</v>
      </c>
      <c r="O4116" s="25">
        <f>MAX(O2:O4115)</f>
        <v>2260300</v>
      </c>
      <c r="T4116">
        <f t="shared" si="438"/>
        <v>1900</v>
      </c>
    </row>
    <row r="4117" spans="1:22" hidden="1" x14ac:dyDescent="0.45">
      <c r="N4117" t="s">
        <v>8341</v>
      </c>
      <c r="O4117" s="6">
        <f>AVERAGE(O2:O4115)</f>
        <v>946.40641711229944</v>
      </c>
      <c r="T4117">
        <f t="shared" si="438"/>
        <v>1900</v>
      </c>
    </row>
    <row r="4118" spans="1:22" hidden="1" x14ac:dyDescent="0.45">
      <c r="N4118" t="s">
        <v>8342</v>
      </c>
      <c r="O4118" s="6">
        <f>_xlfn.STDEV.S(O2:O4115)</f>
        <v>38396.137301590439</v>
      </c>
      <c r="T4118">
        <f t="shared" si="438"/>
        <v>1900</v>
      </c>
    </row>
  </sheetData>
  <autoFilter ref="A1:T4118" xr:uid="{00000000-0001-0000-0000-000000000000}">
    <filterColumn colId="12">
      <filters>
        <filter val="theater"/>
      </filters>
    </filterColumn>
    <filterColumn colId="13">
      <filters>
        <filter val="plays"/>
      </filters>
    </filterColumn>
  </autoFilter>
  <conditionalFormatting sqref="F1:F1048576">
    <cfRule type="cellIs" dxfId="3" priority="18" operator="equal">
      <formula>"live"</formula>
    </cfRule>
    <cfRule type="cellIs" dxfId="2" priority="19" operator="equal">
      <formula>$F$162</formula>
    </cfRule>
    <cfRule type="cellIs" dxfId="1" priority="20" operator="equal">
      <formula>$F$148</formula>
    </cfRule>
    <cfRule type="cellIs" dxfId="0" priority="21" operator="equal">
      <formula>"successful"</formula>
    </cfRule>
  </conditionalFormatting>
  <conditionalFormatting sqref="O1:O1048576">
    <cfRule type="colorScale" priority="7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F7AA-7D2C-4585-9B45-841C2829499F}">
  <sheetPr codeName="Sheet3"/>
  <dimension ref="A1:F6"/>
  <sheetViews>
    <sheetView workbookViewId="0">
      <selection activeCell="A13" sqref="A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8222</v>
      </c>
      <c r="B1" t="s">
        <v>8321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8273</v>
      </c>
      <c r="B5" s="8">
        <v>37</v>
      </c>
      <c r="C5" s="8">
        <v>493</v>
      </c>
      <c r="D5" s="8">
        <v>24</v>
      </c>
      <c r="E5" s="10">
        <v>839</v>
      </c>
      <c r="F5" s="8">
        <v>1393</v>
      </c>
    </row>
    <row r="6" spans="1:6" x14ac:dyDescent="0.45">
      <c r="A6" s="9" t="s">
        <v>8318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CB39-99BD-4AD9-B15A-D176B59FC045}">
  <sheetPr codeName="Sheet4"/>
  <dimension ref="A1:E7"/>
  <sheetViews>
    <sheetView workbookViewId="0">
      <selection activeCell="J39" sqref="J3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7" t="s">
        <v>8222</v>
      </c>
      <c r="B1" t="s">
        <v>8321</v>
      </c>
    </row>
    <row r="2" spans="1:5" x14ac:dyDescent="0.45">
      <c r="A2" s="7" t="s">
        <v>8316</v>
      </c>
      <c r="B2" t="s">
        <v>8321</v>
      </c>
    </row>
    <row r="4" spans="1:5" x14ac:dyDescent="0.45">
      <c r="A4" s="7" t="s">
        <v>8319</v>
      </c>
      <c r="B4" s="7" t="s">
        <v>8317</v>
      </c>
    </row>
    <row r="5" spans="1:5" x14ac:dyDescent="0.45">
      <c r="A5" s="7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45">
      <c r="A6" s="9" t="s">
        <v>8274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45">
      <c r="A7" s="9" t="s">
        <v>8318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99CD-DA62-4CED-B6DE-C9958557FA79}">
  <sheetPr codeName="Sheet5"/>
  <dimension ref="A1:F17"/>
  <sheetViews>
    <sheetView workbookViewId="0">
      <selection activeCell="E27" sqref="E2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8316</v>
      </c>
      <c r="B1" t="s">
        <v>8273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8332</v>
      </c>
      <c r="B5" s="8">
        <v>5</v>
      </c>
      <c r="C5" s="8">
        <v>30</v>
      </c>
      <c r="D5" s="8">
        <v>2</v>
      </c>
      <c r="E5" s="8">
        <v>61</v>
      </c>
      <c r="F5" s="8">
        <v>98</v>
      </c>
    </row>
    <row r="6" spans="1:6" x14ac:dyDescent="0.45">
      <c r="A6" s="9" t="s">
        <v>8333</v>
      </c>
      <c r="B6" s="8">
        <v>3</v>
      </c>
      <c r="C6" s="8">
        <v>43</v>
      </c>
      <c r="D6" s="8">
        <v>8</v>
      </c>
      <c r="E6" s="8">
        <v>71</v>
      </c>
      <c r="F6" s="8">
        <v>125</v>
      </c>
    </row>
    <row r="7" spans="1:6" x14ac:dyDescent="0.45">
      <c r="A7" s="9" t="s">
        <v>8324</v>
      </c>
      <c r="B7" s="8">
        <v>3</v>
      </c>
      <c r="C7" s="8">
        <v>40</v>
      </c>
      <c r="D7" s="8">
        <v>14</v>
      </c>
      <c r="E7" s="8">
        <v>66</v>
      </c>
      <c r="F7" s="8">
        <v>123</v>
      </c>
    </row>
    <row r="8" spans="1:6" x14ac:dyDescent="0.45">
      <c r="A8" s="9" t="s">
        <v>8334</v>
      </c>
      <c r="B8" s="8">
        <v>1</v>
      </c>
      <c r="C8" s="8">
        <v>46</v>
      </c>
      <c r="D8" s="8"/>
      <c r="E8" s="8">
        <v>79</v>
      </c>
      <c r="F8" s="8">
        <v>126</v>
      </c>
    </row>
    <row r="9" spans="1:6" x14ac:dyDescent="0.45">
      <c r="A9" s="9" t="s">
        <v>8325</v>
      </c>
      <c r="B9" s="8">
        <v>4</v>
      </c>
      <c r="C9" s="8">
        <v>40</v>
      </c>
      <c r="D9" s="8"/>
      <c r="E9" s="8">
        <v>122</v>
      </c>
      <c r="F9" s="8">
        <v>166</v>
      </c>
    </row>
    <row r="10" spans="1:6" x14ac:dyDescent="0.45">
      <c r="A10" s="9" t="s">
        <v>8326</v>
      </c>
      <c r="B10" s="8">
        <v>3</v>
      </c>
      <c r="C10" s="8">
        <v>60</v>
      </c>
      <c r="D10" s="8"/>
      <c r="E10" s="8">
        <v>92</v>
      </c>
      <c r="F10" s="8">
        <v>155</v>
      </c>
    </row>
    <row r="11" spans="1:6" x14ac:dyDescent="0.45">
      <c r="A11" s="9" t="s">
        <v>8327</v>
      </c>
      <c r="B11" s="8">
        <v>4</v>
      </c>
      <c r="C11" s="8">
        <v>47</v>
      </c>
      <c r="D11" s="8"/>
      <c r="E11" s="8">
        <v>74</v>
      </c>
      <c r="F11" s="8">
        <v>125</v>
      </c>
    </row>
    <row r="12" spans="1:6" x14ac:dyDescent="0.45">
      <c r="A12" s="9" t="s">
        <v>8328</v>
      </c>
      <c r="B12" s="8">
        <v>4</v>
      </c>
      <c r="C12" s="8">
        <v>40</v>
      </c>
      <c r="D12" s="8"/>
      <c r="E12" s="8">
        <v>71</v>
      </c>
      <c r="F12" s="8">
        <v>115</v>
      </c>
    </row>
    <row r="13" spans="1:6" x14ac:dyDescent="0.45">
      <c r="A13" s="9" t="s">
        <v>8329</v>
      </c>
      <c r="B13" s="8">
        <v>1</v>
      </c>
      <c r="C13" s="8">
        <v>36</v>
      </c>
      <c r="D13" s="8"/>
      <c r="E13" s="8">
        <v>59</v>
      </c>
      <c r="F13" s="8">
        <v>96</v>
      </c>
    </row>
    <row r="14" spans="1:6" x14ac:dyDescent="0.45">
      <c r="A14" s="9" t="s">
        <v>8335</v>
      </c>
      <c r="B14" s="8">
        <v>1</v>
      </c>
      <c r="C14" s="8">
        <v>46</v>
      </c>
      <c r="D14" s="8"/>
      <c r="E14" s="8">
        <v>61</v>
      </c>
      <c r="F14" s="8">
        <v>108</v>
      </c>
    </row>
    <row r="15" spans="1:6" x14ac:dyDescent="0.45">
      <c r="A15" s="9" t="s">
        <v>8330</v>
      </c>
      <c r="B15" s="8">
        <v>4</v>
      </c>
      <c r="C15" s="8">
        <v>33</v>
      </c>
      <c r="D15" s="8"/>
      <c r="E15" s="8">
        <v>45</v>
      </c>
      <c r="F15" s="8">
        <v>82</v>
      </c>
    </row>
    <row r="16" spans="1:6" x14ac:dyDescent="0.45">
      <c r="A16" s="9" t="s">
        <v>8331</v>
      </c>
      <c r="B16" s="8">
        <v>4</v>
      </c>
      <c r="C16" s="8">
        <v>32</v>
      </c>
      <c r="D16" s="8"/>
      <c r="E16" s="8">
        <v>38</v>
      </c>
      <c r="F16" s="8">
        <v>74</v>
      </c>
    </row>
    <row r="17" spans="1:6" x14ac:dyDescent="0.45">
      <c r="A17" s="9" t="s">
        <v>8318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6C39-5987-47AA-B671-EDCE50F5D21E}">
  <sheetPr codeName="Sheet6"/>
  <dimension ref="A1:AT304"/>
  <sheetViews>
    <sheetView workbookViewId="0">
      <selection activeCell="J8" sqref="J8"/>
    </sheetView>
  </sheetViews>
  <sheetFormatPr defaultRowHeight="14.25" x14ac:dyDescent="0.45"/>
  <cols>
    <col min="1" max="1" width="18.46484375" style="1" customWidth="1"/>
    <col min="2" max="2" width="33.06640625" style="1" customWidth="1"/>
    <col min="4" max="4" width="9.6640625" bestFit="1" customWidth="1"/>
  </cols>
  <sheetData>
    <row r="1" spans="1:46" s="15" customFormat="1" ht="18" x14ac:dyDescent="0.55000000000000004">
      <c r="A1" s="19" t="s">
        <v>8337</v>
      </c>
      <c r="B1" s="23" t="s">
        <v>4110</v>
      </c>
      <c r="C1" s="15" t="s">
        <v>8338</v>
      </c>
      <c r="D1" s="15" t="s">
        <v>8339</v>
      </c>
    </row>
    <row r="2" spans="1:46" ht="57" x14ac:dyDescent="0.45">
      <c r="A2" s="21" t="s">
        <v>3473</v>
      </c>
      <c r="B2" s="22" t="str">
        <f>VLOOKUP($A2,Kickstarter!$B:C,2,)</f>
        <v>Help us get actor-writer Ian Bonar's debut play - a hilarious, heartbreaking story of grief and loss - to the 2016 Edinburgh Fringe.</v>
      </c>
      <c r="C2" s="24">
        <f>VLOOKUP($A2,Kickstarter!$B:E,3,)</f>
        <v>2000</v>
      </c>
      <c r="D2" s="24">
        <f>VLOOKUP($A2,Kickstarter!$B:F,4,)</f>
        <v>2020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57" x14ac:dyDescent="0.45">
      <c r="A3" s="21" t="s">
        <v>3616</v>
      </c>
      <c r="B3" s="22" t="str">
        <f>VLOOKUP($A3,Kickstarter!$B:C,2,)</f>
        <v>The play yet to be described as "A surefire Edinburgh Fringe Festival Cult Hit". Coming to the Underbelly, Edinburgh, 5th-30th August.</v>
      </c>
      <c r="C3" s="24">
        <f>VLOOKUP($A3,Kickstarter!$B:E,3,)</f>
        <v>2000</v>
      </c>
      <c r="D3" s="24">
        <f>VLOOKUP($A3,Kickstarter!$B:F,4,)</f>
        <v>2020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</row>
    <row r="4" spans="1:46" ht="57" x14ac:dyDescent="0.45">
      <c r="A4" s="21" t="s">
        <v>3178</v>
      </c>
      <c r="B4" s="22" t="str">
        <f>VLOOKUP($A4,Kickstarter!$B:C,2,)</f>
        <v>Cutting Off Kate Bush is a one-woman show written &amp; performed by Lucy Benson-Brown, premiering at the Edinburgh Fringe Festival 2014</v>
      </c>
      <c r="C4" s="24">
        <f>VLOOKUP($A4,Kickstarter!$B:E,3,)</f>
        <v>1500</v>
      </c>
      <c r="D4" s="24">
        <f>VLOOKUP($A4,Kickstarter!$B:F,4,)</f>
        <v>2576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</row>
    <row r="5" spans="1:46" ht="42.75" x14ac:dyDescent="0.45">
      <c r="A5" s="21" t="s">
        <v>3329</v>
      </c>
      <c r="B5" s="22" t="str">
        <f>VLOOKUP($A5,Kickstarter!$B:C,2,)</f>
        <v>Jestia and Raedon is a brand new romantic comedy play going to the Edinburgh Fringe Festival this summer.</v>
      </c>
      <c r="C5" s="24">
        <f>VLOOKUP($A5,Kickstarter!$B:E,3,)</f>
        <v>1000</v>
      </c>
      <c r="D5" s="24">
        <f>VLOOKUP($A5,Kickstarter!$B:F,4,)</f>
        <v>1168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</row>
    <row r="6" spans="1:46" ht="57" x14ac:dyDescent="0.45">
      <c r="A6" s="21" t="s">
        <v>3221</v>
      </c>
      <c r="B6" s="22" t="str">
        <f>VLOOKUP($A6,Kickstarter!$B:C,2,)</f>
        <v>A one-man show about love, loss, and motorways, written &amp; performed by Ben Norris. Help us get to the 2015 Edinburgh Fringe and beyond!</v>
      </c>
      <c r="C6" s="24">
        <f>VLOOKUP($A6,Kickstarter!$B:E,3,)</f>
        <v>4000</v>
      </c>
      <c r="D6" s="24">
        <f>VLOOKUP($A6,Kickstarter!$B:F,4,)</f>
        <v>4137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</row>
    <row r="7" spans="1:46" x14ac:dyDescent="0.45">
      <c r="A7" s="22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</row>
    <row r="8" spans="1:46" x14ac:dyDescent="0.45">
      <c r="A8" s="22"/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</row>
    <row r="9" spans="1:46" x14ac:dyDescent="0.45">
      <c r="A9" s="22"/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 spans="1:46" x14ac:dyDescent="0.45">
      <c r="A10" s="22"/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</row>
    <row r="11" spans="1:46" x14ac:dyDescent="0.45">
      <c r="A11" s="22"/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</row>
    <row r="12" spans="1:46" x14ac:dyDescent="0.45">
      <c r="A12" s="22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spans="1:46" x14ac:dyDescent="0.45">
      <c r="A13" s="22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spans="1:46" x14ac:dyDescent="0.45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</row>
    <row r="15" spans="1:46" x14ac:dyDescent="0.45">
      <c r="A15" s="22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  <row r="16" spans="1:46" x14ac:dyDescent="0.45">
      <c r="A16" s="22"/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</row>
    <row r="17" spans="1:46" x14ac:dyDescent="0.45">
      <c r="A17" s="22"/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 spans="1:46" x14ac:dyDescent="0.45">
      <c r="A18" s="22"/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</row>
    <row r="19" spans="1:46" x14ac:dyDescent="0.45">
      <c r="A19" s="22"/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</row>
    <row r="20" spans="1:46" x14ac:dyDescent="0.45">
      <c r="A20" s="22"/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</row>
    <row r="21" spans="1:46" x14ac:dyDescent="0.45">
      <c r="A21" s="22"/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</row>
    <row r="22" spans="1:46" x14ac:dyDescent="0.45">
      <c r="A22" s="22"/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</row>
    <row r="23" spans="1:46" x14ac:dyDescent="0.45">
      <c r="A23" s="22"/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</row>
    <row r="24" spans="1:46" x14ac:dyDescent="0.45">
      <c r="A24" s="22"/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</row>
    <row r="25" spans="1:46" x14ac:dyDescent="0.45">
      <c r="A25" s="22"/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</row>
    <row r="26" spans="1:46" x14ac:dyDescent="0.45">
      <c r="A26" s="22"/>
      <c r="B26" s="22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</row>
    <row r="27" spans="1:46" x14ac:dyDescent="0.45">
      <c r="A27" s="22"/>
      <c r="B27" s="22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</row>
    <row r="28" spans="1:46" x14ac:dyDescent="0.45">
      <c r="A28" s="22"/>
      <c r="B28" s="22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</row>
    <row r="29" spans="1:46" x14ac:dyDescent="0.45">
      <c r="A29" s="22"/>
      <c r="B29" s="22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</row>
    <row r="30" spans="1:46" x14ac:dyDescent="0.45">
      <c r="A30" s="22"/>
      <c r="B30" s="22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</row>
    <row r="31" spans="1:46" x14ac:dyDescent="0.45">
      <c r="A31" s="22"/>
      <c r="B31" s="22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</row>
    <row r="32" spans="1:46" x14ac:dyDescent="0.45">
      <c r="A32" s="22"/>
      <c r="B32" s="22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</row>
    <row r="33" spans="1:46" x14ac:dyDescent="0.45">
      <c r="A33" s="22"/>
      <c r="B33" s="22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</row>
    <row r="34" spans="1:46" x14ac:dyDescent="0.45">
      <c r="A34" s="22"/>
      <c r="B34" s="22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</row>
    <row r="35" spans="1:46" x14ac:dyDescent="0.45">
      <c r="A35" s="22"/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</row>
    <row r="36" spans="1:46" x14ac:dyDescent="0.45">
      <c r="A36" s="22"/>
      <c r="B36" s="22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</row>
    <row r="37" spans="1:46" x14ac:dyDescent="0.45">
      <c r="A37" s="22"/>
      <c r="B37" s="22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</row>
    <row r="38" spans="1:46" x14ac:dyDescent="0.45">
      <c r="A38" s="22"/>
      <c r="B38" s="22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</row>
    <row r="39" spans="1:46" x14ac:dyDescent="0.45">
      <c r="A39" s="22"/>
      <c r="B39" s="2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</row>
    <row r="40" spans="1:46" x14ac:dyDescent="0.45">
      <c r="A40" s="22"/>
      <c r="B40" s="2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</row>
    <row r="41" spans="1:46" x14ac:dyDescent="0.45">
      <c r="A41" s="22"/>
      <c r="B41" s="2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</row>
    <row r="42" spans="1:46" x14ac:dyDescent="0.45">
      <c r="A42" s="22"/>
      <c r="B42" s="2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</row>
    <row r="43" spans="1:46" x14ac:dyDescent="0.45">
      <c r="A43" s="22"/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</row>
    <row r="44" spans="1:46" x14ac:dyDescent="0.45">
      <c r="A44" s="22"/>
      <c r="B44" s="2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</row>
    <row r="45" spans="1:46" x14ac:dyDescent="0.45">
      <c r="A45" s="22"/>
      <c r="B45" s="2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</row>
    <row r="46" spans="1:46" x14ac:dyDescent="0.45">
      <c r="A46" s="22"/>
      <c r="B46" s="2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</row>
    <row r="47" spans="1:46" x14ac:dyDescent="0.45">
      <c r="A47" s="22"/>
      <c r="B47" s="2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</row>
    <row r="48" spans="1:46" x14ac:dyDescent="0.45">
      <c r="A48" s="22"/>
      <c r="B48" s="2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</row>
    <row r="49" spans="1:46" x14ac:dyDescent="0.45">
      <c r="A49" s="22"/>
      <c r="B49" s="2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</row>
    <row r="50" spans="1:46" x14ac:dyDescent="0.45">
      <c r="A50" s="22"/>
      <c r="B50" s="2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</row>
    <row r="51" spans="1:46" x14ac:dyDescent="0.45">
      <c r="A51" s="22"/>
      <c r="B51" s="2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</row>
    <row r="52" spans="1:46" x14ac:dyDescent="0.45">
      <c r="A52" s="22"/>
      <c r="B52" s="2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</row>
    <row r="53" spans="1:46" x14ac:dyDescent="0.45">
      <c r="A53" s="22"/>
      <c r="B53" s="2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</row>
    <row r="54" spans="1:46" x14ac:dyDescent="0.45">
      <c r="A54" s="22"/>
      <c r="B54" s="22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</row>
    <row r="55" spans="1:46" x14ac:dyDescent="0.45">
      <c r="A55" s="22"/>
      <c r="B55" s="22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</row>
    <row r="56" spans="1:46" x14ac:dyDescent="0.45">
      <c r="A56" s="22"/>
      <c r="B56" s="22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</row>
    <row r="57" spans="1:46" x14ac:dyDescent="0.45">
      <c r="A57" s="22"/>
      <c r="B57" s="22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</row>
    <row r="58" spans="1:46" x14ac:dyDescent="0.45">
      <c r="A58" s="22"/>
      <c r="B58" s="22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</row>
    <row r="59" spans="1:46" x14ac:dyDescent="0.45">
      <c r="A59" s="22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</row>
    <row r="60" spans="1:46" x14ac:dyDescent="0.45">
      <c r="A60" s="22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</row>
    <row r="61" spans="1:46" x14ac:dyDescent="0.45">
      <c r="A61" s="22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</row>
    <row r="62" spans="1:46" x14ac:dyDescent="0.45">
      <c r="A62" s="22"/>
      <c r="B62" s="22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</row>
    <row r="63" spans="1:46" x14ac:dyDescent="0.45">
      <c r="A63" s="22"/>
      <c r="B63" s="22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</row>
    <row r="64" spans="1:46" x14ac:dyDescent="0.45">
      <c r="A64" s="22"/>
      <c r="B64" s="22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</row>
    <row r="65" spans="1:46" x14ac:dyDescent="0.45">
      <c r="A65" s="22"/>
      <c r="B65" s="22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</row>
    <row r="66" spans="1:46" x14ac:dyDescent="0.45">
      <c r="A66" s="22"/>
      <c r="B66" s="22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</row>
    <row r="67" spans="1:46" x14ac:dyDescent="0.45">
      <c r="A67" s="22"/>
      <c r="B67" s="22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</row>
    <row r="68" spans="1:46" x14ac:dyDescent="0.45">
      <c r="A68" s="22"/>
      <c r="B68" s="22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46" x14ac:dyDescent="0.45">
      <c r="A69" s="22"/>
      <c r="B69" s="22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</row>
    <row r="70" spans="1:46" x14ac:dyDescent="0.45">
      <c r="A70" s="22"/>
      <c r="B70" s="22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</row>
    <row r="71" spans="1:46" x14ac:dyDescent="0.45">
      <c r="A71" s="22"/>
      <c r="B71" s="22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</row>
    <row r="72" spans="1:46" x14ac:dyDescent="0.45">
      <c r="A72" s="22"/>
      <c r="B72" s="22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</row>
    <row r="73" spans="1:46" x14ac:dyDescent="0.45">
      <c r="A73" s="22"/>
      <c r="B73" s="22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</row>
    <row r="74" spans="1:46" x14ac:dyDescent="0.45">
      <c r="A74" s="22"/>
      <c r="B74" s="22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</row>
    <row r="75" spans="1:46" x14ac:dyDescent="0.45">
      <c r="A75" s="22"/>
      <c r="B75" s="2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</row>
    <row r="76" spans="1:46" x14ac:dyDescent="0.45">
      <c r="A76" s="22"/>
      <c r="B76" s="22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</row>
    <row r="77" spans="1:46" x14ac:dyDescent="0.45">
      <c r="A77" s="22"/>
      <c r="B77" s="22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</row>
    <row r="78" spans="1:46" x14ac:dyDescent="0.45">
      <c r="A78" s="22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</row>
    <row r="79" spans="1:46" x14ac:dyDescent="0.45">
      <c r="A79" s="22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</row>
    <row r="80" spans="1:46" x14ac:dyDescent="0.45">
      <c r="A80" s="22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</row>
    <row r="81" spans="1:46" x14ac:dyDescent="0.45">
      <c r="A81" s="22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</row>
    <row r="82" spans="1:46" x14ac:dyDescent="0.45">
      <c r="A82" s="22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</row>
    <row r="83" spans="1:46" x14ac:dyDescent="0.45">
      <c r="A83" s="22"/>
      <c r="B83" s="22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</row>
    <row r="84" spans="1:46" x14ac:dyDescent="0.45">
      <c r="A84" s="22"/>
      <c r="B84" s="22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</row>
    <row r="85" spans="1:46" x14ac:dyDescent="0.45">
      <c r="A85" s="22"/>
      <c r="B85" s="22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</row>
    <row r="86" spans="1:46" x14ac:dyDescent="0.45">
      <c r="A86" s="22"/>
      <c r="B86" s="22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</row>
    <row r="87" spans="1:46" x14ac:dyDescent="0.45">
      <c r="A87" s="22"/>
      <c r="B87" s="22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</row>
    <row r="88" spans="1:46" x14ac:dyDescent="0.45">
      <c r="A88" s="22"/>
      <c r="B88" s="22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</row>
    <row r="89" spans="1:46" x14ac:dyDescent="0.45">
      <c r="A89" s="22"/>
      <c r="B89" s="22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</row>
    <row r="90" spans="1:46" x14ac:dyDescent="0.45">
      <c r="A90" s="22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</row>
    <row r="91" spans="1:46" x14ac:dyDescent="0.45">
      <c r="A91" s="22"/>
      <c r="B91" s="22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</row>
    <row r="92" spans="1:46" x14ac:dyDescent="0.45">
      <c r="A92" s="22"/>
      <c r="B92" s="22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</row>
    <row r="93" spans="1:46" x14ac:dyDescent="0.45">
      <c r="A93" s="22"/>
      <c r="B93" s="22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</row>
    <row r="94" spans="1:46" x14ac:dyDescent="0.45">
      <c r="A94" s="22"/>
      <c r="B94" s="22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</row>
    <row r="95" spans="1:46" x14ac:dyDescent="0.45">
      <c r="A95" s="22"/>
      <c r="B95" s="22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</row>
    <row r="96" spans="1:46" x14ac:dyDescent="0.45">
      <c r="A96" s="22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</row>
    <row r="97" spans="1:46" x14ac:dyDescent="0.45">
      <c r="A97" s="22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</row>
    <row r="98" spans="1:46" x14ac:dyDescent="0.45">
      <c r="A98" s="22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</row>
    <row r="99" spans="1:46" x14ac:dyDescent="0.45">
      <c r="A99" s="22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</row>
    <row r="100" spans="1:46" x14ac:dyDescent="0.45">
      <c r="A100" s="22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</row>
    <row r="101" spans="1:46" x14ac:dyDescent="0.45">
      <c r="A101" s="22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</row>
    <row r="102" spans="1:46" x14ac:dyDescent="0.45">
      <c r="A102" s="22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</row>
    <row r="103" spans="1:46" x14ac:dyDescent="0.45">
      <c r="A103" s="22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</row>
    <row r="104" spans="1:46" x14ac:dyDescent="0.45">
      <c r="A104" s="22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</row>
    <row r="105" spans="1:46" x14ac:dyDescent="0.45">
      <c r="A105" s="22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</row>
    <row r="106" spans="1:46" x14ac:dyDescent="0.45">
      <c r="A106" s="22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</row>
    <row r="107" spans="1:46" x14ac:dyDescent="0.45">
      <c r="A107" s="22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</row>
    <row r="108" spans="1:46" x14ac:dyDescent="0.45">
      <c r="A108" s="22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</row>
    <row r="109" spans="1:46" x14ac:dyDescent="0.45">
      <c r="A109" s="22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</row>
    <row r="110" spans="1:46" x14ac:dyDescent="0.45">
      <c r="A110" s="22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</row>
    <row r="111" spans="1:46" x14ac:dyDescent="0.45">
      <c r="A111" s="22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</row>
    <row r="112" spans="1:46" x14ac:dyDescent="0.45">
      <c r="A112" s="22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</row>
    <row r="113" spans="1:46" x14ac:dyDescent="0.45">
      <c r="A113" s="22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</row>
    <row r="114" spans="1:46" x14ac:dyDescent="0.45">
      <c r="A114" s="22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</row>
    <row r="115" spans="1:46" x14ac:dyDescent="0.45">
      <c r="A115" s="22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</row>
    <row r="116" spans="1:46" x14ac:dyDescent="0.45">
      <c r="A116" s="22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</row>
    <row r="117" spans="1:46" x14ac:dyDescent="0.45">
      <c r="A117" s="22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</row>
    <row r="118" spans="1:46" x14ac:dyDescent="0.45">
      <c r="A118" s="22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</row>
    <row r="119" spans="1:46" x14ac:dyDescent="0.45">
      <c r="A119" s="22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</row>
    <row r="120" spans="1:46" x14ac:dyDescent="0.45">
      <c r="A120" s="22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</row>
    <row r="121" spans="1:46" x14ac:dyDescent="0.45">
      <c r="A121" s="22"/>
      <c r="B121" s="22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</row>
    <row r="122" spans="1:46" x14ac:dyDescent="0.45">
      <c r="A122" s="22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</row>
    <row r="123" spans="1:46" x14ac:dyDescent="0.45">
      <c r="A123" s="22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</row>
    <row r="124" spans="1:46" x14ac:dyDescent="0.45">
      <c r="A124" s="22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</row>
    <row r="125" spans="1:46" x14ac:dyDescent="0.45">
      <c r="A125" s="22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</row>
    <row r="126" spans="1:46" x14ac:dyDescent="0.45">
      <c r="A126" s="22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</row>
    <row r="127" spans="1:46" x14ac:dyDescent="0.45">
      <c r="A127" s="22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</row>
    <row r="128" spans="1:46" x14ac:dyDescent="0.45">
      <c r="A128" s="22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</row>
    <row r="129" spans="1:46" x14ac:dyDescent="0.45">
      <c r="A129" s="22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</row>
    <row r="130" spans="1:46" x14ac:dyDescent="0.45">
      <c r="A130" s="22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</row>
    <row r="131" spans="1:46" x14ac:dyDescent="0.45">
      <c r="A131" s="22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</row>
    <row r="132" spans="1:46" x14ac:dyDescent="0.45">
      <c r="A132" s="22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</row>
    <row r="133" spans="1:46" x14ac:dyDescent="0.45">
      <c r="A133" s="22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</row>
    <row r="134" spans="1:46" x14ac:dyDescent="0.45">
      <c r="A134" s="22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</row>
    <row r="135" spans="1:46" x14ac:dyDescent="0.45">
      <c r="A135" s="22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</row>
    <row r="136" spans="1:46" x14ac:dyDescent="0.45">
      <c r="A136" s="22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</row>
    <row r="137" spans="1:46" x14ac:dyDescent="0.45">
      <c r="A137" s="22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</row>
    <row r="138" spans="1:46" x14ac:dyDescent="0.45">
      <c r="A138" s="22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</row>
    <row r="139" spans="1:46" x14ac:dyDescent="0.45">
      <c r="A139" s="22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</row>
    <row r="140" spans="1:46" x14ac:dyDescent="0.45">
      <c r="A140" s="22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</row>
    <row r="141" spans="1:46" x14ac:dyDescent="0.45">
      <c r="A141" s="22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</row>
    <row r="142" spans="1:46" x14ac:dyDescent="0.45">
      <c r="A142" s="22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</row>
    <row r="143" spans="1:46" x14ac:dyDescent="0.45">
      <c r="A143" s="22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</row>
    <row r="144" spans="1:46" x14ac:dyDescent="0.45">
      <c r="A144" s="22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</row>
    <row r="145" spans="1:46" x14ac:dyDescent="0.45">
      <c r="A145" s="22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</row>
    <row r="146" spans="1:46" x14ac:dyDescent="0.45">
      <c r="A146" s="22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</row>
    <row r="147" spans="1:46" x14ac:dyDescent="0.45">
      <c r="A147" s="22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</row>
    <row r="148" spans="1:46" x14ac:dyDescent="0.45">
      <c r="A148" s="22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</row>
    <row r="149" spans="1:46" x14ac:dyDescent="0.45">
      <c r="A149" s="22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</row>
    <row r="150" spans="1:46" x14ac:dyDescent="0.45">
      <c r="A150" s="22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</row>
    <row r="151" spans="1:46" x14ac:dyDescent="0.45">
      <c r="A151" s="22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</row>
    <row r="152" spans="1:46" x14ac:dyDescent="0.45">
      <c r="A152" s="22"/>
      <c r="B152" s="22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</row>
    <row r="153" spans="1:46" x14ac:dyDescent="0.45">
      <c r="A153" s="22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</row>
    <row r="154" spans="1:46" x14ac:dyDescent="0.45">
      <c r="A154" s="22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</row>
    <row r="155" spans="1:46" x14ac:dyDescent="0.45">
      <c r="A155" s="22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</row>
    <row r="156" spans="1:46" x14ac:dyDescent="0.45">
      <c r="A156" s="22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</row>
    <row r="157" spans="1:46" x14ac:dyDescent="0.45">
      <c r="A157" s="22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</row>
    <row r="158" spans="1:46" x14ac:dyDescent="0.45">
      <c r="A158" s="22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</row>
    <row r="159" spans="1:46" x14ac:dyDescent="0.45">
      <c r="A159" s="22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</row>
    <row r="160" spans="1:46" x14ac:dyDescent="0.45">
      <c r="A160" s="22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</row>
    <row r="161" spans="1:46" x14ac:dyDescent="0.45">
      <c r="A161" s="22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</row>
    <row r="162" spans="1:46" x14ac:dyDescent="0.45">
      <c r="A162" s="22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</row>
    <row r="163" spans="1:46" x14ac:dyDescent="0.45">
      <c r="A163" s="22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1:46" x14ac:dyDescent="0.45">
      <c r="A164" s="22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</row>
    <row r="165" spans="1:46" x14ac:dyDescent="0.45">
      <c r="A165" s="22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</row>
    <row r="166" spans="1:46" x14ac:dyDescent="0.45">
      <c r="A166" s="22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</row>
    <row r="167" spans="1:46" x14ac:dyDescent="0.45">
      <c r="A167" s="22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</row>
    <row r="168" spans="1:46" x14ac:dyDescent="0.45">
      <c r="A168" s="22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</row>
    <row r="169" spans="1:46" x14ac:dyDescent="0.45">
      <c r="A169" s="22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</row>
    <row r="170" spans="1:46" x14ac:dyDescent="0.45">
      <c r="A170" s="22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</row>
    <row r="171" spans="1:46" x14ac:dyDescent="0.45">
      <c r="A171" s="22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</row>
    <row r="172" spans="1:46" x14ac:dyDescent="0.45">
      <c r="A172" s="22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</row>
    <row r="173" spans="1:46" x14ac:dyDescent="0.45">
      <c r="A173" s="22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</row>
    <row r="174" spans="1:46" x14ac:dyDescent="0.45">
      <c r="A174" s="22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</row>
    <row r="175" spans="1:46" x14ac:dyDescent="0.45">
      <c r="A175" s="22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</row>
    <row r="176" spans="1:46" x14ac:dyDescent="0.45">
      <c r="A176" s="22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</row>
    <row r="177" spans="1:46" x14ac:dyDescent="0.45">
      <c r="A177" s="22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</row>
    <row r="178" spans="1:46" x14ac:dyDescent="0.45">
      <c r="A178" s="22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</row>
    <row r="179" spans="1:46" x14ac:dyDescent="0.45">
      <c r="A179" s="22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</row>
    <row r="180" spans="1:46" x14ac:dyDescent="0.45">
      <c r="A180" s="22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</row>
    <row r="181" spans="1:46" x14ac:dyDescent="0.45">
      <c r="A181" s="22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</row>
    <row r="182" spans="1:46" x14ac:dyDescent="0.45">
      <c r="A182" s="22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</row>
    <row r="183" spans="1:46" x14ac:dyDescent="0.45">
      <c r="A183" s="22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</row>
    <row r="184" spans="1:46" x14ac:dyDescent="0.45">
      <c r="A184" s="22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</row>
    <row r="185" spans="1:46" x14ac:dyDescent="0.45">
      <c r="A185" s="22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</row>
    <row r="186" spans="1:46" x14ac:dyDescent="0.45">
      <c r="A186" s="22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</row>
    <row r="187" spans="1:46" x14ac:dyDescent="0.45">
      <c r="A187" s="22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</row>
    <row r="188" spans="1:46" x14ac:dyDescent="0.45">
      <c r="A188" s="22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</row>
    <row r="189" spans="1:46" x14ac:dyDescent="0.45">
      <c r="A189" s="22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</row>
    <row r="190" spans="1:46" x14ac:dyDescent="0.45">
      <c r="A190" s="22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</row>
    <row r="191" spans="1:46" x14ac:dyDescent="0.45">
      <c r="A191" s="22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</row>
    <row r="192" spans="1:46" x14ac:dyDescent="0.45">
      <c r="A192" s="22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</row>
    <row r="193" spans="1:46" x14ac:dyDescent="0.45">
      <c r="A193" s="22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</row>
    <row r="194" spans="1:46" x14ac:dyDescent="0.45">
      <c r="A194" s="22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</row>
    <row r="195" spans="1:46" x14ac:dyDescent="0.45">
      <c r="A195" s="22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</row>
    <row r="196" spans="1:46" x14ac:dyDescent="0.45">
      <c r="A196" s="22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</row>
    <row r="197" spans="1:46" x14ac:dyDescent="0.45">
      <c r="A197" s="22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</row>
    <row r="198" spans="1:46" x14ac:dyDescent="0.45">
      <c r="A198" s="22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</row>
    <row r="199" spans="1:46" x14ac:dyDescent="0.45">
      <c r="A199" s="22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</row>
    <row r="200" spans="1:46" x14ac:dyDescent="0.45">
      <c r="A200" s="22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spans="1:46" x14ac:dyDescent="0.45">
      <c r="A201" s="22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</row>
    <row r="202" spans="1:46" x14ac:dyDescent="0.45">
      <c r="A202" s="22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</row>
    <row r="203" spans="1:46" x14ac:dyDescent="0.45">
      <c r="A203" s="22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</row>
    <row r="204" spans="1:46" x14ac:dyDescent="0.45">
      <c r="A204" s="22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</row>
    <row r="205" spans="1:46" x14ac:dyDescent="0.45">
      <c r="A205" s="22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</row>
    <row r="206" spans="1:46" x14ac:dyDescent="0.45">
      <c r="A206" s="22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</row>
    <row r="207" spans="1:46" x14ac:dyDescent="0.45">
      <c r="A207" s="22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</row>
    <row r="208" spans="1:46" x14ac:dyDescent="0.45">
      <c r="A208" s="22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</row>
    <row r="209" spans="1:46" x14ac:dyDescent="0.45">
      <c r="A209" s="22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</row>
    <row r="210" spans="1:46" x14ac:dyDescent="0.45">
      <c r="A210" s="22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</row>
    <row r="211" spans="1:46" x14ac:dyDescent="0.45">
      <c r="A211" s="22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</row>
    <row r="212" spans="1:46" x14ac:dyDescent="0.45">
      <c r="A212" s="22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</row>
    <row r="213" spans="1:46" x14ac:dyDescent="0.45">
      <c r="A213" s="22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</row>
    <row r="214" spans="1:46" x14ac:dyDescent="0.45">
      <c r="A214" s="22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</row>
    <row r="215" spans="1:46" x14ac:dyDescent="0.45">
      <c r="A215" s="22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</row>
    <row r="216" spans="1:46" x14ac:dyDescent="0.45">
      <c r="A216" s="22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</row>
    <row r="217" spans="1:46" x14ac:dyDescent="0.45">
      <c r="A217" s="22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</row>
    <row r="218" spans="1:46" x14ac:dyDescent="0.45">
      <c r="A218" s="22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</row>
    <row r="219" spans="1:46" x14ac:dyDescent="0.45">
      <c r="A219" s="22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</row>
    <row r="220" spans="1:46" x14ac:dyDescent="0.45">
      <c r="A220" s="22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</row>
    <row r="221" spans="1:46" x14ac:dyDescent="0.45">
      <c r="A221" s="22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</row>
    <row r="222" spans="1:46" x14ac:dyDescent="0.45">
      <c r="A222" s="22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</row>
    <row r="223" spans="1:46" x14ac:dyDescent="0.45">
      <c r="A223" s="22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</row>
    <row r="224" spans="1:46" x14ac:dyDescent="0.45">
      <c r="A224" s="22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</row>
    <row r="225" spans="1:46" x14ac:dyDescent="0.45">
      <c r="A225" s="22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</row>
    <row r="226" spans="1:46" x14ac:dyDescent="0.45">
      <c r="A226" s="22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</row>
    <row r="227" spans="1:46" x14ac:dyDescent="0.45">
      <c r="A227" s="22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</row>
    <row r="228" spans="1:46" x14ac:dyDescent="0.45">
      <c r="A228" s="22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</row>
    <row r="229" spans="1:46" x14ac:dyDescent="0.45">
      <c r="A229" s="22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</row>
    <row r="230" spans="1:46" x14ac:dyDescent="0.45">
      <c r="A230" s="22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</row>
    <row r="231" spans="1:46" x14ac:dyDescent="0.45">
      <c r="A231" s="22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</row>
    <row r="232" spans="1:46" x14ac:dyDescent="0.45">
      <c r="A232" s="22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</row>
    <row r="233" spans="1:46" x14ac:dyDescent="0.45">
      <c r="A233" s="22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</row>
    <row r="234" spans="1:46" x14ac:dyDescent="0.45">
      <c r="A234" s="22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</row>
    <row r="235" spans="1:46" x14ac:dyDescent="0.45">
      <c r="A235" s="22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</row>
    <row r="236" spans="1:46" x14ac:dyDescent="0.45">
      <c r="A236" s="22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</row>
    <row r="237" spans="1:46" x14ac:dyDescent="0.45">
      <c r="A237" s="22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</row>
    <row r="238" spans="1:46" x14ac:dyDescent="0.45">
      <c r="A238" s="22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</row>
    <row r="239" spans="1:46" x14ac:dyDescent="0.45">
      <c r="A239" s="22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</row>
    <row r="240" spans="1:46" x14ac:dyDescent="0.45">
      <c r="A240" s="22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</row>
    <row r="241" spans="1:46" x14ac:dyDescent="0.45">
      <c r="A241" s="22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</row>
    <row r="242" spans="1:46" x14ac:dyDescent="0.45">
      <c r="A242" s="22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</row>
    <row r="243" spans="1:46" x14ac:dyDescent="0.45">
      <c r="A243" s="22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</row>
    <row r="244" spans="1:46" x14ac:dyDescent="0.45">
      <c r="A244" s="22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</row>
    <row r="245" spans="1:46" x14ac:dyDescent="0.45">
      <c r="A245" s="22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</row>
    <row r="246" spans="1:46" x14ac:dyDescent="0.45">
      <c r="A246" s="22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</row>
    <row r="247" spans="1:46" x14ac:dyDescent="0.45">
      <c r="A247" s="22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</row>
    <row r="248" spans="1:46" x14ac:dyDescent="0.45">
      <c r="A248" s="22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</row>
    <row r="249" spans="1:46" x14ac:dyDescent="0.45">
      <c r="A249" s="22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</row>
    <row r="250" spans="1:46" x14ac:dyDescent="0.45">
      <c r="A250" s="22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</row>
    <row r="251" spans="1:46" x14ac:dyDescent="0.45">
      <c r="A251" s="22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</row>
    <row r="252" spans="1:46" x14ac:dyDescent="0.45">
      <c r="A252" s="22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</row>
    <row r="253" spans="1:46" x14ac:dyDescent="0.45">
      <c r="A253" s="22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</row>
    <row r="254" spans="1:46" x14ac:dyDescent="0.45">
      <c r="A254" s="22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</row>
    <row r="255" spans="1:46" x14ac:dyDescent="0.45">
      <c r="A255" s="22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</row>
    <row r="256" spans="1:46" x14ac:dyDescent="0.45">
      <c r="A256" s="22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</row>
    <row r="257" spans="1:46" x14ac:dyDescent="0.45">
      <c r="A257" s="22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</row>
    <row r="258" spans="1:46" x14ac:dyDescent="0.45">
      <c r="A258" s="22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</row>
    <row r="259" spans="1:46" x14ac:dyDescent="0.45">
      <c r="A259" s="22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</row>
    <row r="260" spans="1:46" x14ac:dyDescent="0.45">
      <c r="A260" s="22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</row>
    <row r="261" spans="1:46" x14ac:dyDescent="0.45">
      <c r="A261" s="22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</row>
    <row r="262" spans="1:46" x14ac:dyDescent="0.45">
      <c r="A262" s="22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</row>
    <row r="263" spans="1:46" x14ac:dyDescent="0.45">
      <c r="A263" s="22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</row>
    <row r="264" spans="1:46" x14ac:dyDescent="0.45">
      <c r="A264" s="22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</row>
    <row r="265" spans="1:46" x14ac:dyDescent="0.45">
      <c r="A265" s="22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</row>
    <row r="266" spans="1:46" x14ac:dyDescent="0.45">
      <c r="A266" s="22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</row>
    <row r="267" spans="1:46" x14ac:dyDescent="0.45">
      <c r="A267" s="22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</row>
    <row r="268" spans="1:46" x14ac:dyDescent="0.45">
      <c r="A268" s="22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</row>
    <row r="269" spans="1:46" x14ac:dyDescent="0.45">
      <c r="A269" s="22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</row>
    <row r="270" spans="1:46" x14ac:dyDescent="0.45">
      <c r="A270" s="22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</row>
    <row r="271" spans="1:46" x14ac:dyDescent="0.45">
      <c r="A271" s="22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</row>
    <row r="272" spans="1:46" x14ac:dyDescent="0.45">
      <c r="A272" s="22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</row>
    <row r="273" spans="1:46" x14ac:dyDescent="0.45">
      <c r="A273" s="22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</row>
    <row r="274" spans="1:46" x14ac:dyDescent="0.45">
      <c r="A274" s="22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</row>
    <row r="275" spans="1:46" x14ac:dyDescent="0.45">
      <c r="A275" s="22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</row>
    <row r="276" spans="1:46" x14ac:dyDescent="0.45">
      <c r="A276" s="22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</row>
    <row r="277" spans="1:46" x14ac:dyDescent="0.45">
      <c r="A277" s="22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</row>
    <row r="278" spans="1:46" x14ac:dyDescent="0.45">
      <c r="A278" s="22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</row>
    <row r="279" spans="1:46" x14ac:dyDescent="0.45">
      <c r="A279" s="22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</row>
    <row r="280" spans="1:46" x14ac:dyDescent="0.45">
      <c r="A280" s="22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</row>
    <row r="281" spans="1:46" x14ac:dyDescent="0.45">
      <c r="A281" s="22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</row>
    <row r="282" spans="1:46" x14ac:dyDescent="0.45">
      <c r="A282" s="22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</row>
    <row r="283" spans="1:46" x14ac:dyDescent="0.45">
      <c r="A283" s="22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</row>
    <row r="284" spans="1:46" x14ac:dyDescent="0.45">
      <c r="A284" s="22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</row>
    <row r="285" spans="1:46" x14ac:dyDescent="0.45">
      <c r="A285" s="22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</row>
    <row r="286" spans="1:46" x14ac:dyDescent="0.45">
      <c r="A286" s="22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</row>
    <row r="287" spans="1:46" x14ac:dyDescent="0.45">
      <c r="A287" s="22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</row>
    <row r="288" spans="1:46" x14ac:dyDescent="0.45">
      <c r="A288" s="22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</row>
    <row r="289" spans="1:46" x14ac:dyDescent="0.45">
      <c r="A289" s="22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</row>
    <row r="290" spans="1:46" x14ac:dyDescent="0.45">
      <c r="A290" s="22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</row>
    <row r="291" spans="1:46" x14ac:dyDescent="0.45">
      <c r="A291" s="22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</row>
    <row r="292" spans="1:46" x14ac:dyDescent="0.45">
      <c r="A292" s="22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</row>
    <row r="293" spans="1:46" x14ac:dyDescent="0.45">
      <c r="A293" s="22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</row>
    <row r="294" spans="1:46" x14ac:dyDescent="0.45">
      <c r="A294" s="22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</row>
    <row r="295" spans="1:46" x14ac:dyDescent="0.45">
      <c r="A295" s="22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</row>
    <row r="296" spans="1:46" x14ac:dyDescent="0.45">
      <c r="A296" s="22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</row>
    <row r="297" spans="1:46" x14ac:dyDescent="0.45">
      <c r="A297" s="22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</row>
    <row r="298" spans="1:46" x14ac:dyDescent="0.45">
      <c r="A298" s="22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</row>
    <row r="299" spans="1:46" x14ac:dyDescent="0.45">
      <c r="A299" s="22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</row>
    <row r="300" spans="1:46" x14ac:dyDescent="0.45">
      <c r="A300" s="22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</row>
    <row r="301" spans="1:46" x14ac:dyDescent="0.45">
      <c r="A301" s="22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</row>
    <row r="302" spans="1:46" x14ac:dyDescent="0.45">
      <c r="A302" s="22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</row>
    <row r="303" spans="1:46" x14ac:dyDescent="0.45">
      <c r="A303" s="22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</row>
    <row r="304" spans="1:46" x14ac:dyDescent="0.45">
      <c r="A304" s="22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35AA-3DA1-4985-8652-33D15753AB73}">
  <sheetPr codeName="Sheet9"/>
  <dimension ref="A1:C18"/>
  <sheetViews>
    <sheetView workbookViewId="0">
      <selection activeCell="C2" sqref="C2"/>
    </sheetView>
  </sheetViews>
  <sheetFormatPr defaultRowHeight="15.75" x14ac:dyDescent="0.5"/>
  <cols>
    <col min="1" max="1" width="29.53125" style="32" bestFit="1" customWidth="1"/>
    <col min="2" max="2" width="10.86328125" style="20" bestFit="1" customWidth="1"/>
    <col min="3" max="3" width="10.86328125" bestFit="1" customWidth="1"/>
  </cols>
  <sheetData>
    <row r="1" spans="1:3" s="32" customFormat="1" x14ac:dyDescent="0.5">
      <c r="B1" s="32" t="s">
        <v>8347</v>
      </c>
      <c r="C1" s="32" t="s">
        <v>8348</v>
      </c>
    </row>
    <row r="2" spans="1:3" x14ac:dyDescent="0.5">
      <c r="A2" s="32" t="s">
        <v>8343</v>
      </c>
      <c r="B2" s="33" t="e">
        <f>AVERAGE(#REF!)</f>
        <v>#REF!</v>
      </c>
      <c r="C2" s="33" t="e">
        <f>AVERAGE(#REF!)</f>
        <v>#REF!</v>
      </c>
    </row>
    <row r="3" spans="1:3" x14ac:dyDescent="0.5">
      <c r="A3" s="35" t="s">
        <v>8344</v>
      </c>
      <c r="B3" s="33" t="e">
        <f>MEDIAN(#REF!)</f>
        <v>#REF!</v>
      </c>
      <c r="C3" s="33" t="e">
        <f>MEDIAN(#REF!)</f>
        <v>#REF!</v>
      </c>
    </row>
    <row r="4" spans="1:3" x14ac:dyDescent="0.5">
      <c r="A4" s="35" t="s">
        <v>8349</v>
      </c>
      <c r="B4" s="33" t="e">
        <f>_xlfn.STDEV.P(#REF!)</f>
        <v>#REF!</v>
      </c>
      <c r="C4" s="33" t="e">
        <f>_xlfn.STDEV.P(#REF!)</f>
        <v>#REF!</v>
      </c>
    </row>
    <row r="5" spans="1:3" x14ac:dyDescent="0.5">
      <c r="A5" s="35" t="s">
        <v>8350</v>
      </c>
      <c r="B5" s="33" t="e">
        <f>_xlfn.QUARTILE.EXC(#REF!, 3)</f>
        <v>#REF!</v>
      </c>
      <c r="C5" s="33" t="e">
        <f>_xlfn.QUARTILE.EXC(#REF!, 3)</f>
        <v>#REF!</v>
      </c>
    </row>
    <row r="6" spans="1:3" x14ac:dyDescent="0.5">
      <c r="A6" s="35" t="s">
        <v>8351</v>
      </c>
      <c r="B6" s="33" t="e">
        <f>_xlfn.QUARTILE.EXC(#REF!, 1)</f>
        <v>#REF!</v>
      </c>
      <c r="C6" s="33" t="e">
        <f>_xlfn.QUARTILE.EXC(#REF!, 1)</f>
        <v>#REF!</v>
      </c>
    </row>
    <row r="7" spans="1:3" x14ac:dyDescent="0.5">
      <c r="A7" s="35" t="s">
        <v>8352</v>
      </c>
      <c r="B7" s="33" t="e">
        <f>B5-B6</f>
        <v>#REF!</v>
      </c>
      <c r="C7" s="33" t="e">
        <f>C5-C6</f>
        <v>#REF!</v>
      </c>
    </row>
    <row r="8" spans="1:3" x14ac:dyDescent="0.5">
      <c r="A8" s="35" t="s">
        <v>8357</v>
      </c>
      <c r="B8" s="33" t="e">
        <f>IF(B2&gt;B3,"Right","Left")</f>
        <v>#REF!</v>
      </c>
      <c r="C8" s="33" t="e">
        <f>IF(C2&gt;C3,"Right","Left")</f>
        <v>#REF!</v>
      </c>
    </row>
    <row r="9" spans="1:3" x14ac:dyDescent="0.5">
      <c r="A9" s="35" t="s">
        <v>8358</v>
      </c>
      <c r="B9" s="33" t="e">
        <f>B7*1.5</f>
        <v>#REF!</v>
      </c>
      <c r="C9" s="33" t="e">
        <f>C7*1.5</f>
        <v>#REF!</v>
      </c>
    </row>
    <row r="10" spans="1:3" x14ac:dyDescent="0.5">
      <c r="A10" s="35"/>
      <c r="B10" s="34"/>
      <c r="C10" s="34"/>
    </row>
    <row r="11" spans="1:3" x14ac:dyDescent="0.5">
      <c r="A11" s="35" t="s">
        <v>8345</v>
      </c>
      <c r="B11" s="33" t="e">
        <f>AVERAGE(#REF!)</f>
        <v>#REF!</v>
      </c>
      <c r="C11" s="33" t="e">
        <f>AVERAGE(#REF!)</f>
        <v>#REF!</v>
      </c>
    </row>
    <row r="12" spans="1:3" x14ac:dyDescent="0.5">
      <c r="A12" s="35" t="s">
        <v>8346</v>
      </c>
      <c r="B12" s="33" t="e">
        <f>MEDIAN(#REF!)</f>
        <v>#REF!</v>
      </c>
      <c r="C12" s="33" t="e">
        <f>MEDIAN(#REF!)</f>
        <v>#REF!</v>
      </c>
    </row>
    <row r="13" spans="1:3" x14ac:dyDescent="0.5">
      <c r="A13" s="35" t="s">
        <v>8353</v>
      </c>
      <c r="B13" s="33" t="e">
        <f>_xlfn.STDEV.P(#REF!)</f>
        <v>#REF!</v>
      </c>
      <c r="C13" s="33" t="e">
        <f>_xlfn.STDEV.P(#REF!)</f>
        <v>#REF!</v>
      </c>
    </row>
    <row r="14" spans="1:3" x14ac:dyDescent="0.5">
      <c r="A14" s="35" t="s">
        <v>8354</v>
      </c>
      <c r="B14" s="33" t="e">
        <f>_xlfn.QUARTILE.EXC(#REF!, 3)</f>
        <v>#REF!</v>
      </c>
      <c r="C14" s="33" t="e">
        <f>_xlfn.QUARTILE.EXC(#REF!, 3)</f>
        <v>#REF!</v>
      </c>
    </row>
    <row r="15" spans="1:3" x14ac:dyDescent="0.5">
      <c r="A15" s="35" t="s">
        <v>8355</v>
      </c>
      <c r="B15" s="33" t="e">
        <f>_xlfn.QUARTILE.EXC(#REF!, 1)</f>
        <v>#REF!</v>
      </c>
      <c r="C15" s="33" t="e">
        <f>_xlfn.QUARTILE.EXC(#REF!, 1)</f>
        <v>#REF!</v>
      </c>
    </row>
    <row r="16" spans="1:3" x14ac:dyDescent="0.5">
      <c r="A16" s="35" t="s">
        <v>8356</v>
      </c>
      <c r="B16" s="33" t="e">
        <f>B14-B15</f>
        <v>#REF!</v>
      </c>
      <c r="C16" s="33" t="e">
        <f>C14-C15</f>
        <v>#REF!</v>
      </c>
    </row>
    <row r="17" spans="1:3" x14ac:dyDescent="0.5">
      <c r="A17" s="35" t="s">
        <v>8357</v>
      </c>
      <c r="B17" s="33" t="e">
        <f>IF(B11&gt;B12,"Right","Left")</f>
        <v>#REF!</v>
      </c>
      <c r="C17" s="33" t="e">
        <f>IF(C11&gt;C12,"Right","Left")</f>
        <v>#REF!</v>
      </c>
    </row>
    <row r="18" spans="1:3" x14ac:dyDescent="0.5">
      <c r="A18" s="35" t="s">
        <v>8358</v>
      </c>
      <c r="B18" s="33" t="e">
        <f>B16*1.5</f>
        <v>#REF!</v>
      </c>
      <c r="C18" s="33" t="e">
        <f>C16*1.5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Kijahre Fikiri</cp:lastModifiedBy>
  <dcterms:created xsi:type="dcterms:W3CDTF">2017-04-20T15:17:24Z</dcterms:created>
  <dcterms:modified xsi:type="dcterms:W3CDTF">2022-06-26T22:30:14Z</dcterms:modified>
</cp:coreProperties>
</file>