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375" windowHeight="4710"/>
  </bookViews>
  <sheets>
    <sheet name="PV Factor" sheetId="1" r:id="rId1"/>
    <sheet name="Amortization" sheetId="2" r:id="rId2"/>
    <sheet name="PV " sheetId="3" r:id="rId3"/>
    <sheet name="Functions" sheetId="4" r:id="rId4"/>
    <sheet name="Monthly compounding" sheetId="5" r:id="rId5"/>
    <sheet name="Car Loan" sheetId="6" r:id="rId6"/>
    <sheet name="Mortgage" sheetId="7" r:id="rId7"/>
  </sheets>
  <calcPr calcId="124519"/>
</workbook>
</file>

<file path=xl/calcChain.xml><?xml version="1.0" encoding="utf-8"?>
<calcChain xmlns="http://schemas.openxmlformats.org/spreadsheetml/2006/main">
  <c r="B10" i="2"/>
  <c r="B15"/>
  <c r="D15"/>
  <c r="D16"/>
  <c r="D17"/>
  <c r="D18"/>
  <c r="D19"/>
  <c r="B4" i="6"/>
  <c r="D28" s="1"/>
  <c r="B12"/>
  <c r="C12" s="1"/>
  <c r="D13"/>
  <c r="D15"/>
  <c r="D17"/>
  <c r="D19"/>
  <c r="D21"/>
  <c r="D23"/>
  <c r="D25"/>
  <c r="D29"/>
  <c r="D32"/>
  <c r="D33"/>
  <c r="D37"/>
  <c r="D40"/>
  <c r="D41"/>
  <c r="D45"/>
  <c r="D48"/>
  <c r="D49"/>
  <c r="D53"/>
  <c r="D56"/>
  <c r="D57"/>
  <c r="B162"/>
  <c r="D163"/>
  <c r="D166"/>
  <c r="D167"/>
  <c r="D171"/>
  <c r="D174"/>
  <c r="D175"/>
  <c r="D179"/>
  <c r="D182"/>
  <c r="D183"/>
  <c r="D187"/>
  <c r="D190"/>
  <c r="D191"/>
  <c r="D195"/>
  <c r="D198"/>
  <c r="D199"/>
  <c r="D203"/>
  <c r="D206"/>
  <c r="D207"/>
  <c r="D211"/>
  <c r="D214"/>
  <c r="D215"/>
  <c r="D219"/>
  <c r="D222"/>
  <c r="D223"/>
  <c r="D227"/>
  <c r="D230"/>
  <c r="D231"/>
  <c r="D235"/>
  <c r="D238"/>
  <c r="D239"/>
  <c r="D243"/>
  <c r="D246"/>
  <c r="D247"/>
  <c r="D251"/>
  <c r="D254"/>
  <c r="D255"/>
  <c r="D259"/>
  <c r="D262"/>
  <c r="D263"/>
  <c r="D267"/>
  <c r="D270"/>
  <c r="D271"/>
  <c r="D275"/>
  <c r="D278"/>
  <c r="D279"/>
  <c r="D283"/>
  <c r="D286"/>
  <c r="D287"/>
  <c r="D291"/>
  <c r="D294"/>
  <c r="D295"/>
  <c r="D299"/>
  <c r="D302"/>
  <c r="D303"/>
  <c r="D307"/>
  <c r="D310"/>
  <c r="D311"/>
  <c r="D315"/>
  <c r="D318"/>
  <c r="D319"/>
  <c r="D323"/>
  <c r="D326"/>
  <c r="D327"/>
  <c r="D331"/>
  <c r="D334"/>
  <c r="D335"/>
  <c r="D339"/>
  <c r="D342"/>
  <c r="D343"/>
  <c r="D347"/>
  <c r="D350"/>
  <c r="D351"/>
  <c r="D355"/>
  <c r="D358"/>
  <c r="D359"/>
  <c r="D363"/>
  <c r="D366"/>
  <c r="D367"/>
  <c r="B11" i="4"/>
  <c r="B34" s="1"/>
  <c r="B35" s="1"/>
  <c r="C18"/>
  <c r="C27"/>
  <c r="C34"/>
  <c r="D34" s="1"/>
  <c r="E34"/>
  <c r="F34" s="1"/>
  <c r="G34" s="1"/>
  <c r="C4" i="5"/>
  <c r="C10"/>
  <c r="D10" s="1"/>
  <c r="B11" s="1"/>
  <c r="E10"/>
  <c r="E11"/>
  <c r="E12"/>
  <c r="E13"/>
  <c r="E14"/>
  <c r="E15"/>
  <c r="E16"/>
  <c r="E17"/>
  <c r="E18"/>
  <c r="E19"/>
  <c r="E20"/>
  <c r="E21"/>
  <c r="C23"/>
  <c r="B4" i="7"/>
  <c r="B12"/>
  <c r="C12" s="1"/>
  <c r="D14"/>
  <c r="D26"/>
  <c r="D30"/>
  <c r="D42"/>
  <c r="D49"/>
  <c r="D50"/>
  <c r="D57"/>
  <c r="D58"/>
  <c r="D65"/>
  <c r="D66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D203"/>
  <c r="D205"/>
  <c r="D207"/>
  <c r="D209"/>
  <c r="D211"/>
  <c r="D213"/>
  <c r="D215"/>
  <c r="D217"/>
  <c r="D219"/>
  <c r="D221"/>
  <c r="D223"/>
  <c r="D225"/>
  <c r="D227"/>
  <c r="D229"/>
  <c r="D231"/>
  <c r="D233"/>
  <c r="D235"/>
  <c r="D237"/>
  <c r="D239"/>
  <c r="D241"/>
  <c r="D243"/>
  <c r="D245"/>
  <c r="D247"/>
  <c r="D249"/>
  <c r="D251"/>
  <c r="D253"/>
  <c r="D255"/>
  <c r="D257"/>
  <c r="D259"/>
  <c r="D261"/>
  <c r="D263"/>
  <c r="D265"/>
  <c r="D267"/>
  <c r="D269"/>
  <c r="D271"/>
  <c r="D273"/>
  <c r="D275"/>
  <c r="D277"/>
  <c r="D279"/>
  <c r="D281"/>
  <c r="D283"/>
  <c r="D285"/>
  <c r="D287"/>
  <c r="D289"/>
  <c r="D291"/>
  <c r="D293"/>
  <c r="D295"/>
  <c r="D297"/>
  <c r="D299"/>
  <c r="D301"/>
  <c r="D303"/>
  <c r="D305"/>
  <c r="D307"/>
  <c r="D309"/>
  <c r="D311"/>
  <c r="D313"/>
  <c r="D315"/>
  <c r="D317"/>
  <c r="D319"/>
  <c r="D321"/>
  <c r="D323"/>
  <c r="D325"/>
  <c r="D327"/>
  <c r="D329"/>
  <c r="D331"/>
  <c r="D333"/>
  <c r="D335"/>
  <c r="D337"/>
  <c r="D339"/>
  <c r="D341"/>
  <c r="D343"/>
  <c r="D345"/>
  <c r="D347"/>
  <c r="D349"/>
  <c r="D351"/>
  <c r="D353"/>
  <c r="D355"/>
  <c r="D357"/>
  <c r="D359"/>
  <c r="D361"/>
  <c r="D363"/>
  <c r="D365"/>
  <c r="D367"/>
  <c r="D369"/>
  <c r="D371"/>
  <c r="C12" i="3"/>
  <c r="D12"/>
  <c r="E12"/>
  <c r="F12"/>
  <c r="G12"/>
  <c r="C13"/>
  <c r="D13"/>
  <c r="E13" s="1"/>
  <c r="F13" s="1"/>
  <c r="G13" s="1"/>
  <c r="G14" s="1"/>
  <c r="C14"/>
  <c r="D14"/>
  <c r="B11" i="1"/>
  <c r="C11"/>
  <c r="D11"/>
  <c r="B12" s="1"/>
  <c r="C12" s="1"/>
  <c r="B15" i="3" l="1"/>
  <c r="D15" i="7"/>
  <c r="D19"/>
  <c r="D23"/>
  <c r="D27"/>
  <c r="D31"/>
  <c r="D35"/>
  <c r="D39"/>
  <c r="D43"/>
  <c r="D47"/>
  <c r="D51"/>
  <c r="D55"/>
  <c r="D59"/>
  <c r="D63"/>
  <c r="D67"/>
  <c r="D13"/>
  <c r="D17"/>
  <c r="D21"/>
  <c r="D25"/>
  <c r="D29"/>
  <c r="D33"/>
  <c r="D37"/>
  <c r="D41"/>
  <c r="D12"/>
  <c r="D16"/>
  <c r="D20"/>
  <c r="D24"/>
  <c r="D28"/>
  <c r="D32"/>
  <c r="D36"/>
  <c r="D40"/>
  <c r="D44"/>
  <c r="D48"/>
  <c r="D52"/>
  <c r="D56"/>
  <c r="D60"/>
  <c r="D64"/>
  <c r="D68"/>
  <c r="E14" i="3"/>
  <c r="E11" i="1"/>
  <c r="D69" i="7"/>
  <c r="D61"/>
  <c r="D53"/>
  <c r="D45"/>
  <c r="D38"/>
  <c r="D22"/>
  <c r="C11" i="5"/>
  <c r="D11" s="1"/>
  <c r="B12" s="1"/>
  <c r="E12" i="6"/>
  <c r="B13" s="1"/>
  <c r="F14" i="3"/>
  <c r="D12" i="1"/>
  <c r="D370" i="7"/>
  <c r="D368"/>
  <c r="D366"/>
  <c r="D364"/>
  <c r="D362"/>
  <c r="D360"/>
  <c r="D358"/>
  <c r="D356"/>
  <c r="D354"/>
  <c r="D352"/>
  <c r="D350"/>
  <c r="D348"/>
  <c r="D346"/>
  <c r="D344"/>
  <c r="D342"/>
  <c r="D340"/>
  <c r="D338"/>
  <c r="D336"/>
  <c r="D334"/>
  <c r="D332"/>
  <c r="D330"/>
  <c r="D328"/>
  <c r="D326"/>
  <c r="D324"/>
  <c r="D322"/>
  <c r="D320"/>
  <c r="D318"/>
  <c r="D316"/>
  <c r="D314"/>
  <c r="D312"/>
  <c r="D310"/>
  <c r="D308"/>
  <c r="D306"/>
  <c r="D304"/>
  <c r="D302"/>
  <c r="D300"/>
  <c r="D298"/>
  <c r="D296"/>
  <c r="D294"/>
  <c r="D292"/>
  <c r="D290"/>
  <c r="D288"/>
  <c r="D286"/>
  <c r="D284"/>
  <c r="D282"/>
  <c r="D280"/>
  <c r="D278"/>
  <c r="D276"/>
  <c r="D274"/>
  <c r="D272"/>
  <c r="D270"/>
  <c r="D268"/>
  <c r="D266"/>
  <c r="D264"/>
  <c r="D262"/>
  <c r="D260"/>
  <c r="D258"/>
  <c r="D256"/>
  <c r="D254"/>
  <c r="D252"/>
  <c r="D250"/>
  <c r="D248"/>
  <c r="D246"/>
  <c r="D244"/>
  <c r="D242"/>
  <c r="D240"/>
  <c r="D238"/>
  <c r="D236"/>
  <c r="D234"/>
  <c r="D232"/>
  <c r="D230"/>
  <c r="D228"/>
  <c r="D226"/>
  <c r="D224"/>
  <c r="D222"/>
  <c r="D220"/>
  <c r="D218"/>
  <c r="D216"/>
  <c r="D214"/>
  <c r="D212"/>
  <c r="D210"/>
  <c r="D208"/>
  <c r="D206"/>
  <c r="D204"/>
  <c r="D202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2"/>
  <c r="D54"/>
  <c r="D46"/>
  <c r="D34"/>
  <c r="D18"/>
  <c r="C162" i="6"/>
  <c r="E162"/>
  <c r="B163" s="1"/>
  <c r="C15" i="2"/>
  <c r="E15" s="1"/>
  <c r="B16" s="1"/>
  <c r="D18" i="4"/>
  <c r="E18" s="1"/>
  <c r="F18" s="1"/>
  <c r="G18" s="1"/>
  <c r="B19"/>
  <c r="D362" i="6"/>
  <c r="D354"/>
  <c r="D346"/>
  <c r="D338"/>
  <c r="D330"/>
  <c r="D322"/>
  <c r="D314"/>
  <c r="D306"/>
  <c r="D298"/>
  <c r="D290"/>
  <c r="D282"/>
  <c r="D274"/>
  <c r="D266"/>
  <c r="D258"/>
  <c r="D250"/>
  <c r="D242"/>
  <c r="D234"/>
  <c r="D226"/>
  <c r="D218"/>
  <c r="D210"/>
  <c r="D202"/>
  <c r="D194"/>
  <c r="D186"/>
  <c r="D178"/>
  <c r="D170"/>
  <c r="D162"/>
  <c r="D52"/>
  <c r="D44"/>
  <c r="D36"/>
  <c r="D26"/>
  <c r="D30"/>
  <c r="D34"/>
  <c r="D38"/>
  <c r="D42"/>
  <c r="D46"/>
  <c r="D50"/>
  <c r="D54"/>
  <c r="D58"/>
  <c r="D164"/>
  <c r="D168"/>
  <c r="D172"/>
  <c r="D176"/>
  <c r="D180"/>
  <c r="D184"/>
  <c r="D188"/>
  <c r="D192"/>
  <c r="D196"/>
  <c r="D200"/>
  <c r="D204"/>
  <c r="D208"/>
  <c r="D212"/>
  <c r="D216"/>
  <c r="D220"/>
  <c r="D224"/>
  <c r="D228"/>
  <c r="D232"/>
  <c r="D236"/>
  <c r="D240"/>
  <c r="D244"/>
  <c r="D248"/>
  <c r="D252"/>
  <c r="D256"/>
  <c r="D260"/>
  <c r="D264"/>
  <c r="D268"/>
  <c r="D272"/>
  <c r="D276"/>
  <c r="D280"/>
  <c r="D284"/>
  <c r="D288"/>
  <c r="D292"/>
  <c r="D296"/>
  <c r="D300"/>
  <c r="D304"/>
  <c r="D308"/>
  <c r="D312"/>
  <c r="D316"/>
  <c r="D320"/>
  <c r="D324"/>
  <c r="D328"/>
  <c r="D332"/>
  <c r="D336"/>
  <c r="D340"/>
  <c r="D344"/>
  <c r="D348"/>
  <c r="D352"/>
  <c r="D356"/>
  <c r="D360"/>
  <c r="D364"/>
  <c r="D368"/>
  <c r="D12"/>
  <c r="D14"/>
  <c r="D16"/>
  <c r="D18"/>
  <c r="D20"/>
  <c r="D22"/>
  <c r="D24"/>
  <c r="D27"/>
  <c r="D31"/>
  <c r="D35"/>
  <c r="D39"/>
  <c r="D43"/>
  <c r="D47"/>
  <c r="D51"/>
  <c r="D55"/>
  <c r="D59"/>
  <c r="D165"/>
  <c r="D169"/>
  <c r="D173"/>
  <c r="D177"/>
  <c r="D181"/>
  <c r="D185"/>
  <c r="D189"/>
  <c r="D193"/>
  <c r="D197"/>
  <c r="D201"/>
  <c r="D205"/>
  <c r="D209"/>
  <c r="D213"/>
  <c r="D217"/>
  <c r="D221"/>
  <c r="D225"/>
  <c r="D229"/>
  <c r="D233"/>
  <c r="D237"/>
  <c r="D241"/>
  <c r="D245"/>
  <c r="D249"/>
  <c r="D253"/>
  <c r="D257"/>
  <c r="D261"/>
  <c r="D265"/>
  <c r="D269"/>
  <c r="D273"/>
  <c r="D277"/>
  <c r="D281"/>
  <c r="D285"/>
  <c r="D289"/>
  <c r="D293"/>
  <c r="D297"/>
  <c r="D301"/>
  <c r="D305"/>
  <c r="D309"/>
  <c r="D313"/>
  <c r="D317"/>
  <c r="D321"/>
  <c r="D325"/>
  <c r="D329"/>
  <c r="D333"/>
  <c r="D337"/>
  <c r="D341"/>
  <c r="D345"/>
  <c r="D349"/>
  <c r="D353"/>
  <c r="D357"/>
  <c r="D361"/>
  <c r="D365"/>
  <c r="D369"/>
  <c r="D370"/>
  <c r="D371"/>
  <c r="E12" i="7"/>
  <c r="B13" s="1"/>
  <c r="D12" i="5" l="1"/>
  <c r="B13" s="1"/>
  <c r="C12"/>
  <c r="C16" i="2"/>
  <c r="E16"/>
  <c r="B17" s="1"/>
  <c r="C13" i="6"/>
  <c r="E13" s="1"/>
  <c r="B14" s="1"/>
  <c r="B13" i="1"/>
  <c r="E12"/>
  <c r="C163" i="6"/>
  <c r="E163" s="1"/>
  <c r="B164" s="1"/>
  <c r="C13" i="7"/>
  <c r="E13"/>
  <c r="B14" s="1"/>
  <c r="C164" i="6" l="1"/>
  <c r="E164" s="1"/>
  <c r="B165" s="1"/>
  <c r="C14"/>
  <c r="E14"/>
  <c r="B15" s="1"/>
  <c r="D13" i="5"/>
  <c r="B14" s="1"/>
  <c r="C13"/>
  <c r="C13" i="1"/>
  <c r="D13"/>
  <c r="C14" i="7"/>
  <c r="E14" s="1"/>
  <c r="B15" s="1"/>
  <c r="C17" i="2"/>
  <c r="E17"/>
  <c r="B18" s="1"/>
  <c r="C15" i="7" l="1"/>
  <c r="E15" s="1"/>
  <c r="B16" s="1"/>
  <c r="C165" i="6"/>
  <c r="E165"/>
  <c r="B166" s="1"/>
  <c r="C18" i="2"/>
  <c r="E18" s="1"/>
  <c r="B19" s="1"/>
  <c r="B14" i="1"/>
  <c r="E13"/>
  <c r="C15" i="6"/>
  <c r="E15" s="1"/>
  <c r="B16" s="1"/>
  <c r="C14" i="5"/>
  <c r="D14" s="1"/>
  <c r="B15" s="1"/>
  <c r="D15" l="1"/>
  <c r="B16" s="1"/>
  <c r="C15"/>
  <c r="C19" i="2"/>
  <c r="E19"/>
  <c r="C16" i="7"/>
  <c r="E16" s="1"/>
  <c r="B17" s="1"/>
  <c r="C16" i="6"/>
  <c r="E16"/>
  <c r="B17" s="1"/>
  <c r="C166"/>
  <c r="E166" s="1"/>
  <c r="B167" s="1"/>
  <c r="C14" i="1"/>
  <c r="D14"/>
  <c r="E14" s="1"/>
  <c r="C167" i="6" l="1"/>
  <c r="E167" s="1"/>
  <c r="B168" s="1"/>
  <c r="C17" i="7"/>
  <c r="E17"/>
  <c r="B18" s="1"/>
  <c r="C17" i="6"/>
  <c r="E17" s="1"/>
  <c r="B18" s="1"/>
  <c r="C16" i="5"/>
  <c r="D16" s="1"/>
  <c r="B17" s="1"/>
  <c r="C18" i="6" l="1"/>
  <c r="E18" s="1"/>
  <c r="B19" s="1"/>
  <c r="C17" i="5"/>
  <c r="D17" s="1"/>
  <c r="B18" s="1"/>
  <c r="C168" i="6"/>
  <c r="E168" s="1"/>
  <c r="B169" s="1"/>
  <c r="C18" i="7"/>
  <c r="E18"/>
  <c r="B19" s="1"/>
  <c r="C19" i="6" l="1"/>
  <c r="E19" s="1"/>
  <c r="B20" s="1"/>
  <c r="C18" i="5"/>
  <c r="D18" s="1"/>
  <c r="B19" s="1"/>
  <c r="C169" i="6"/>
  <c r="E169" s="1"/>
  <c r="B170" s="1"/>
  <c r="C19" i="7"/>
  <c r="E19"/>
  <c r="B20" s="1"/>
  <c r="C20" i="6" l="1"/>
  <c r="E20" s="1"/>
  <c r="B21" s="1"/>
  <c r="C19" i="5"/>
  <c r="D19" s="1"/>
  <c r="B20" s="1"/>
  <c r="C170" i="6"/>
  <c r="E170" s="1"/>
  <c r="B171" s="1"/>
  <c r="C20" i="7"/>
  <c r="E20"/>
  <c r="B21" s="1"/>
  <c r="C21" i="6" l="1"/>
  <c r="E21" s="1"/>
  <c r="B22" s="1"/>
  <c r="C20" i="5"/>
  <c r="D20" s="1"/>
  <c r="B21" s="1"/>
  <c r="C171" i="6"/>
  <c r="E171" s="1"/>
  <c r="B172" s="1"/>
  <c r="C21" i="7"/>
  <c r="E21"/>
  <c r="B22" s="1"/>
  <c r="C22" i="6" l="1"/>
  <c r="E22" s="1"/>
  <c r="B23" s="1"/>
  <c r="C21" i="5"/>
  <c r="D21" s="1"/>
  <c r="C172" i="6"/>
  <c r="E172" s="1"/>
  <c r="B173" s="1"/>
  <c r="C22" i="7"/>
  <c r="E22"/>
  <c r="B23" s="1"/>
  <c r="C23" i="6" l="1"/>
  <c r="E23" s="1"/>
  <c r="B24" s="1"/>
  <c r="C173"/>
  <c r="E173"/>
  <c r="B174" s="1"/>
  <c r="C23" i="7"/>
  <c r="E23" s="1"/>
  <c r="B24" s="1"/>
  <c r="C24" l="1"/>
  <c r="E24" s="1"/>
  <c r="B25" s="1"/>
  <c r="C24" i="6"/>
  <c r="E24"/>
  <c r="B25" s="1"/>
  <c r="C174"/>
  <c r="E174" s="1"/>
  <c r="B175" s="1"/>
  <c r="C175" l="1"/>
  <c r="E175" s="1"/>
  <c r="B176" s="1"/>
  <c r="C25" i="7"/>
  <c r="E25"/>
  <c r="B26" s="1"/>
  <c r="C25" i="6"/>
  <c r="E25" s="1"/>
  <c r="B26" s="1"/>
  <c r="C26" l="1"/>
  <c r="E26" s="1"/>
  <c r="B27" s="1"/>
  <c r="C176"/>
  <c r="E176"/>
  <c r="B177" s="1"/>
  <c r="C26" i="7"/>
  <c r="E26" s="1"/>
  <c r="B27" s="1"/>
  <c r="C27" l="1"/>
  <c r="E27" s="1"/>
  <c r="B28" s="1"/>
  <c r="C27" i="6"/>
  <c r="E27"/>
  <c r="B28" s="1"/>
  <c r="C177"/>
  <c r="E177" s="1"/>
  <c r="B178" s="1"/>
  <c r="C178" l="1"/>
  <c r="E178" s="1"/>
  <c r="B179" s="1"/>
  <c r="C28" i="7"/>
  <c r="E28"/>
  <c r="B29" s="1"/>
  <c r="C28" i="6"/>
  <c r="E28" s="1"/>
  <c r="B29" s="1"/>
  <c r="C29" l="1"/>
  <c r="E29"/>
  <c r="B30" s="1"/>
  <c r="C179"/>
  <c r="E179" s="1"/>
  <c r="B180" s="1"/>
  <c r="C29" i="7"/>
  <c r="E29"/>
  <c r="B30" s="1"/>
  <c r="C180" i="6" l="1"/>
  <c r="E180"/>
  <c r="B181" s="1"/>
  <c r="C30" i="7"/>
  <c r="E30" s="1"/>
  <c r="B31" s="1"/>
  <c r="C30" i="6"/>
  <c r="E30"/>
  <c r="B31" s="1"/>
  <c r="C31" i="7" l="1"/>
  <c r="E31"/>
  <c r="B32" s="1"/>
  <c r="C31" i="6"/>
  <c r="E31" s="1"/>
  <c r="B32" s="1"/>
  <c r="C181"/>
  <c r="E181"/>
  <c r="B182" s="1"/>
  <c r="C32" l="1"/>
  <c r="E32"/>
  <c r="B33" s="1"/>
  <c r="C182"/>
  <c r="E182" s="1"/>
  <c r="B183" s="1"/>
  <c r="C32" i="7"/>
  <c r="E32"/>
  <c r="B33" s="1"/>
  <c r="C183" i="6" l="1"/>
  <c r="E183"/>
  <c r="B184" s="1"/>
  <c r="C33" i="7"/>
  <c r="E33" s="1"/>
  <c r="B34" s="1"/>
  <c r="C33" i="6"/>
  <c r="E33"/>
  <c r="B34" s="1"/>
  <c r="C34" i="7" l="1"/>
  <c r="E34"/>
  <c r="B35" s="1"/>
  <c r="C34" i="6"/>
  <c r="E34" s="1"/>
  <c r="B35" s="1"/>
  <c r="C184"/>
  <c r="E184"/>
  <c r="B185" s="1"/>
  <c r="C35" l="1"/>
  <c r="E35"/>
  <c r="B36" s="1"/>
  <c r="C185"/>
  <c r="E185" s="1"/>
  <c r="B186" s="1"/>
  <c r="C35" i="7"/>
  <c r="E35"/>
  <c r="B36" s="1"/>
  <c r="C186" i="6" l="1"/>
  <c r="E186"/>
  <c r="B187" s="1"/>
  <c r="C36" i="7"/>
  <c r="E36" s="1"/>
  <c r="B37" s="1"/>
  <c r="C36" i="6"/>
  <c r="E36"/>
  <c r="B37" s="1"/>
  <c r="C37" i="7" l="1"/>
  <c r="E37" s="1"/>
  <c r="B38" s="1"/>
  <c r="C37" i="6"/>
  <c r="E37"/>
  <c r="B38" s="1"/>
  <c r="C187"/>
  <c r="E187" s="1"/>
  <c r="B188" s="1"/>
  <c r="C188" l="1"/>
  <c r="E188" s="1"/>
  <c r="B189" s="1"/>
  <c r="C38" i="7"/>
  <c r="E38"/>
  <c r="B39" s="1"/>
  <c r="C38" i="6"/>
  <c r="E38" s="1"/>
  <c r="B39" s="1"/>
  <c r="C39" l="1"/>
  <c r="E39" s="1"/>
  <c r="B40" s="1"/>
  <c r="C189"/>
  <c r="E189"/>
  <c r="B190" s="1"/>
  <c r="C39" i="7"/>
  <c r="E39" s="1"/>
  <c r="B40" s="1"/>
  <c r="C40" l="1"/>
  <c r="E40" s="1"/>
  <c r="B41" s="1"/>
  <c r="C40" i="6"/>
  <c r="E40"/>
  <c r="B41" s="1"/>
  <c r="C190"/>
  <c r="E190" s="1"/>
  <c r="B191" s="1"/>
  <c r="C191" l="1"/>
  <c r="E191" s="1"/>
  <c r="B192" s="1"/>
  <c r="C41" i="7"/>
  <c r="E41"/>
  <c r="B42" s="1"/>
  <c r="C41" i="6"/>
  <c r="E41" s="1"/>
  <c r="B42" s="1"/>
  <c r="C42" l="1"/>
  <c r="E42" s="1"/>
  <c r="B43" s="1"/>
  <c r="C192"/>
  <c r="E192"/>
  <c r="B193" s="1"/>
  <c r="C42" i="7"/>
  <c r="E42" s="1"/>
  <c r="B43" s="1"/>
  <c r="C43" l="1"/>
  <c r="E43" s="1"/>
  <c r="B44" s="1"/>
  <c r="C43" i="6"/>
  <c r="E43"/>
  <c r="B44" s="1"/>
  <c r="C193"/>
  <c r="E193" s="1"/>
  <c r="B194" s="1"/>
  <c r="C194" l="1"/>
  <c r="E194" s="1"/>
  <c r="B195" s="1"/>
  <c r="C44" i="7"/>
  <c r="E44"/>
  <c r="B45" s="1"/>
  <c r="C44" i="6"/>
  <c r="E44" s="1"/>
  <c r="B45" s="1"/>
  <c r="C45" l="1"/>
  <c r="E45" s="1"/>
  <c r="B46" s="1"/>
  <c r="C195"/>
  <c r="E195"/>
  <c r="B196" s="1"/>
  <c r="C45" i="7"/>
  <c r="E45" s="1"/>
  <c r="B46" s="1"/>
  <c r="C46" l="1"/>
  <c r="E46" s="1"/>
  <c r="B47" s="1"/>
  <c r="C46" i="6"/>
  <c r="E46"/>
  <c r="B47" s="1"/>
  <c r="C196"/>
  <c r="E196" s="1"/>
  <c r="B197" s="1"/>
  <c r="C197" l="1"/>
  <c r="E197" s="1"/>
  <c r="B198" s="1"/>
  <c r="C47" i="7"/>
  <c r="E47"/>
  <c r="B48" s="1"/>
  <c r="C47" i="6"/>
  <c r="E47" s="1"/>
  <c r="B48" s="1"/>
  <c r="C48" l="1"/>
  <c r="E48" s="1"/>
  <c r="B49" s="1"/>
  <c r="C198"/>
  <c r="E198"/>
  <c r="B199" s="1"/>
  <c r="C48" i="7"/>
  <c r="E48" s="1"/>
  <c r="B49" s="1"/>
  <c r="C49" l="1"/>
  <c r="E49" s="1"/>
  <c r="B50" s="1"/>
  <c r="C49" i="6"/>
  <c r="E49"/>
  <c r="B50" s="1"/>
  <c r="C199"/>
  <c r="E199" s="1"/>
  <c r="B200" s="1"/>
  <c r="C200" l="1"/>
  <c r="E200" s="1"/>
  <c r="B201" s="1"/>
  <c r="C50" i="7"/>
  <c r="E50"/>
  <c r="B51" s="1"/>
  <c r="C50" i="6"/>
  <c r="E50" s="1"/>
  <c r="B51" s="1"/>
  <c r="C51" l="1"/>
  <c r="E51" s="1"/>
  <c r="B52" s="1"/>
  <c r="C201"/>
  <c r="E201"/>
  <c r="B202" s="1"/>
  <c r="C51" i="7"/>
  <c r="E51" s="1"/>
  <c r="B52" s="1"/>
  <c r="C52" l="1"/>
  <c r="E52" s="1"/>
  <c r="B53" s="1"/>
  <c r="C52" i="6"/>
  <c r="E52"/>
  <c r="B53" s="1"/>
  <c r="C202"/>
  <c r="E202" s="1"/>
  <c r="B203" s="1"/>
  <c r="C203" l="1"/>
  <c r="E203" s="1"/>
  <c r="B204" s="1"/>
  <c r="C53" i="7"/>
  <c r="E53"/>
  <c r="B54" s="1"/>
  <c r="C53" i="6"/>
  <c r="E53" s="1"/>
  <c r="B54" s="1"/>
  <c r="C54" l="1"/>
  <c r="E54" s="1"/>
  <c r="B55" s="1"/>
  <c r="C204"/>
  <c r="E204"/>
  <c r="B205" s="1"/>
  <c r="C54" i="7"/>
  <c r="E54" s="1"/>
  <c r="B55" s="1"/>
  <c r="C55" l="1"/>
  <c r="E55" s="1"/>
  <c r="B56" s="1"/>
  <c r="C55" i="6"/>
  <c r="E55" s="1"/>
  <c r="B56" s="1"/>
  <c r="C205"/>
  <c r="E205" s="1"/>
  <c r="B206" s="1"/>
  <c r="C56" i="7" l="1"/>
  <c r="E56" s="1"/>
  <c r="B57" s="1"/>
  <c r="C56" i="6"/>
  <c r="E56" s="1"/>
  <c r="B57" s="1"/>
  <c r="C206"/>
  <c r="E206" s="1"/>
  <c r="B207" s="1"/>
  <c r="C57" i="7" l="1"/>
  <c r="E57" s="1"/>
  <c r="B58" s="1"/>
  <c r="C57" i="6"/>
  <c r="E57"/>
  <c r="B58" s="1"/>
  <c r="C207"/>
  <c r="E207" s="1"/>
  <c r="B208" s="1"/>
  <c r="C208" l="1"/>
  <c r="E208" s="1"/>
  <c r="B209" s="1"/>
  <c r="C58" i="7"/>
  <c r="E58"/>
  <c r="B59" s="1"/>
  <c r="C58" i="6"/>
  <c r="E58" s="1"/>
  <c r="B59" s="1"/>
  <c r="C59" l="1"/>
  <c r="E59" s="1"/>
  <c r="C209"/>
  <c r="E209"/>
  <c r="B210" s="1"/>
  <c r="C59" i="7"/>
  <c r="E59" s="1"/>
  <c r="B60" s="1"/>
  <c r="C60" l="1"/>
  <c r="E60" s="1"/>
  <c r="B61" s="1"/>
  <c r="C210" i="6"/>
  <c r="E210"/>
  <c r="B211" s="1"/>
  <c r="C61" i="7" l="1"/>
  <c r="E61" s="1"/>
  <c r="B62" s="1"/>
  <c r="C211" i="6"/>
  <c r="E211"/>
  <c r="B212" s="1"/>
  <c r="C62" i="7" l="1"/>
  <c r="E62" s="1"/>
  <c r="B63" s="1"/>
  <c r="C212" i="6"/>
  <c r="E212" s="1"/>
  <c r="B213" s="1"/>
  <c r="C63" i="7" l="1"/>
  <c r="E63" s="1"/>
  <c r="B64" s="1"/>
  <c r="C213" i="6"/>
  <c r="E213"/>
  <c r="B214" s="1"/>
  <c r="C64" i="7" l="1"/>
  <c r="E64" s="1"/>
  <c r="B65" s="1"/>
  <c r="C214" i="6"/>
  <c r="E214" s="1"/>
  <c r="B215" s="1"/>
  <c r="C65" i="7" l="1"/>
  <c r="E65" s="1"/>
  <c r="B66" s="1"/>
  <c r="C215" i="6"/>
  <c r="E215"/>
  <c r="B216" s="1"/>
  <c r="C66" i="7" l="1"/>
  <c r="E66" s="1"/>
  <c r="B67" s="1"/>
  <c r="C216" i="6"/>
  <c r="E216" s="1"/>
  <c r="B217" s="1"/>
  <c r="C67" i="7" l="1"/>
  <c r="E67" s="1"/>
  <c r="B68" s="1"/>
  <c r="C217" i="6"/>
  <c r="E217"/>
  <c r="B218" s="1"/>
  <c r="C68" i="7" l="1"/>
  <c r="E68" s="1"/>
  <c r="B69" s="1"/>
  <c r="C218" i="6"/>
  <c r="E218"/>
  <c r="B219" s="1"/>
  <c r="C69" i="7" l="1"/>
  <c r="E69" s="1"/>
  <c r="B70" s="1"/>
  <c r="C219" i="6"/>
  <c r="E219" s="1"/>
  <c r="B220" s="1"/>
  <c r="C70" i="7" l="1"/>
  <c r="E70" s="1"/>
  <c r="B71" s="1"/>
  <c r="C220" i="6"/>
  <c r="E220"/>
  <c r="B221" s="1"/>
  <c r="C71" i="7" l="1"/>
  <c r="E71" s="1"/>
  <c r="B72" s="1"/>
  <c r="C221" i="6"/>
  <c r="E221"/>
  <c r="B222" s="1"/>
  <c r="C72" i="7" l="1"/>
  <c r="E72" s="1"/>
  <c r="B73" s="1"/>
  <c r="C222" i="6"/>
  <c r="E222"/>
  <c r="B223" s="1"/>
  <c r="C73" i="7" l="1"/>
  <c r="E73" s="1"/>
  <c r="B74" s="1"/>
  <c r="C223" i="6"/>
  <c r="E223" s="1"/>
  <c r="B224" s="1"/>
  <c r="C74" i="7" l="1"/>
  <c r="E74" s="1"/>
  <c r="B75" s="1"/>
  <c r="C224" i="6"/>
  <c r="E224"/>
  <c r="B225" s="1"/>
  <c r="C75" i="7" l="1"/>
  <c r="E75" s="1"/>
  <c r="B76" s="1"/>
  <c r="C225" i="6"/>
  <c r="E225"/>
  <c r="B226" s="1"/>
  <c r="C76" i="7" l="1"/>
  <c r="E76" s="1"/>
  <c r="B77" s="1"/>
  <c r="C226" i="6"/>
  <c r="E226" s="1"/>
  <c r="B227" s="1"/>
  <c r="C77" i="7" l="1"/>
  <c r="E77" s="1"/>
  <c r="B78" s="1"/>
  <c r="C227" i="6"/>
  <c r="E227"/>
  <c r="B228" s="1"/>
  <c r="C78" i="7" l="1"/>
  <c r="E78" s="1"/>
  <c r="B79" s="1"/>
  <c r="C228" i="6"/>
  <c r="E228" s="1"/>
  <c r="B229" s="1"/>
  <c r="C79" i="7" l="1"/>
  <c r="E79" s="1"/>
  <c r="B80" s="1"/>
  <c r="C229" i="6"/>
  <c r="E229"/>
  <c r="B230" s="1"/>
  <c r="C80" i="7" l="1"/>
  <c r="E80" s="1"/>
  <c r="B81" s="1"/>
  <c r="C230" i="6"/>
  <c r="E230" s="1"/>
  <c r="B231" s="1"/>
  <c r="C81" i="7" l="1"/>
  <c r="E81" s="1"/>
  <c r="B82" s="1"/>
  <c r="C231" i="6"/>
  <c r="E231"/>
  <c r="B232" s="1"/>
  <c r="C82" i="7" l="1"/>
  <c r="E82" s="1"/>
  <c r="B83" s="1"/>
  <c r="C232" i="6"/>
  <c r="E232" s="1"/>
  <c r="B233" s="1"/>
  <c r="C83" i="7" l="1"/>
  <c r="E83" s="1"/>
  <c r="B84" s="1"/>
  <c r="C233" i="6"/>
  <c r="E233"/>
  <c r="B234" s="1"/>
  <c r="C84" i="7" l="1"/>
  <c r="E84" s="1"/>
  <c r="B85" s="1"/>
  <c r="C234" i="6"/>
  <c r="E234" s="1"/>
  <c r="B235" s="1"/>
  <c r="C85" i="7" l="1"/>
  <c r="E85" s="1"/>
  <c r="B86" s="1"/>
  <c r="C235" i="6"/>
  <c r="E235"/>
  <c r="B236" s="1"/>
  <c r="C86" i="7" l="1"/>
  <c r="E86" s="1"/>
  <c r="B87" s="1"/>
  <c r="C236" i="6"/>
  <c r="E236"/>
  <c r="B237" s="1"/>
  <c r="C87" i="7" l="1"/>
  <c r="E87" s="1"/>
  <c r="B88" s="1"/>
  <c r="C237" i="6"/>
  <c r="E237" s="1"/>
  <c r="B238" s="1"/>
  <c r="C88" i="7" l="1"/>
  <c r="E88" s="1"/>
  <c r="B89" s="1"/>
  <c r="C238" i="6"/>
  <c r="E238"/>
  <c r="B239" s="1"/>
  <c r="C89" i="7" l="1"/>
  <c r="E89" s="1"/>
  <c r="B90" s="1"/>
  <c r="C239" i="6"/>
  <c r="E239" s="1"/>
  <c r="B240" s="1"/>
  <c r="C90" i="7" l="1"/>
  <c r="E90" s="1"/>
  <c r="B91" s="1"/>
  <c r="C240" i="6"/>
  <c r="E240"/>
  <c r="B241" s="1"/>
  <c r="C91" i="7" l="1"/>
  <c r="E91" s="1"/>
  <c r="B92" s="1"/>
  <c r="C241" i="6"/>
  <c r="E241" s="1"/>
  <c r="B242" s="1"/>
  <c r="C92" i="7" l="1"/>
  <c r="E92" s="1"/>
  <c r="B93" s="1"/>
  <c r="C242" i="6"/>
  <c r="E242"/>
  <c r="B243" s="1"/>
  <c r="C93" i="7" l="1"/>
  <c r="E93" s="1"/>
  <c r="B94" s="1"/>
  <c r="C243" i="6"/>
  <c r="E243" s="1"/>
  <c r="B244" s="1"/>
  <c r="C94" i="7" l="1"/>
  <c r="E94" s="1"/>
  <c r="B95" s="1"/>
  <c r="C244" i="6"/>
  <c r="E244"/>
  <c r="B245" s="1"/>
  <c r="C95" i="7" l="1"/>
  <c r="E95" s="1"/>
  <c r="B96" s="1"/>
  <c r="C245" i="6"/>
  <c r="E245" s="1"/>
  <c r="B246" s="1"/>
  <c r="C96" i="7" l="1"/>
  <c r="E96" s="1"/>
  <c r="B97" s="1"/>
  <c r="C246" i="6"/>
  <c r="E246"/>
  <c r="B247" s="1"/>
  <c r="C97" i="7" l="1"/>
  <c r="E97" s="1"/>
  <c r="B98" s="1"/>
  <c r="C247" i="6"/>
  <c r="E247" s="1"/>
  <c r="B248" s="1"/>
  <c r="C98" i="7" l="1"/>
  <c r="E98" s="1"/>
  <c r="B99" s="1"/>
  <c r="C248" i="6"/>
  <c r="E248"/>
  <c r="B249" s="1"/>
  <c r="C99" i="7" l="1"/>
  <c r="E99" s="1"/>
  <c r="B100" s="1"/>
  <c r="C249" i="6"/>
  <c r="E249" s="1"/>
  <c r="B250" s="1"/>
  <c r="C100" i="7" l="1"/>
  <c r="E100" s="1"/>
  <c r="B101" s="1"/>
  <c r="C250" i="6"/>
  <c r="E250"/>
  <c r="B251" s="1"/>
  <c r="C101" i="7" l="1"/>
  <c r="E101" s="1"/>
  <c r="B102" s="1"/>
  <c r="C251" i="6"/>
  <c r="E251" s="1"/>
  <c r="B252" s="1"/>
  <c r="C102" i="7" l="1"/>
  <c r="E102" s="1"/>
  <c r="B103" s="1"/>
  <c r="C252" i="6"/>
  <c r="E252"/>
  <c r="B253" s="1"/>
  <c r="C103" i="7" l="1"/>
  <c r="E103" s="1"/>
  <c r="B104" s="1"/>
  <c r="C253" i="6"/>
  <c r="E253" s="1"/>
  <c r="B254" s="1"/>
  <c r="C104" i="7" l="1"/>
  <c r="E104" s="1"/>
  <c r="B105" s="1"/>
  <c r="C254" i="6"/>
  <c r="E254"/>
  <c r="B255" s="1"/>
  <c r="C105" i="7" l="1"/>
  <c r="E105" s="1"/>
  <c r="B106" s="1"/>
  <c r="C255" i="6"/>
  <c r="E255" s="1"/>
  <c r="B256" s="1"/>
  <c r="C106" i="7" l="1"/>
  <c r="E106" s="1"/>
  <c r="B107" s="1"/>
  <c r="C256" i="6"/>
  <c r="E256"/>
  <c r="B257" s="1"/>
  <c r="C107" i="7" l="1"/>
  <c r="E107" s="1"/>
  <c r="B108" s="1"/>
  <c r="C257" i="6"/>
  <c r="E257"/>
  <c r="B258" s="1"/>
  <c r="C108" i="7" l="1"/>
  <c r="E108" s="1"/>
  <c r="B109" s="1"/>
  <c r="C258" i="6"/>
  <c r="E258" s="1"/>
  <c r="B259" s="1"/>
  <c r="C109" i="7" l="1"/>
  <c r="E109" s="1"/>
  <c r="B110" s="1"/>
  <c r="C259" i="6"/>
  <c r="E259"/>
  <c r="B260" s="1"/>
  <c r="C110" i="7" l="1"/>
  <c r="E110" s="1"/>
  <c r="B111" s="1"/>
  <c r="C260" i="6"/>
  <c r="E260" s="1"/>
  <c r="B261" s="1"/>
  <c r="C111" i="7" l="1"/>
  <c r="E111" s="1"/>
  <c r="B112" s="1"/>
  <c r="C261" i="6"/>
  <c r="E261"/>
  <c r="B262" s="1"/>
  <c r="C112" i="7" l="1"/>
  <c r="E112" s="1"/>
  <c r="B113" s="1"/>
  <c r="C262" i="6"/>
  <c r="E262"/>
  <c r="B263" s="1"/>
  <c r="C113" i="7" l="1"/>
  <c r="E113" s="1"/>
  <c r="B114" s="1"/>
  <c r="C263" i="6"/>
  <c r="E263"/>
  <c r="B264" s="1"/>
  <c r="C114" i="7" l="1"/>
  <c r="E114" s="1"/>
  <c r="B115" s="1"/>
  <c r="C264" i="6"/>
  <c r="E264" s="1"/>
  <c r="B265" s="1"/>
  <c r="C115" i="7" l="1"/>
  <c r="E115" s="1"/>
  <c r="B116" s="1"/>
  <c r="C265" i="6"/>
  <c r="E265"/>
  <c r="B266" s="1"/>
  <c r="C116" i="7" l="1"/>
  <c r="E116" s="1"/>
  <c r="B117" s="1"/>
  <c r="C266" i="6"/>
  <c r="E266"/>
  <c r="B267" s="1"/>
  <c r="C117" i="7" l="1"/>
  <c r="E117" s="1"/>
  <c r="B118" s="1"/>
  <c r="C267" i="6"/>
  <c r="E267" s="1"/>
  <c r="B268" s="1"/>
  <c r="C118" i="7" l="1"/>
  <c r="E118" s="1"/>
  <c r="B119" s="1"/>
  <c r="C268" i="6"/>
  <c r="E268"/>
  <c r="B269" s="1"/>
  <c r="C119" i="7" l="1"/>
  <c r="E119" s="1"/>
  <c r="B120" s="1"/>
  <c r="C269" i="6"/>
  <c r="E269" s="1"/>
  <c r="B270" s="1"/>
  <c r="C120" i="7" l="1"/>
  <c r="E120" s="1"/>
  <c r="B121" s="1"/>
  <c r="C270" i="6"/>
  <c r="E270"/>
  <c r="B271" s="1"/>
  <c r="C121" i="7" l="1"/>
  <c r="E121" s="1"/>
  <c r="B122" s="1"/>
  <c r="C271" i="6"/>
  <c r="E271" s="1"/>
  <c r="B272" s="1"/>
  <c r="C122" i="7" l="1"/>
  <c r="E122" s="1"/>
  <c r="B123" s="1"/>
  <c r="C272" i="6"/>
  <c r="E272"/>
  <c r="B273" s="1"/>
  <c r="C123" i="7" l="1"/>
  <c r="E123" s="1"/>
  <c r="B124" s="1"/>
  <c r="C273" i="6"/>
  <c r="E273" s="1"/>
  <c r="B274" s="1"/>
  <c r="C124" i="7" l="1"/>
  <c r="E124" s="1"/>
  <c r="B125" s="1"/>
  <c r="C274" i="6"/>
  <c r="E274"/>
  <c r="B275" s="1"/>
  <c r="C125" i="7" l="1"/>
  <c r="E125" s="1"/>
  <c r="B126" s="1"/>
  <c r="C275" i="6"/>
  <c r="E275" s="1"/>
  <c r="B276" s="1"/>
  <c r="C126" i="7" l="1"/>
  <c r="E126" s="1"/>
  <c r="B127" s="1"/>
  <c r="C276" i="6"/>
  <c r="E276"/>
  <c r="B277" s="1"/>
  <c r="C127" i="7" l="1"/>
  <c r="E127" s="1"/>
  <c r="B128" s="1"/>
  <c r="C277" i="6"/>
  <c r="E277" s="1"/>
  <c r="B278" s="1"/>
  <c r="C128" i="7" l="1"/>
  <c r="E128" s="1"/>
  <c r="B129" s="1"/>
  <c r="C278" i="6"/>
  <c r="E278"/>
  <c r="B279" s="1"/>
  <c r="C129" i="7" l="1"/>
  <c r="E129" s="1"/>
  <c r="B130" s="1"/>
  <c r="C279" i="6"/>
  <c r="E279" s="1"/>
  <c r="B280" s="1"/>
  <c r="C130" i="7" l="1"/>
  <c r="E130" s="1"/>
  <c r="B131" s="1"/>
  <c r="C280" i="6"/>
  <c r="E280"/>
  <c r="B281" s="1"/>
  <c r="C131" i="7" l="1"/>
  <c r="E131" s="1"/>
  <c r="B132" s="1"/>
  <c r="C281" i="6"/>
  <c r="E281" s="1"/>
  <c r="B282" s="1"/>
  <c r="C132" i="7" l="1"/>
  <c r="E132" s="1"/>
  <c r="B133" s="1"/>
  <c r="C282" i="6"/>
  <c r="E282"/>
  <c r="B283" s="1"/>
  <c r="C133" i="7" l="1"/>
  <c r="E133" s="1"/>
  <c r="B134" s="1"/>
  <c r="C283" i="6"/>
  <c r="E283"/>
  <c r="B284" s="1"/>
  <c r="C134" i="7" l="1"/>
  <c r="E134" s="1"/>
  <c r="B135" s="1"/>
  <c r="C284" i="6"/>
  <c r="E284" s="1"/>
  <c r="B285" s="1"/>
  <c r="C135" i="7" l="1"/>
  <c r="E135" s="1"/>
  <c r="B136" s="1"/>
  <c r="C285" i="6"/>
  <c r="E285"/>
  <c r="B286" s="1"/>
  <c r="C136" i="7" l="1"/>
  <c r="E136" s="1"/>
  <c r="B137" s="1"/>
  <c r="C286" i="6"/>
  <c r="E286" s="1"/>
  <c r="B287" s="1"/>
  <c r="C137" i="7" l="1"/>
  <c r="E137" s="1"/>
  <c r="B138" s="1"/>
  <c r="C287" i="6"/>
  <c r="E287"/>
  <c r="B288" s="1"/>
  <c r="C138" i="7" l="1"/>
  <c r="E138" s="1"/>
  <c r="B139" s="1"/>
  <c r="C288" i="6"/>
  <c r="E288" s="1"/>
  <c r="B289" s="1"/>
  <c r="C139" i="7" l="1"/>
  <c r="E139" s="1"/>
  <c r="B140" s="1"/>
  <c r="C289" i="6"/>
  <c r="E289"/>
  <c r="B290" s="1"/>
  <c r="C140" i="7" l="1"/>
  <c r="E140" s="1"/>
  <c r="B141" s="1"/>
  <c r="C290" i="6"/>
  <c r="E290" s="1"/>
  <c r="B291" s="1"/>
  <c r="C141" i="7" l="1"/>
  <c r="E141" s="1"/>
  <c r="B142" s="1"/>
  <c r="C291" i="6"/>
  <c r="E291"/>
  <c r="B292" s="1"/>
  <c r="C142" i="7" l="1"/>
  <c r="E142" s="1"/>
  <c r="B143" s="1"/>
  <c r="C292" i="6"/>
  <c r="E292"/>
  <c r="B293" s="1"/>
  <c r="C143" i="7" l="1"/>
  <c r="E143" s="1"/>
  <c r="B144" s="1"/>
  <c r="C293" i="6"/>
  <c r="E293" s="1"/>
  <c r="B294" s="1"/>
  <c r="C144" i="7" l="1"/>
  <c r="E144" s="1"/>
  <c r="B145" s="1"/>
  <c r="C294" i="6"/>
  <c r="E294" s="1"/>
  <c r="B295" s="1"/>
  <c r="C145" i="7" l="1"/>
  <c r="E145" s="1"/>
  <c r="B146" s="1"/>
  <c r="C295" i="6"/>
  <c r="E295" s="1"/>
  <c r="B296" s="1"/>
  <c r="C146" i="7" l="1"/>
  <c r="E146" s="1"/>
  <c r="B147" s="1"/>
  <c r="C296" i="6"/>
  <c r="E296" s="1"/>
  <c r="B297" s="1"/>
  <c r="C147" i="7" l="1"/>
  <c r="E147" s="1"/>
  <c r="B148" s="1"/>
  <c r="C297" i="6"/>
  <c r="E297" s="1"/>
  <c r="B298" s="1"/>
  <c r="C148" i="7" l="1"/>
  <c r="E148" s="1"/>
  <c r="B149" s="1"/>
  <c r="C298" i="6"/>
  <c r="E298" s="1"/>
  <c r="B299" s="1"/>
  <c r="C149" i="7" l="1"/>
  <c r="E149" s="1"/>
  <c r="B150" s="1"/>
  <c r="C299" i="6"/>
  <c r="E299" s="1"/>
  <c r="B300" s="1"/>
  <c r="C150" i="7" l="1"/>
  <c r="E150" s="1"/>
  <c r="B151" s="1"/>
  <c r="C300" i="6"/>
  <c r="E300" s="1"/>
  <c r="B301" s="1"/>
  <c r="C151" i="7" l="1"/>
  <c r="E151" s="1"/>
  <c r="B152" s="1"/>
  <c r="C301" i="6"/>
  <c r="E301" s="1"/>
  <c r="B302" s="1"/>
  <c r="C152" i="7" l="1"/>
  <c r="E152" s="1"/>
  <c r="B153" s="1"/>
  <c r="C302" i="6"/>
  <c r="E302" s="1"/>
  <c r="B303" s="1"/>
  <c r="C153" i="7" l="1"/>
  <c r="E153" s="1"/>
  <c r="B154" s="1"/>
  <c r="C303" i="6"/>
  <c r="E303" s="1"/>
  <c r="B304" s="1"/>
  <c r="C154" i="7" l="1"/>
  <c r="E154" s="1"/>
  <c r="B155" s="1"/>
  <c r="C304" i="6"/>
  <c r="E304" s="1"/>
  <c r="B305" s="1"/>
  <c r="C155" i="7" l="1"/>
  <c r="E155" s="1"/>
  <c r="B156" s="1"/>
  <c r="C305" i="6"/>
  <c r="E305" s="1"/>
  <c r="B306" s="1"/>
  <c r="C156" i="7" l="1"/>
  <c r="E156" s="1"/>
  <c r="B157" s="1"/>
  <c r="C306" i="6"/>
  <c r="E306" s="1"/>
  <c r="B307" s="1"/>
  <c r="C157" i="7" l="1"/>
  <c r="E157" s="1"/>
  <c r="B158" s="1"/>
  <c r="C307" i="6"/>
  <c r="E307" s="1"/>
  <c r="B308" s="1"/>
  <c r="C158" i="7" l="1"/>
  <c r="E158" s="1"/>
  <c r="B159" s="1"/>
  <c r="C308" i="6"/>
  <c r="E308" s="1"/>
  <c r="B309" s="1"/>
  <c r="C159" i="7" l="1"/>
  <c r="E159" s="1"/>
  <c r="B160" s="1"/>
  <c r="C309" i="6"/>
  <c r="E309" s="1"/>
  <c r="B310" s="1"/>
  <c r="C160" i="7" l="1"/>
  <c r="E160" s="1"/>
  <c r="B161" s="1"/>
  <c r="C310" i="6"/>
  <c r="E310" s="1"/>
  <c r="B311" s="1"/>
  <c r="C161" i="7" l="1"/>
  <c r="E161" s="1"/>
  <c r="B162" s="1"/>
  <c r="C311" i="6"/>
  <c r="E311" s="1"/>
  <c r="B312" s="1"/>
  <c r="C162" i="7" l="1"/>
  <c r="E162" s="1"/>
  <c r="B163" s="1"/>
  <c r="C312" i="6"/>
  <c r="E312" s="1"/>
  <c r="B313" s="1"/>
  <c r="C163" i="7" l="1"/>
  <c r="E163"/>
  <c r="B164" s="1"/>
  <c r="C313" i="6"/>
  <c r="E313" s="1"/>
  <c r="B314" s="1"/>
  <c r="C314" l="1"/>
  <c r="E314" s="1"/>
  <c r="B315" s="1"/>
  <c r="C164" i="7"/>
  <c r="E164"/>
  <c r="B165" s="1"/>
  <c r="C315" i="6" l="1"/>
  <c r="E315" s="1"/>
  <c r="B316" s="1"/>
  <c r="C165" i="7"/>
  <c r="E165" s="1"/>
  <c r="B166" s="1"/>
  <c r="C316" i="6" l="1"/>
  <c r="E316" s="1"/>
  <c r="B317" s="1"/>
  <c r="C166" i="7"/>
  <c r="E166"/>
  <c r="B167" s="1"/>
  <c r="C317" i="6" l="1"/>
  <c r="E317" s="1"/>
  <c r="B318" s="1"/>
  <c r="C167" i="7"/>
  <c r="E167" s="1"/>
  <c r="B168" s="1"/>
  <c r="C318" i="6" l="1"/>
  <c r="E318" s="1"/>
  <c r="B319" s="1"/>
  <c r="C168" i="7"/>
  <c r="E168"/>
  <c r="B169" s="1"/>
  <c r="C319" i="6" l="1"/>
  <c r="E319" s="1"/>
  <c r="B320" s="1"/>
  <c r="C169" i="7"/>
  <c r="E169"/>
  <c r="B170" s="1"/>
  <c r="C320" i="6" l="1"/>
  <c r="E320" s="1"/>
  <c r="B321" s="1"/>
  <c r="C170" i="7"/>
  <c r="E170" s="1"/>
  <c r="B171" s="1"/>
  <c r="C321" i="6" l="1"/>
  <c r="E321" s="1"/>
  <c r="B322" s="1"/>
  <c r="C171" i="7"/>
  <c r="E171"/>
  <c r="B172" s="1"/>
  <c r="C322" i="6" l="1"/>
  <c r="E322" s="1"/>
  <c r="B323" s="1"/>
  <c r="C172" i="7"/>
  <c r="E172"/>
  <c r="B173" s="1"/>
  <c r="C323" i="6" l="1"/>
  <c r="E323" s="1"/>
  <c r="B324" s="1"/>
  <c r="C173" i="7"/>
  <c r="E173"/>
  <c r="B174" s="1"/>
  <c r="C324" i="6" l="1"/>
  <c r="E324" s="1"/>
  <c r="B325" s="1"/>
  <c r="C174" i="7"/>
  <c r="E174"/>
  <c r="B175" s="1"/>
  <c r="C325" i="6" l="1"/>
  <c r="E325" s="1"/>
  <c r="B326" s="1"/>
  <c r="C175" i="7"/>
  <c r="E175"/>
  <c r="B176" s="1"/>
  <c r="C326" i="6" l="1"/>
  <c r="E326" s="1"/>
  <c r="B327" s="1"/>
  <c r="C176" i="7"/>
  <c r="E176"/>
  <c r="B177" s="1"/>
  <c r="C327" i="6" l="1"/>
  <c r="E327" s="1"/>
  <c r="B328" s="1"/>
  <c r="C177" i="7"/>
  <c r="E177" s="1"/>
  <c r="B178" s="1"/>
  <c r="C328" i="6" l="1"/>
  <c r="E328" s="1"/>
  <c r="B329" s="1"/>
  <c r="C178" i="7"/>
  <c r="E178"/>
  <c r="B179" s="1"/>
  <c r="C329" i="6" l="1"/>
  <c r="E329" s="1"/>
  <c r="B330" s="1"/>
  <c r="C179" i="7"/>
  <c r="E179" s="1"/>
  <c r="B180" s="1"/>
  <c r="C330" i="6" l="1"/>
  <c r="E330" s="1"/>
  <c r="B331" s="1"/>
  <c r="C180" i="7"/>
  <c r="E180"/>
  <c r="B181" s="1"/>
  <c r="C331" i="6" l="1"/>
  <c r="E331" s="1"/>
  <c r="B332" s="1"/>
  <c r="C181" i="7"/>
  <c r="E181"/>
  <c r="B182" s="1"/>
  <c r="C332" i="6" l="1"/>
  <c r="E332" s="1"/>
  <c r="B333" s="1"/>
  <c r="C182" i="7"/>
  <c r="E182" s="1"/>
  <c r="B183" s="1"/>
  <c r="C333" i="6" l="1"/>
  <c r="E333" s="1"/>
  <c r="B334" s="1"/>
  <c r="C183" i="7"/>
  <c r="E183"/>
  <c r="B184" s="1"/>
  <c r="C334" i="6" l="1"/>
  <c r="E334" s="1"/>
  <c r="B335" s="1"/>
  <c r="C184" i="7"/>
  <c r="E184" s="1"/>
  <c r="B185" s="1"/>
  <c r="C335" i="6" l="1"/>
  <c r="E335" s="1"/>
  <c r="B336" s="1"/>
  <c r="C185" i="7"/>
  <c r="E185"/>
  <c r="B186" s="1"/>
  <c r="C336" i="6" l="1"/>
  <c r="E336" s="1"/>
  <c r="B337" s="1"/>
  <c r="C186" i="7"/>
  <c r="E186"/>
  <c r="B187" s="1"/>
  <c r="C337" i="6" l="1"/>
  <c r="E337" s="1"/>
  <c r="B338" s="1"/>
  <c r="C187" i="7"/>
  <c r="E187"/>
  <c r="B188" s="1"/>
  <c r="C338" i="6" l="1"/>
  <c r="E338" s="1"/>
  <c r="B339" s="1"/>
  <c r="C188" i="7"/>
  <c r="E188"/>
  <c r="B189" s="1"/>
  <c r="C339" i="6" l="1"/>
  <c r="E339" s="1"/>
  <c r="B340" s="1"/>
  <c r="C189" i="7"/>
  <c r="E189" s="1"/>
  <c r="B190" s="1"/>
  <c r="C340" i="6" l="1"/>
  <c r="E340" s="1"/>
  <c r="B341" s="1"/>
  <c r="C190" i="7"/>
  <c r="E190"/>
  <c r="B191" s="1"/>
  <c r="C341" i="6" l="1"/>
  <c r="E341" s="1"/>
  <c r="B342" s="1"/>
  <c r="C191" i="7"/>
  <c r="E191"/>
  <c r="B192" s="1"/>
  <c r="C342" i="6" l="1"/>
  <c r="E342" s="1"/>
  <c r="B343" s="1"/>
  <c r="C192" i="7"/>
  <c r="E192" s="1"/>
  <c r="B193" s="1"/>
  <c r="C343" i="6" l="1"/>
  <c r="E343" s="1"/>
  <c r="B344" s="1"/>
  <c r="C193" i="7"/>
  <c r="E193"/>
  <c r="B194" s="1"/>
  <c r="C344" i="6" l="1"/>
  <c r="E344" s="1"/>
  <c r="B345" s="1"/>
  <c r="C194" i="7"/>
  <c r="E194"/>
  <c r="B195" s="1"/>
  <c r="C345" i="6" l="1"/>
  <c r="E345" s="1"/>
  <c r="B346" s="1"/>
  <c r="C195" i="7"/>
  <c r="E195" s="1"/>
  <c r="B196" s="1"/>
  <c r="C346" i="6" l="1"/>
  <c r="E346" s="1"/>
  <c r="B347" s="1"/>
  <c r="C196" i="7"/>
  <c r="E196"/>
  <c r="B197" s="1"/>
  <c r="C347" i="6" l="1"/>
  <c r="E347" s="1"/>
  <c r="B348" s="1"/>
  <c r="C197" i="7"/>
  <c r="E197"/>
  <c r="B198" s="1"/>
  <c r="C348" i="6" l="1"/>
  <c r="E348" s="1"/>
  <c r="B349" s="1"/>
  <c r="C198" i="7"/>
  <c r="E198" s="1"/>
  <c r="B199" s="1"/>
  <c r="C349" i="6" l="1"/>
  <c r="E349" s="1"/>
  <c r="B350" s="1"/>
  <c r="C199" i="7"/>
  <c r="E199"/>
  <c r="B200" s="1"/>
  <c r="C350" i="6" l="1"/>
  <c r="E350" s="1"/>
  <c r="B351" s="1"/>
  <c r="C200" i="7"/>
  <c r="E200" s="1"/>
  <c r="B201" s="1"/>
  <c r="C351" i="6" l="1"/>
  <c r="E351" s="1"/>
  <c r="B352" s="1"/>
  <c r="C201" i="7"/>
  <c r="E201"/>
  <c r="B202" s="1"/>
  <c r="C352" i="6" l="1"/>
  <c r="E352" s="1"/>
  <c r="B353" s="1"/>
  <c r="C202" i="7"/>
  <c r="E202" s="1"/>
  <c r="B203" s="1"/>
  <c r="C353" i="6" l="1"/>
  <c r="E353" s="1"/>
  <c r="B354" s="1"/>
  <c r="C203" i="7"/>
  <c r="E203"/>
  <c r="B204" s="1"/>
  <c r="C354" i="6" l="1"/>
  <c r="E354" s="1"/>
  <c r="B355" s="1"/>
  <c r="C204" i="7"/>
  <c r="E204" s="1"/>
  <c r="B205" s="1"/>
  <c r="C355" i="6" l="1"/>
  <c r="E355" s="1"/>
  <c r="B356" s="1"/>
  <c r="C205" i="7"/>
  <c r="E205"/>
  <c r="B206" s="1"/>
  <c r="C356" i="6" l="1"/>
  <c r="E356" s="1"/>
  <c r="B357" s="1"/>
  <c r="C206" i="7"/>
  <c r="E206" s="1"/>
  <c r="B207" s="1"/>
  <c r="C357" i="6" l="1"/>
  <c r="E357" s="1"/>
  <c r="B358" s="1"/>
  <c r="C207" i="7"/>
  <c r="E207"/>
  <c r="B208" s="1"/>
  <c r="C358" i="6" l="1"/>
  <c r="E358" s="1"/>
  <c r="B359" s="1"/>
  <c r="C208" i="7"/>
  <c r="E208" s="1"/>
  <c r="B209" s="1"/>
  <c r="C359" i="6" l="1"/>
  <c r="E359" s="1"/>
  <c r="B360" s="1"/>
  <c r="C209" i="7"/>
  <c r="E209"/>
  <c r="B210" s="1"/>
  <c r="C360" i="6" l="1"/>
  <c r="E360" s="1"/>
  <c r="B361" s="1"/>
  <c r="C210" i="7"/>
  <c r="E210" s="1"/>
  <c r="B211" s="1"/>
  <c r="C361" i="6" l="1"/>
  <c r="E361" s="1"/>
  <c r="B362" s="1"/>
  <c r="C211" i="7"/>
  <c r="E211" s="1"/>
  <c r="B212" s="1"/>
  <c r="C362" i="6" l="1"/>
  <c r="E362" s="1"/>
  <c r="B363" s="1"/>
  <c r="C212" i="7"/>
  <c r="E212"/>
  <c r="B213" s="1"/>
  <c r="C363" i="6" l="1"/>
  <c r="E363" s="1"/>
  <c r="B364" s="1"/>
  <c r="C213" i="7"/>
  <c r="E213"/>
  <c r="B214" s="1"/>
  <c r="C364" i="6" l="1"/>
  <c r="E364" s="1"/>
  <c r="B365" s="1"/>
  <c r="C214" i="7"/>
  <c r="E214"/>
  <c r="B215" s="1"/>
  <c r="C365" i="6" l="1"/>
  <c r="E365" s="1"/>
  <c r="B366" s="1"/>
  <c r="C215" i="7"/>
  <c r="E215"/>
  <c r="B216" s="1"/>
  <c r="C366" i="6" l="1"/>
  <c r="E366" s="1"/>
  <c r="B367" s="1"/>
  <c r="C216" i="7"/>
  <c r="E216"/>
  <c r="B217" s="1"/>
  <c r="C367" i="6" l="1"/>
  <c r="E367" s="1"/>
  <c r="B368" s="1"/>
  <c r="C217" i="7"/>
  <c r="E217"/>
  <c r="B218" s="1"/>
  <c r="C368" i="6" l="1"/>
  <c r="E368" s="1"/>
  <c r="B369" s="1"/>
  <c r="C218" i="7"/>
  <c r="E218"/>
  <c r="B219" s="1"/>
  <c r="C369" i="6" l="1"/>
  <c r="E369" s="1"/>
  <c r="B370" s="1"/>
  <c r="C219" i="7"/>
  <c r="E219"/>
  <c r="B220" s="1"/>
  <c r="E370" i="6" l="1"/>
  <c r="B371" s="1"/>
  <c r="C370"/>
  <c r="C220" i="7"/>
  <c r="E220"/>
  <c r="B221" s="1"/>
  <c r="C221" l="1"/>
  <c r="E221" s="1"/>
  <c r="B222" s="1"/>
  <c r="C371" i="6"/>
  <c r="E371" s="1"/>
  <c r="C222" i="7" l="1"/>
  <c r="E222" s="1"/>
  <c r="B223" s="1"/>
  <c r="C223" l="1"/>
  <c r="E223" s="1"/>
  <c r="B224" s="1"/>
  <c r="C224" l="1"/>
  <c r="E224" s="1"/>
  <c r="B225" s="1"/>
  <c r="C225" l="1"/>
  <c r="E225" s="1"/>
  <c r="B226" s="1"/>
  <c r="C226" l="1"/>
  <c r="E226" s="1"/>
  <c r="B227" s="1"/>
  <c r="C227" l="1"/>
  <c r="E227" s="1"/>
  <c r="B228" s="1"/>
  <c r="C228" l="1"/>
  <c r="E228" s="1"/>
  <c r="B229" s="1"/>
  <c r="C229" l="1"/>
  <c r="E229" s="1"/>
  <c r="B230" s="1"/>
  <c r="C230" l="1"/>
  <c r="E230" s="1"/>
  <c r="B231" s="1"/>
  <c r="C231" l="1"/>
  <c r="E231" s="1"/>
  <c r="B232" s="1"/>
  <c r="C232" l="1"/>
  <c r="E232" s="1"/>
  <c r="B233" s="1"/>
  <c r="C233" l="1"/>
  <c r="E233" s="1"/>
  <c r="B234" s="1"/>
  <c r="C234" l="1"/>
  <c r="E234" s="1"/>
  <c r="B235" s="1"/>
  <c r="C235" l="1"/>
  <c r="E235" s="1"/>
  <c r="B236" s="1"/>
  <c r="C236" l="1"/>
  <c r="E236" s="1"/>
  <c r="B237" s="1"/>
  <c r="C237" l="1"/>
  <c r="E237" s="1"/>
  <c r="B238" s="1"/>
  <c r="C238" l="1"/>
  <c r="E238" s="1"/>
  <c r="B239" s="1"/>
  <c r="C239" l="1"/>
  <c r="E239" s="1"/>
  <c r="B240" s="1"/>
  <c r="C240" l="1"/>
  <c r="E240" s="1"/>
  <c r="B241" s="1"/>
  <c r="C241" l="1"/>
  <c r="E241" s="1"/>
  <c r="B242" s="1"/>
  <c r="C242" l="1"/>
  <c r="E242" s="1"/>
  <c r="B243" s="1"/>
  <c r="C243" l="1"/>
  <c r="E243" s="1"/>
  <c r="B244" s="1"/>
  <c r="C244" l="1"/>
  <c r="E244" s="1"/>
  <c r="B245" s="1"/>
  <c r="C245" l="1"/>
  <c r="E245" s="1"/>
  <c r="B246" s="1"/>
  <c r="C246" l="1"/>
  <c r="E246" s="1"/>
  <c r="B247" s="1"/>
  <c r="C247" l="1"/>
  <c r="E247" s="1"/>
  <c r="B248" s="1"/>
  <c r="C248" l="1"/>
  <c r="E248" s="1"/>
  <c r="B249" s="1"/>
  <c r="C249" l="1"/>
  <c r="E249" s="1"/>
  <c r="B250" s="1"/>
  <c r="C250" l="1"/>
  <c r="E250" s="1"/>
  <c r="B251" s="1"/>
  <c r="C251" l="1"/>
  <c r="E251" s="1"/>
  <c r="B252" s="1"/>
  <c r="C252" l="1"/>
  <c r="E252" s="1"/>
  <c r="B253" s="1"/>
  <c r="C253" l="1"/>
  <c r="E253" s="1"/>
  <c r="B254" s="1"/>
  <c r="C254" l="1"/>
  <c r="E254" s="1"/>
  <c r="B255" s="1"/>
  <c r="C255" l="1"/>
  <c r="E255" s="1"/>
  <c r="B256" s="1"/>
  <c r="C256" l="1"/>
  <c r="E256" s="1"/>
  <c r="B257" s="1"/>
  <c r="C257" l="1"/>
  <c r="E257" s="1"/>
  <c r="B258" s="1"/>
  <c r="C258" l="1"/>
  <c r="E258" s="1"/>
  <c r="B259" s="1"/>
  <c r="C259" l="1"/>
  <c r="E259" s="1"/>
  <c r="B260" s="1"/>
  <c r="C260" l="1"/>
  <c r="E260" s="1"/>
  <c r="B261" s="1"/>
  <c r="C261" l="1"/>
  <c r="E261" s="1"/>
  <c r="B262" s="1"/>
  <c r="C262" l="1"/>
  <c r="E262" s="1"/>
  <c r="B263" s="1"/>
  <c r="C263" l="1"/>
  <c r="E263" s="1"/>
  <c r="B264" s="1"/>
  <c r="C264" l="1"/>
  <c r="E264" s="1"/>
  <c r="B265" s="1"/>
  <c r="C265" l="1"/>
  <c r="E265" s="1"/>
  <c r="B266" s="1"/>
  <c r="C266" l="1"/>
  <c r="E266" s="1"/>
  <c r="B267" s="1"/>
  <c r="C267" l="1"/>
  <c r="E267" s="1"/>
  <c r="B268" s="1"/>
  <c r="C268" l="1"/>
  <c r="E268" s="1"/>
  <c r="B269" s="1"/>
  <c r="C269" l="1"/>
  <c r="E269" s="1"/>
  <c r="B270" s="1"/>
  <c r="C270" l="1"/>
  <c r="E270" s="1"/>
  <c r="B271" s="1"/>
  <c r="C271" l="1"/>
  <c r="E271" s="1"/>
  <c r="B272" s="1"/>
  <c r="C272" l="1"/>
  <c r="E272" s="1"/>
  <c r="B273" s="1"/>
  <c r="C273" l="1"/>
  <c r="E273"/>
  <c r="B274" s="1"/>
  <c r="C274" l="1"/>
  <c r="E274"/>
  <c r="B275" s="1"/>
  <c r="C275" l="1"/>
  <c r="E275" s="1"/>
  <c r="B276" s="1"/>
  <c r="C276" l="1"/>
  <c r="E276"/>
  <c r="B277" s="1"/>
  <c r="C277" l="1"/>
  <c r="E277" s="1"/>
  <c r="B278" s="1"/>
  <c r="C278" l="1"/>
  <c r="E278"/>
  <c r="B279" s="1"/>
  <c r="C279" l="1"/>
  <c r="E279" s="1"/>
  <c r="B280" s="1"/>
  <c r="C280" l="1"/>
  <c r="E280"/>
  <c r="B281" s="1"/>
  <c r="C281" l="1"/>
  <c r="E281"/>
  <c r="B282" s="1"/>
  <c r="C282" l="1"/>
  <c r="E282"/>
  <c r="B283" s="1"/>
  <c r="C283" l="1"/>
  <c r="E283"/>
  <c r="B284" s="1"/>
  <c r="C284" l="1"/>
  <c r="E284"/>
  <c r="B285" s="1"/>
  <c r="C285" l="1"/>
  <c r="E285" s="1"/>
  <c r="B286" s="1"/>
  <c r="C286" l="1"/>
  <c r="E286" s="1"/>
  <c r="B287" s="1"/>
  <c r="C287" l="1"/>
  <c r="E287" s="1"/>
  <c r="B288" s="1"/>
  <c r="C288" l="1"/>
  <c r="E288" s="1"/>
  <c r="B289" s="1"/>
  <c r="C289" l="1"/>
  <c r="E289" s="1"/>
  <c r="B290" s="1"/>
  <c r="C290" l="1"/>
  <c r="E290" s="1"/>
  <c r="B291" s="1"/>
  <c r="C291" l="1"/>
  <c r="E291" s="1"/>
  <c r="B292" s="1"/>
  <c r="C292" l="1"/>
  <c r="E292" s="1"/>
  <c r="B293" s="1"/>
  <c r="C293" l="1"/>
  <c r="E293" s="1"/>
  <c r="B294" s="1"/>
  <c r="C294" l="1"/>
  <c r="E294" s="1"/>
  <c r="B295" s="1"/>
  <c r="C295" l="1"/>
  <c r="E295" s="1"/>
  <c r="B296" s="1"/>
  <c r="C296" l="1"/>
  <c r="E296" s="1"/>
  <c r="B297" s="1"/>
  <c r="C297" l="1"/>
  <c r="E297" s="1"/>
  <c r="B298" s="1"/>
  <c r="C298" l="1"/>
  <c r="E298" s="1"/>
  <c r="B299" s="1"/>
  <c r="C299" l="1"/>
  <c r="E299" s="1"/>
  <c r="B300" s="1"/>
  <c r="C300" l="1"/>
  <c r="E300" s="1"/>
  <c r="B301" s="1"/>
  <c r="C301" l="1"/>
  <c r="E301" s="1"/>
  <c r="B302" s="1"/>
  <c r="C302" l="1"/>
  <c r="E302" s="1"/>
  <c r="B303" s="1"/>
  <c r="C303" l="1"/>
  <c r="E303" s="1"/>
  <c r="B304" s="1"/>
  <c r="C304" l="1"/>
  <c r="E304" s="1"/>
  <c r="B305" s="1"/>
  <c r="C305" l="1"/>
  <c r="E305" s="1"/>
  <c r="B306" s="1"/>
  <c r="C306" l="1"/>
  <c r="E306" s="1"/>
  <c r="B307" s="1"/>
  <c r="C307" l="1"/>
  <c r="E307" s="1"/>
  <c r="B308" s="1"/>
  <c r="C308" l="1"/>
  <c r="E308" s="1"/>
  <c r="B309" s="1"/>
  <c r="C309" l="1"/>
  <c r="E309" s="1"/>
  <c r="B310" s="1"/>
  <c r="C310" l="1"/>
  <c r="E310" s="1"/>
  <c r="B311" s="1"/>
  <c r="C311" l="1"/>
  <c r="E311" s="1"/>
  <c r="B312" s="1"/>
  <c r="C312" l="1"/>
  <c r="E312" s="1"/>
  <c r="B313" s="1"/>
  <c r="C313" l="1"/>
  <c r="E313" s="1"/>
  <c r="B314" s="1"/>
  <c r="C314" l="1"/>
  <c r="E314" s="1"/>
  <c r="B315" s="1"/>
  <c r="C315" l="1"/>
  <c r="E315" s="1"/>
  <c r="B316" s="1"/>
  <c r="C316" l="1"/>
  <c r="E316" s="1"/>
  <c r="B317" s="1"/>
  <c r="C317" l="1"/>
  <c r="E317" s="1"/>
  <c r="B318" s="1"/>
  <c r="C318" l="1"/>
  <c r="E318" s="1"/>
  <c r="B319" s="1"/>
  <c r="C319" l="1"/>
  <c r="E319" s="1"/>
  <c r="B320" s="1"/>
  <c r="C320" l="1"/>
  <c r="E320" s="1"/>
  <c r="B321" s="1"/>
  <c r="C321" l="1"/>
  <c r="E321" s="1"/>
  <c r="B322" s="1"/>
  <c r="C322" l="1"/>
  <c r="E322" s="1"/>
  <c r="B323" s="1"/>
  <c r="C323" l="1"/>
  <c r="E323" s="1"/>
  <c r="B324" s="1"/>
  <c r="C324" l="1"/>
  <c r="E324"/>
  <c r="B325" s="1"/>
  <c r="C325" l="1"/>
  <c r="E325" s="1"/>
  <c r="B326" s="1"/>
  <c r="C326" l="1"/>
  <c r="E326" s="1"/>
  <c r="B327" s="1"/>
  <c r="C327" l="1"/>
  <c r="E327" s="1"/>
  <c r="B328" s="1"/>
  <c r="C328" l="1"/>
  <c r="E328" s="1"/>
  <c r="B329" s="1"/>
  <c r="C329" l="1"/>
  <c r="E329" s="1"/>
  <c r="B330" s="1"/>
  <c r="C330" l="1"/>
  <c r="E330" s="1"/>
  <c r="B331" s="1"/>
  <c r="C331" l="1"/>
  <c r="E331" s="1"/>
  <c r="B332" s="1"/>
  <c r="C332" l="1"/>
  <c r="E332" s="1"/>
  <c r="B333" s="1"/>
  <c r="C333" l="1"/>
  <c r="E333" s="1"/>
  <c r="B334" s="1"/>
  <c r="C334" l="1"/>
  <c r="E334"/>
  <c r="B335" s="1"/>
  <c r="C335" l="1"/>
  <c r="E335"/>
  <c r="B336" s="1"/>
  <c r="C336" l="1"/>
  <c r="E336"/>
  <c r="B337" s="1"/>
  <c r="C337" l="1"/>
  <c r="E337"/>
  <c r="B338" s="1"/>
  <c r="C338" l="1"/>
  <c r="E338"/>
  <c r="B339" s="1"/>
  <c r="C339" l="1"/>
  <c r="E339"/>
  <c r="B340" s="1"/>
  <c r="C340" l="1"/>
  <c r="E340"/>
  <c r="B341" s="1"/>
  <c r="C341" l="1"/>
  <c r="E341"/>
  <c r="B342" s="1"/>
  <c r="C342" l="1"/>
  <c r="E342"/>
  <c r="B343" s="1"/>
  <c r="C343" l="1"/>
  <c r="E343"/>
  <c r="B344" s="1"/>
  <c r="C344" l="1"/>
  <c r="E344"/>
  <c r="B345" s="1"/>
  <c r="C345" l="1"/>
  <c r="E345"/>
  <c r="B346" s="1"/>
  <c r="C346" l="1"/>
  <c r="E346"/>
  <c r="B347" s="1"/>
  <c r="C347" l="1"/>
  <c r="E347"/>
  <c r="B348" s="1"/>
  <c r="C348" l="1"/>
  <c r="E348"/>
  <c r="B349" s="1"/>
  <c r="C349" l="1"/>
  <c r="E349" s="1"/>
  <c r="B350" s="1"/>
  <c r="C350" l="1"/>
  <c r="E350" s="1"/>
  <c r="B351" s="1"/>
  <c r="C351" l="1"/>
  <c r="E351" s="1"/>
  <c r="B352" s="1"/>
  <c r="C352" l="1"/>
  <c r="E352" s="1"/>
  <c r="B353" s="1"/>
  <c r="C353" l="1"/>
  <c r="E353" s="1"/>
  <c r="B354" s="1"/>
  <c r="C354" l="1"/>
  <c r="E354" s="1"/>
  <c r="B355" s="1"/>
  <c r="C355" l="1"/>
  <c r="E355" s="1"/>
  <c r="B356" s="1"/>
  <c r="C356" l="1"/>
  <c r="E356" s="1"/>
  <c r="B357" s="1"/>
  <c r="C357" l="1"/>
  <c r="E357" s="1"/>
  <c r="B358" s="1"/>
  <c r="C358" l="1"/>
  <c r="E358" s="1"/>
  <c r="B359" s="1"/>
  <c r="C359" l="1"/>
  <c r="E359" s="1"/>
  <c r="B360" s="1"/>
  <c r="C360" l="1"/>
  <c r="E360" s="1"/>
  <c r="B361" s="1"/>
  <c r="C361" l="1"/>
  <c r="E361" s="1"/>
  <c r="B362" s="1"/>
  <c r="C362" l="1"/>
  <c r="E362" s="1"/>
  <c r="B363" s="1"/>
  <c r="C363" l="1"/>
  <c r="E363" s="1"/>
  <c r="B364" s="1"/>
  <c r="C364" l="1"/>
  <c r="E364" s="1"/>
  <c r="B365" s="1"/>
  <c r="C365" l="1"/>
  <c r="E365" s="1"/>
  <c r="B366" s="1"/>
  <c r="C366" l="1"/>
  <c r="E366" s="1"/>
  <c r="B367" s="1"/>
  <c r="C367" l="1"/>
  <c r="E367" s="1"/>
  <c r="B368" s="1"/>
  <c r="C368" l="1"/>
  <c r="E368" s="1"/>
  <c r="B369" s="1"/>
  <c r="C369" l="1"/>
  <c r="E369" s="1"/>
  <c r="B370" s="1"/>
  <c r="C370" l="1"/>
  <c r="E370" s="1"/>
  <c r="B371" s="1"/>
  <c r="C371" l="1"/>
  <c r="E371" s="1"/>
</calcChain>
</file>

<file path=xl/sharedStrings.xml><?xml version="1.0" encoding="utf-8"?>
<sst xmlns="http://schemas.openxmlformats.org/spreadsheetml/2006/main" count="107" uniqueCount="55">
  <si>
    <t>FUTURE AND PRESENT VALUE FACTORS</t>
  </si>
  <si>
    <t>Interest rate</t>
  </si>
  <si>
    <t>Present value</t>
  </si>
  <si>
    <t>First of</t>
  </si>
  <si>
    <t>End of</t>
  </si>
  <si>
    <t xml:space="preserve">% of </t>
  </si>
  <si>
    <t>Year</t>
  </si>
  <si>
    <t>Initial</t>
  </si>
  <si>
    <t>Balance</t>
  </si>
  <si>
    <t>Interest</t>
  </si>
  <si>
    <t>Investment</t>
  </si>
  <si>
    <t>% of Initial Investment ( Future Value Factor )  =  ( 1 + Interest Rate ) ^ # of Years</t>
  </si>
  <si>
    <t>Present Value Factor  = 1 / ( 1 + Interest Rate ) ^ # of Years</t>
  </si>
  <si>
    <t>AMORTIZATON TABLE</t>
  </si>
  <si>
    <t xml:space="preserve">The following amortization table shows the link between the present value (amount </t>
  </si>
  <si>
    <t>borrowed), cash flow (payment) and discount rate (interest rate) on a five-year loan.</t>
  </si>
  <si>
    <t>Payment</t>
  </si>
  <si>
    <t>Amount borrowed</t>
  </si>
  <si>
    <t>Beginning</t>
  </si>
  <si>
    <t>Plus</t>
  </si>
  <si>
    <t>Less</t>
  </si>
  <si>
    <t>Ending</t>
  </si>
  <si>
    <t>PRESENT VALUE CALCULATION</t>
  </si>
  <si>
    <t>The following shows how to calculate the present value as the sum of the present values</t>
  </si>
  <si>
    <t>of the cash flows.</t>
  </si>
  <si>
    <t>Present value factor</t>
  </si>
  <si>
    <t>PV of payment</t>
  </si>
  <si>
    <t>PV of all payments</t>
  </si>
  <si>
    <t>SPREADSHEET FUNCTIONS</t>
  </si>
  <si>
    <t xml:space="preserve">Given the number of periods (or number of payments), any two of the following determine </t>
  </si>
  <si>
    <t>the third:  present value, cash flow, discount rate.  Be careful about the signs!</t>
  </si>
  <si>
    <t>1. The present value is computed as PV(interest rate, # of periods, cash flow).</t>
  </si>
  <si>
    <t>Discount rate</t>
  </si>
  <si>
    <t>Number of periods</t>
  </si>
  <si>
    <t>Cash flow</t>
  </si>
  <si>
    <t>2. The present value can also be computed as NPV(interest rate, series of cash flows).</t>
  </si>
  <si>
    <t>PV of cash flows</t>
  </si>
  <si>
    <t>3. The cash flow is computed as PMT(discount rate, # of periods, present value).</t>
  </si>
  <si>
    <t>4. The discount rate is computed as IRR(series of present value and cash flows).</t>
  </si>
  <si>
    <t>Internal rate of return</t>
  </si>
  <si>
    <t>MONTHLY COMPOUNDING</t>
  </si>
  <si>
    <t>Annual interest rate</t>
  </si>
  <si>
    <t>Monthly interest rate</t>
  </si>
  <si>
    <t xml:space="preserve"> ( Annual rate / 12 )</t>
  </si>
  <si>
    <t>Future</t>
  </si>
  <si>
    <t>Value</t>
  </si>
  <si>
    <t>Month</t>
  </si>
  <si>
    <t>Factor</t>
  </si>
  <si>
    <t>Effective annual rate</t>
  </si>
  <si>
    <t>Effective annual rate  =  FVF - 100%  =  ( 1 + Monthly Rate )^12 - 100%</t>
  </si>
  <si>
    <t>Principal</t>
  </si>
  <si>
    <t>Number of years</t>
  </si>
  <si>
    <t>Monthly payment</t>
  </si>
  <si>
    <t xml:space="preserve">If the principal or interest rate are changed, the monthly payment and the following </t>
  </si>
  <si>
    <t>amortization table will automatically recalculate.</t>
  </si>
</sst>
</file>

<file path=xl/styles.xml><?xml version="1.0" encoding="utf-8"?>
<styleSheet xmlns="http://schemas.openxmlformats.org/spreadsheetml/2006/main">
  <numFmts count="5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  <numFmt numFmtId="165" formatCode="General_)"/>
  </numFmts>
  <fonts count="19">
    <font>
      <sz val="10"/>
      <name val="Arial"/>
    </font>
    <font>
      <b/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name val="MS Sans Serif"/>
    </font>
    <font>
      <b/>
      <sz val="10"/>
      <color indexed="10"/>
      <name val="Arial"/>
      <family val="2"/>
    </font>
    <font>
      <b/>
      <sz val="10"/>
      <color indexed="12"/>
      <name val="Arial"/>
    </font>
    <font>
      <sz val="10"/>
      <color indexed="10"/>
      <name val="Arial"/>
      <family val="2"/>
    </font>
    <font>
      <b/>
      <sz val="10"/>
      <color indexed="17"/>
      <name val="Arial"/>
    </font>
    <font>
      <b/>
      <sz val="10"/>
      <color indexed="10"/>
      <name val="Arial"/>
    </font>
    <font>
      <b/>
      <sz val="10"/>
      <color indexed="8"/>
      <name val="helv"/>
    </font>
    <font>
      <b/>
      <sz val="10"/>
      <name val="HELV"/>
    </font>
    <font>
      <sz val="10"/>
      <color indexed="12"/>
      <name val="Arial"/>
      <family val="2"/>
    </font>
    <font>
      <sz val="10"/>
      <color indexed="1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164" fontId="1" fillId="0" borderId="0" xfId="1" applyNumberFormat="1" applyFont="1"/>
    <xf numFmtId="0" fontId="1" fillId="0" borderId="0" xfId="0" applyFont="1" applyAlignment="1">
      <alignment horizontal="center"/>
    </xf>
    <xf numFmtId="0" fontId="4" fillId="0" borderId="0" xfId="0" applyFont="1"/>
    <xf numFmtId="9" fontId="4" fillId="0" borderId="0" xfId="2" applyFont="1"/>
    <xf numFmtId="0" fontId="3" fillId="0" borderId="0" xfId="0" applyFont="1"/>
    <xf numFmtId="0" fontId="5" fillId="0" borderId="0" xfId="0" applyFont="1"/>
    <xf numFmtId="43" fontId="1" fillId="0" borderId="0" xfId="1" applyFont="1"/>
    <xf numFmtId="164" fontId="3" fillId="0" borderId="0" xfId="1" applyNumberFormat="1" applyFont="1"/>
    <xf numFmtId="10" fontId="3" fillId="0" borderId="0" xfId="0" applyNumberFormat="1" applyFont="1"/>
    <xf numFmtId="0" fontId="6" fillId="0" borderId="0" xfId="0" applyFont="1"/>
    <xf numFmtId="9" fontId="7" fillId="0" borderId="0" xfId="2" applyFont="1"/>
    <xf numFmtId="164" fontId="5" fillId="0" borderId="0" xfId="1" applyNumberFormat="1" applyFont="1"/>
    <xf numFmtId="164" fontId="7" fillId="0" borderId="0" xfId="1" applyNumberFormat="1" applyFont="1"/>
    <xf numFmtId="0" fontId="7" fillId="0" borderId="0" xfId="0" applyFont="1"/>
    <xf numFmtId="0" fontId="9" fillId="0" borderId="0" xfId="0" applyFont="1"/>
    <xf numFmtId="10" fontId="7" fillId="0" borderId="0" xfId="2" applyNumberFormat="1" applyFont="1"/>
    <xf numFmtId="0" fontId="12" fillId="0" borderId="0" xfId="0" applyFont="1"/>
    <xf numFmtId="0" fontId="13" fillId="0" borderId="0" xfId="0" applyFont="1"/>
    <xf numFmtId="39" fontId="0" fillId="0" borderId="0" xfId="0" applyNumberFormat="1" applyProtection="1"/>
    <xf numFmtId="165" fontId="1" fillId="0" borderId="0" xfId="0" applyNumberFormat="1" applyFont="1" applyAlignment="1" applyProtection="1">
      <alignment horizontal="left"/>
    </xf>
    <xf numFmtId="7" fontId="1" fillId="0" borderId="0" xfId="0" applyNumberFormat="1" applyFont="1" applyProtection="1"/>
    <xf numFmtId="165" fontId="1" fillId="0" borderId="0" xfId="0" applyNumberFormat="1" applyFont="1" applyProtection="1"/>
    <xf numFmtId="39" fontId="1" fillId="0" borderId="0" xfId="0" applyNumberFormat="1" applyFont="1" applyProtection="1"/>
    <xf numFmtId="165" fontId="7" fillId="0" borderId="0" xfId="0" applyNumberFormat="1" applyFont="1" applyAlignment="1" applyProtection="1">
      <alignment horizontal="left"/>
    </xf>
    <xf numFmtId="165" fontId="3" fillId="0" borderId="0" xfId="0" applyNumberFormat="1" applyFont="1" applyAlignment="1" applyProtection="1">
      <alignment horizontal="left"/>
    </xf>
    <xf numFmtId="5" fontId="3" fillId="0" borderId="0" xfId="0" applyNumberFormat="1" applyFont="1" applyProtection="1"/>
    <xf numFmtId="39" fontId="3" fillId="0" borderId="0" xfId="0" applyNumberFormat="1" applyFont="1" applyProtection="1"/>
    <xf numFmtId="0" fontId="14" fillId="0" borderId="0" xfId="0" applyFont="1"/>
    <xf numFmtId="39" fontId="7" fillId="0" borderId="0" xfId="0" applyNumberFormat="1" applyFont="1" applyProtection="1"/>
    <xf numFmtId="165" fontId="5" fillId="0" borderId="0" xfId="0" applyNumberFormat="1" applyFont="1" applyAlignment="1" applyProtection="1">
      <alignment horizontal="left"/>
    </xf>
    <xf numFmtId="7" fontId="5" fillId="0" borderId="0" xfId="0" applyNumberFormat="1" applyFont="1" applyProtection="1"/>
    <xf numFmtId="10" fontId="7" fillId="0" borderId="0" xfId="0" applyNumberFormat="1" applyFont="1" applyProtection="1"/>
    <xf numFmtId="39" fontId="5" fillId="0" borderId="0" xfId="0" applyNumberFormat="1" applyFont="1" applyProtection="1"/>
    <xf numFmtId="0" fontId="15" fillId="0" borderId="0" xfId="0" applyFont="1"/>
    <xf numFmtId="39" fontId="8" fillId="0" borderId="0" xfId="0" applyNumberFormat="1" applyFont="1" applyProtection="1"/>
    <xf numFmtId="39" fontId="11" fillId="0" borderId="0" xfId="0" applyNumberFormat="1" applyFont="1" applyProtection="1"/>
    <xf numFmtId="39" fontId="10" fillId="0" borderId="0" xfId="0" applyNumberFormat="1" applyFont="1" applyProtection="1"/>
    <xf numFmtId="165" fontId="4" fillId="0" borderId="0" xfId="0" applyNumberFormat="1" applyFont="1" applyAlignment="1" applyProtection="1">
      <alignment horizontal="left"/>
    </xf>
    <xf numFmtId="164" fontId="4" fillId="0" borderId="0" xfId="1" applyNumberFormat="1" applyFont="1" applyProtection="1"/>
    <xf numFmtId="0" fontId="1" fillId="3" borderId="0" xfId="0" applyFont="1" applyFill="1"/>
    <xf numFmtId="164" fontId="3" fillId="3" borderId="0" xfId="0" applyNumberFormat="1" applyFont="1" applyFill="1"/>
    <xf numFmtId="164" fontId="5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64" fontId="3" fillId="4" borderId="0" xfId="0" applyNumberFormat="1" applyFont="1" applyFill="1"/>
    <xf numFmtId="164" fontId="7" fillId="4" borderId="0" xfId="1" applyNumberFormat="1" applyFont="1" applyFill="1"/>
    <xf numFmtId="164" fontId="5" fillId="4" borderId="0" xfId="0" applyNumberFormat="1" applyFont="1" applyFill="1"/>
    <xf numFmtId="164" fontId="1" fillId="4" borderId="0" xfId="0" applyNumberFormat="1" applyFont="1" applyFill="1"/>
    <xf numFmtId="0" fontId="1" fillId="2" borderId="1" xfId="0" applyFont="1" applyFill="1" applyBorder="1"/>
    <xf numFmtId="0" fontId="1" fillId="5" borderId="0" xfId="0" applyFont="1" applyFill="1"/>
    <xf numFmtId="164" fontId="1" fillId="5" borderId="0" xfId="1" applyNumberFormat="1" applyFont="1" applyFill="1"/>
    <xf numFmtId="0" fontId="1" fillId="6" borderId="0" xfId="0" applyFont="1" applyFill="1"/>
    <xf numFmtId="0" fontId="5" fillId="6" borderId="0" xfId="0" applyFont="1" applyFill="1"/>
    <xf numFmtId="164" fontId="5" fillId="6" borderId="0" xfId="0" applyNumberFormat="1" applyFont="1" applyFill="1"/>
    <xf numFmtId="0" fontId="7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5" fillId="3" borderId="0" xfId="0" applyFont="1" applyFill="1"/>
    <xf numFmtId="0" fontId="7" fillId="3" borderId="0" xfId="0" applyFont="1" applyFill="1"/>
    <xf numFmtId="9" fontId="7" fillId="3" borderId="0" xfId="2" applyFont="1" applyFill="1"/>
    <xf numFmtId="164" fontId="1" fillId="3" borderId="0" xfId="1" applyNumberFormat="1" applyFont="1" applyFill="1"/>
    <xf numFmtId="0" fontId="3" fillId="3" borderId="0" xfId="0" applyFont="1" applyFill="1"/>
    <xf numFmtId="0" fontId="1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0" xfId="0" applyFont="1" applyFill="1"/>
    <xf numFmtId="164" fontId="7" fillId="5" borderId="0" xfId="1" applyNumberFormat="1" applyFont="1" applyFill="1"/>
    <xf numFmtId="164" fontId="4" fillId="5" borderId="0" xfId="1" applyNumberFormat="1" applyFont="1" applyFill="1"/>
    <xf numFmtId="9" fontId="3" fillId="5" borderId="0" xfId="2" applyFont="1" applyFill="1"/>
    <xf numFmtId="0" fontId="1" fillId="6" borderId="1" xfId="0" applyFont="1" applyFill="1" applyBorder="1"/>
    <xf numFmtId="0" fontId="4" fillId="6" borderId="0" xfId="0" applyFont="1" applyFill="1"/>
    <xf numFmtId="164" fontId="18" fillId="6" borderId="0" xfId="0" applyNumberFormat="1" applyFont="1" applyFill="1"/>
    <xf numFmtId="9" fontId="7" fillId="6" borderId="0" xfId="0" applyNumberFormat="1" applyFont="1" applyFill="1"/>
    <xf numFmtId="0" fontId="0" fillId="6" borderId="0" xfId="0" applyFill="1"/>
    <xf numFmtId="164" fontId="16" fillId="6" borderId="0" xfId="0" applyNumberFormat="1" applyFont="1" applyFill="1"/>
    <xf numFmtId="164" fontId="3" fillId="6" borderId="0" xfId="1" applyNumberFormat="1" applyFont="1" applyFill="1"/>
    <xf numFmtId="0" fontId="16" fillId="6" borderId="0" xfId="0" applyFont="1" applyFill="1"/>
    <xf numFmtId="0" fontId="17" fillId="6" borderId="0" xfId="0" applyFont="1" applyFill="1"/>
    <xf numFmtId="9" fontId="16" fillId="6" borderId="0" xfId="2" applyFont="1" applyFill="1"/>
    <xf numFmtId="0" fontId="15" fillId="6" borderId="0" xfId="0" applyFont="1" applyFill="1"/>
    <xf numFmtId="164" fontId="5" fillId="6" borderId="0" xfId="1" applyNumberFormat="1" applyFont="1" applyFill="1"/>
    <xf numFmtId="164" fontId="16" fillId="6" borderId="0" xfId="1" applyNumberFormat="1" applyFont="1" applyFill="1"/>
    <xf numFmtId="0" fontId="1" fillId="6" borderId="0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43" fontId="3" fillId="6" borderId="0" xfId="1" applyFont="1" applyFill="1"/>
    <xf numFmtId="43" fontId="1" fillId="6" borderId="0" xfId="1" applyFont="1" applyFill="1"/>
    <xf numFmtId="10" fontId="1" fillId="6" borderId="0" xfId="2" applyNumberFormat="1" applyFont="1" applyFill="1"/>
    <xf numFmtId="10" fontId="3" fillId="6" borderId="0" xfId="2" applyNumberFormat="1" applyFont="1" applyFill="1"/>
    <xf numFmtId="165" fontId="3" fillId="6" borderId="0" xfId="0" applyNumberFormat="1" applyFont="1" applyFill="1" applyAlignment="1" applyProtection="1">
      <alignment horizontal="center"/>
    </xf>
    <xf numFmtId="0" fontId="7" fillId="6" borderId="0" xfId="0" applyFont="1" applyFill="1" applyAlignment="1">
      <alignment horizontal="center"/>
    </xf>
    <xf numFmtId="165" fontId="5" fillId="6" borderId="0" xfId="0" applyNumberFormat="1" applyFont="1" applyFill="1" applyAlignment="1" applyProtection="1">
      <alignment horizontal="center"/>
    </xf>
    <xf numFmtId="165" fontId="1" fillId="6" borderId="1" xfId="0" applyNumberFormat="1" applyFont="1" applyFill="1" applyBorder="1" applyAlignment="1" applyProtection="1">
      <alignment horizontal="right"/>
    </xf>
    <xf numFmtId="165" fontId="3" fillId="6" borderId="1" xfId="0" applyNumberFormat="1" applyFont="1" applyFill="1" applyBorder="1" applyAlignment="1" applyProtection="1">
      <alignment horizontal="center"/>
    </xf>
    <xf numFmtId="165" fontId="7" fillId="6" borderId="1" xfId="0" applyNumberFormat="1" applyFont="1" applyFill="1" applyBorder="1" applyAlignment="1" applyProtection="1">
      <alignment horizontal="center"/>
    </xf>
    <xf numFmtId="165" fontId="5" fillId="6" borderId="1" xfId="0" applyNumberFormat="1" applyFont="1" applyFill="1" applyBorder="1" applyAlignment="1" applyProtection="1">
      <alignment horizontal="center"/>
    </xf>
    <xf numFmtId="165" fontId="1" fillId="6" borderId="0" xfId="0" applyNumberFormat="1" applyFont="1" applyFill="1" applyProtection="1"/>
    <xf numFmtId="39" fontId="3" fillId="6" borderId="0" xfId="0" applyNumberFormat="1" applyFont="1" applyFill="1" applyProtection="1"/>
    <xf numFmtId="39" fontId="7" fillId="6" borderId="0" xfId="0" applyNumberFormat="1" applyFont="1" applyFill="1" applyProtection="1"/>
    <xf numFmtId="39" fontId="5" fillId="6" borderId="0" xfId="0" applyNumberFormat="1" applyFont="1" applyFill="1" applyProtection="1"/>
    <xf numFmtId="39" fontId="8" fillId="6" borderId="0" xfId="0" applyNumberFormat="1" applyFont="1" applyFill="1" applyProtection="1"/>
    <xf numFmtId="39" fontId="11" fillId="6" borderId="0" xfId="0" applyNumberFormat="1" applyFont="1" applyFill="1" applyProtection="1"/>
    <xf numFmtId="39" fontId="10" fillId="6" borderId="0" xfId="0" applyNumberFormat="1" applyFont="1" applyFill="1" applyProtection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45"/>
  <sheetViews>
    <sheetView tabSelected="1" workbookViewId="0">
      <selection activeCell="F5" sqref="F5"/>
    </sheetView>
  </sheetViews>
  <sheetFormatPr defaultRowHeight="12.75"/>
  <cols>
    <col min="1" max="1" width="19" customWidth="1"/>
    <col min="5" max="5" width="10.85546875" customWidth="1"/>
  </cols>
  <sheetData>
    <row r="1" spans="1:6">
      <c r="A1" s="18" t="s">
        <v>0</v>
      </c>
    </row>
    <row r="4" spans="1:6">
      <c r="A4" s="1" t="s">
        <v>1</v>
      </c>
      <c r="B4" s="1"/>
      <c r="C4" s="5">
        <v>0.1</v>
      </c>
      <c r="D4" s="1"/>
      <c r="E4" s="1"/>
      <c r="F4" s="1"/>
    </row>
    <row r="5" spans="1:6">
      <c r="A5" s="4" t="s">
        <v>2</v>
      </c>
      <c r="B5" s="1"/>
      <c r="C5" s="14">
        <v>1000</v>
      </c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64"/>
      <c r="B7" s="64" t="s">
        <v>3</v>
      </c>
      <c r="C7" s="64"/>
      <c r="D7" s="64" t="s">
        <v>4</v>
      </c>
      <c r="E7" s="65" t="s">
        <v>5</v>
      </c>
    </row>
    <row r="8" spans="1:6">
      <c r="A8" s="64"/>
      <c r="B8" s="64" t="s">
        <v>6</v>
      </c>
      <c r="C8" s="64"/>
      <c r="D8" s="64" t="s">
        <v>6</v>
      </c>
      <c r="E8" s="65" t="s">
        <v>7</v>
      </c>
    </row>
    <row r="9" spans="1:6" ht="13.5" thickBot="1">
      <c r="A9" s="66" t="s">
        <v>6</v>
      </c>
      <c r="B9" s="66" t="s">
        <v>8</v>
      </c>
      <c r="C9" s="66" t="s">
        <v>9</v>
      </c>
      <c r="D9" s="66" t="s">
        <v>8</v>
      </c>
      <c r="E9" s="67" t="s">
        <v>10</v>
      </c>
    </row>
    <row r="10" spans="1:6">
      <c r="A10" s="64"/>
      <c r="B10" s="51"/>
      <c r="C10" s="51"/>
      <c r="D10" s="51"/>
      <c r="E10" s="68"/>
    </row>
    <row r="11" spans="1:6">
      <c r="A11" s="64">
        <v>1</v>
      </c>
      <c r="B11" s="69">
        <f>C5</f>
        <v>1000</v>
      </c>
      <c r="C11" s="70">
        <f>B11*$C$4</f>
        <v>100</v>
      </c>
      <c r="D11" s="70">
        <f>B11+C11</f>
        <v>1100</v>
      </c>
      <c r="E11" s="71">
        <f>D11/$C$5</f>
        <v>1.1000000000000001</v>
      </c>
    </row>
    <row r="12" spans="1:6">
      <c r="A12" s="64">
        <v>2</v>
      </c>
      <c r="B12" s="52">
        <f>D11</f>
        <v>1100</v>
      </c>
      <c r="C12" s="52">
        <f>B12*$C$4</f>
        <v>110</v>
      </c>
      <c r="D12" s="70">
        <f>B12+C12</f>
        <v>1210</v>
      </c>
      <c r="E12" s="71">
        <f>D12/$C$5</f>
        <v>1.21</v>
      </c>
    </row>
    <row r="13" spans="1:6">
      <c r="A13" s="64">
        <v>3</v>
      </c>
      <c r="B13" s="52">
        <f>D12</f>
        <v>1210</v>
      </c>
      <c r="C13" s="52">
        <f>B13*$C$4</f>
        <v>121</v>
      </c>
      <c r="D13" s="70">
        <f>B13+C13</f>
        <v>1331</v>
      </c>
      <c r="E13" s="71">
        <f>D13/$C$5</f>
        <v>1.331</v>
      </c>
    </row>
    <row r="14" spans="1:6">
      <c r="A14" s="64">
        <v>4</v>
      </c>
      <c r="B14" s="52">
        <f>D13</f>
        <v>1331</v>
      </c>
      <c r="C14" s="52">
        <f>B14*$C$4</f>
        <v>133.1</v>
      </c>
      <c r="D14" s="70">
        <f>B14+C14</f>
        <v>1464.1</v>
      </c>
      <c r="E14" s="71">
        <f>D14/$C$5</f>
        <v>1.4641</v>
      </c>
    </row>
    <row r="17" spans="1:17">
      <c r="A17" s="6" t="s">
        <v>11</v>
      </c>
      <c r="B17" s="1"/>
      <c r="C17" s="1"/>
      <c r="D17" s="1"/>
      <c r="E17" s="1"/>
      <c r="F17" s="1"/>
    </row>
    <row r="18" spans="1:17">
      <c r="A18" s="6"/>
      <c r="B18" s="1"/>
      <c r="C18" s="1"/>
      <c r="D18" s="1"/>
      <c r="E18" s="1"/>
      <c r="F18" s="1"/>
    </row>
    <row r="19" spans="1:17">
      <c r="A19" s="7" t="s">
        <v>12</v>
      </c>
      <c r="B19" s="1"/>
      <c r="C19" s="1"/>
      <c r="D19" s="1"/>
      <c r="E19" s="1"/>
      <c r="F19" s="1"/>
    </row>
    <row r="20" spans="1:17">
      <c r="A20" s="6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6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8:17"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8:17"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8:17"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8:17"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8:17"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8:17"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8:17"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8:17"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8:17"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8:17"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8:17"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8:17"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8:17">
      <c r="H45" s="1"/>
      <c r="I45" s="1"/>
      <c r="J45" s="1"/>
      <c r="K45" s="1"/>
      <c r="L45" s="1"/>
      <c r="M45" s="1"/>
      <c r="N45" s="1"/>
      <c r="O45" s="1"/>
      <c r="P45" s="1"/>
      <c r="Q45" s="1"/>
    </row>
  </sheetData>
  <printOptions horizontalCentered="1" verticalCentered="1" headings="1"/>
  <pageMargins left="0.75" right="0.75" top="1" bottom="1" header="0.5" footer="0.5"/>
  <pageSetup orientation="landscape" r:id="rId1"/>
  <headerFooter alignWithMargins="0">
    <oddHeader>&amp;C&amp;14TIME VALUE OF MONEY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79"/>
  <sheetViews>
    <sheetView workbookViewId="0">
      <selection activeCell="G12" sqref="G12"/>
    </sheetView>
  </sheetViews>
  <sheetFormatPr defaultRowHeight="12.75"/>
  <cols>
    <col min="1" max="1" width="17.28515625" customWidth="1"/>
    <col min="2" max="5" width="10.28515625" customWidth="1"/>
  </cols>
  <sheetData>
    <row r="1" spans="1:14">
      <c r="A1" s="19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" t="s">
        <v>14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" t="s">
        <v>15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5" t="s">
        <v>1</v>
      </c>
      <c r="B8" s="12">
        <v>0.1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A9" s="7" t="s">
        <v>16</v>
      </c>
      <c r="B9" s="13">
        <v>1000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6" t="s">
        <v>17</v>
      </c>
      <c r="B10" s="9">
        <f>-PV(B8,5,B9)</f>
        <v>3790.7867694084507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06"/>
      <c r="B12" s="107" t="s">
        <v>18</v>
      </c>
      <c r="C12" s="107" t="s">
        <v>19</v>
      </c>
      <c r="D12" s="107" t="s">
        <v>20</v>
      </c>
      <c r="E12" s="107" t="s">
        <v>21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ht="13.5" thickBot="1">
      <c r="A13" s="108" t="s">
        <v>6</v>
      </c>
      <c r="B13" s="108" t="s">
        <v>8</v>
      </c>
      <c r="C13" s="108" t="s">
        <v>9</v>
      </c>
      <c r="D13" s="108" t="s">
        <v>16</v>
      </c>
      <c r="E13" s="108" t="s">
        <v>8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44"/>
      <c r="B14" s="44"/>
      <c r="C14" s="44"/>
      <c r="D14" s="44"/>
      <c r="E14" s="44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45">
        <v>1</v>
      </c>
      <c r="B15" s="46">
        <f>B10</f>
        <v>3790.7867694084507</v>
      </c>
      <c r="C15" s="47">
        <f>B15*$B$8</f>
        <v>379.07867694084507</v>
      </c>
      <c r="D15" s="48">
        <f>-$B$9</f>
        <v>-1000</v>
      </c>
      <c r="E15" s="49">
        <f>SUM(B15:D15)</f>
        <v>3169.8654463492958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45">
        <v>2</v>
      </c>
      <c r="B16" s="49">
        <f>E15</f>
        <v>3169.8654463492958</v>
      </c>
      <c r="C16" s="47">
        <f>B16*$B$8</f>
        <v>316.9865446349296</v>
      </c>
      <c r="D16" s="48">
        <f>-$B$9</f>
        <v>-1000</v>
      </c>
      <c r="E16" s="49">
        <f>SUM(B16:D16)</f>
        <v>2486.8519909842253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45">
        <v>3</v>
      </c>
      <c r="B17" s="49">
        <f>E16</f>
        <v>2486.8519909842253</v>
      </c>
      <c r="C17" s="47">
        <f>B17*$B$8</f>
        <v>248.68519909842254</v>
      </c>
      <c r="D17" s="48">
        <f>-$B$9</f>
        <v>-1000</v>
      </c>
      <c r="E17" s="49">
        <f>SUM(B17:D17)</f>
        <v>1735.5371900826476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45">
        <v>4</v>
      </c>
      <c r="B18" s="49">
        <f>E17</f>
        <v>1735.5371900826476</v>
      </c>
      <c r="C18" s="47">
        <f>B18*$B$8</f>
        <v>173.55371900826478</v>
      </c>
      <c r="D18" s="48">
        <f>-$B$9</f>
        <v>-1000</v>
      </c>
      <c r="E18" s="49">
        <f>SUM(B18:D18)</f>
        <v>909.09090909091242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45">
        <v>5</v>
      </c>
      <c r="B19" s="49">
        <f>E18</f>
        <v>909.09090909091242</v>
      </c>
      <c r="C19" s="47">
        <f>B19*$B$8</f>
        <v>90.909090909091248</v>
      </c>
      <c r="D19" s="48">
        <f>-$B$9</f>
        <v>-1000</v>
      </c>
      <c r="E19" s="49">
        <f>SUM(B19:D19)</f>
        <v>3.637978807091713E-12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</sheetData>
  <printOptions horizontalCentered="1" verticalCentered="1" headings="1"/>
  <pageMargins left="0.75" right="0.75" top="1" bottom="1" header="0.5" footer="0.5"/>
  <pageSetup orientation="landscape" r:id="rId1"/>
  <headerFooter alignWithMargins="0">
    <oddHeader>&amp;C&amp;14TIME VALUE OF MONEY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38"/>
  <sheetViews>
    <sheetView workbookViewId="0">
      <selection activeCell="B30" sqref="B30"/>
    </sheetView>
  </sheetViews>
  <sheetFormatPr defaultRowHeight="12.75"/>
  <cols>
    <col min="1" max="1" width="19.140625" customWidth="1"/>
  </cols>
  <sheetData>
    <row r="1" spans="1:30">
      <c r="A1" s="19" t="s">
        <v>22</v>
      </c>
    </row>
    <row r="3" spans="1:30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>
      <c r="A4" s="1" t="s">
        <v>23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>
      <c r="A5" s="1" t="s">
        <v>24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>
      <c r="A7" s="15" t="s">
        <v>1</v>
      </c>
      <c r="B7" s="12">
        <v>0.1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>
      <c r="A8" s="7" t="s">
        <v>16</v>
      </c>
      <c r="B8" s="13">
        <v>1000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.5" thickBot="1">
      <c r="A10" s="50" t="s">
        <v>6</v>
      </c>
      <c r="B10" s="50">
        <v>0</v>
      </c>
      <c r="C10" s="50">
        <v>1</v>
      </c>
      <c r="D10" s="50">
        <v>2</v>
      </c>
      <c r="E10" s="50">
        <v>3</v>
      </c>
      <c r="F10" s="50">
        <v>4</v>
      </c>
      <c r="G10" s="50">
        <v>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>
      <c r="A11" s="41"/>
      <c r="B11" s="41"/>
      <c r="C11" s="41"/>
      <c r="D11" s="41"/>
      <c r="E11" s="41"/>
      <c r="F11" s="41"/>
      <c r="G11" s="4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>
      <c r="A12" s="59" t="s">
        <v>16</v>
      </c>
      <c r="B12" s="59"/>
      <c r="C12" s="43">
        <f>$B$8</f>
        <v>1000</v>
      </c>
      <c r="D12" s="43">
        <f>$B$8</f>
        <v>1000</v>
      </c>
      <c r="E12" s="43">
        <f>$B$8</f>
        <v>1000</v>
      </c>
      <c r="F12" s="43">
        <f>$B$8</f>
        <v>1000</v>
      </c>
      <c r="G12" s="43">
        <f>$B$8</f>
        <v>1000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>
      <c r="A13" s="60" t="s">
        <v>25</v>
      </c>
      <c r="B13" s="61">
        <v>1</v>
      </c>
      <c r="C13" s="61">
        <f>B13/(1+$B$7)</f>
        <v>0.90909090909090906</v>
      </c>
      <c r="D13" s="61">
        <f>C13/(1+$B$7)</f>
        <v>0.82644628099173545</v>
      </c>
      <c r="E13" s="61">
        <f>D13/(1+$B$7)</f>
        <v>0.75131480090157765</v>
      </c>
      <c r="F13" s="61">
        <f>E13/(1+$B$7)</f>
        <v>0.68301345536507052</v>
      </c>
      <c r="G13" s="61">
        <f>F13/(1+$B$7)</f>
        <v>0.62092132305915493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>
      <c r="A14" s="41" t="s">
        <v>26</v>
      </c>
      <c r="B14" s="41"/>
      <c r="C14" s="62">
        <f>C12*C13</f>
        <v>909.09090909090901</v>
      </c>
      <c r="D14" s="62">
        <f>D12*D13</f>
        <v>826.44628099173542</v>
      </c>
      <c r="E14" s="62">
        <f>E12*E13</f>
        <v>751.31480090157766</v>
      </c>
      <c r="F14" s="62">
        <f>F12*F13</f>
        <v>683.01345536507051</v>
      </c>
      <c r="G14" s="62">
        <f>G12*G13</f>
        <v>620.92132305915493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>
      <c r="A15" s="63" t="s">
        <v>27</v>
      </c>
      <c r="B15" s="42">
        <f>SUM(B14:G14)</f>
        <v>3790.7867694084475</v>
      </c>
      <c r="C15" s="41"/>
      <c r="D15" s="41"/>
      <c r="E15" s="41"/>
      <c r="F15" s="41"/>
      <c r="G15" s="4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</sheetData>
  <printOptions horizontalCentered="1" verticalCentered="1" headings="1"/>
  <pageMargins left="0.75" right="0.75" top="1" bottom="1" header="0.5" footer="0.5"/>
  <pageSetup orientation="landscape" r:id="rId1"/>
  <headerFooter alignWithMargins="0">
    <oddHeader>&amp;C&amp;14TIME VALUE OF MONEY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5"/>
  <sheetViews>
    <sheetView workbookViewId="0">
      <selection activeCell="E28" sqref="E28"/>
    </sheetView>
  </sheetViews>
  <sheetFormatPr defaultRowHeight="12.75"/>
  <cols>
    <col min="1" max="1" width="20.42578125" customWidth="1"/>
  </cols>
  <sheetData>
    <row r="1" spans="1:7">
      <c r="A1" s="19" t="s">
        <v>28</v>
      </c>
    </row>
    <row r="3" spans="1:7">
      <c r="A3" s="1" t="s">
        <v>29</v>
      </c>
    </row>
    <row r="4" spans="1:7">
      <c r="A4" s="1" t="s">
        <v>30</v>
      </c>
    </row>
    <row r="6" spans="1:7">
      <c r="A6" s="6" t="s">
        <v>31</v>
      </c>
    </row>
    <row r="8" spans="1:7">
      <c r="A8" s="79" t="s">
        <v>32</v>
      </c>
      <c r="B8" s="81">
        <v>0.1</v>
      </c>
    </row>
    <row r="9" spans="1:7">
      <c r="A9" s="79" t="s">
        <v>33</v>
      </c>
      <c r="B9" s="79">
        <v>5</v>
      </c>
      <c r="G9" s="1"/>
    </row>
    <row r="10" spans="1:7">
      <c r="A10" s="79" t="s">
        <v>34</v>
      </c>
      <c r="B10" s="84">
        <v>1000</v>
      </c>
      <c r="G10" s="1"/>
    </row>
    <row r="11" spans="1:7">
      <c r="A11" s="57" t="s">
        <v>2</v>
      </c>
      <c r="B11" s="78">
        <f>PV(B8,B9,B10)</f>
        <v>-3790.7867694084507</v>
      </c>
      <c r="G11" s="1"/>
    </row>
    <row r="12" spans="1:7">
      <c r="A12" s="6"/>
      <c r="B12" s="9"/>
      <c r="D12" s="7"/>
      <c r="E12" s="35"/>
      <c r="F12" s="13"/>
      <c r="G12" s="1"/>
    </row>
    <row r="13" spans="1:7">
      <c r="A13" s="6"/>
      <c r="B13" s="9"/>
      <c r="D13" s="7"/>
      <c r="E13" s="35"/>
      <c r="F13" s="13"/>
      <c r="G13" s="1"/>
    </row>
    <row r="14" spans="1:7">
      <c r="A14" s="6" t="s">
        <v>35</v>
      </c>
      <c r="B14" s="9"/>
      <c r="D14" s="7"/>
      <c r="E14" s="35"/>
      <c r="F14" s="13"/>
      <c r="G14" s="1"/>
    </row>
    <row r="15" spans="1:7">
      <c r="A15" s="1"/>
      <c r="B15" s="2"/>
      <c r="D15" s="1"/>
      <c r="E15" s="2"/>
      <c r="F15" s="1"/>
      <c r="G15" s="1"/>
    </row>
    <row r="16" spans="1:7" ht="13.5" thickBot="1">
      <c r="A16" s="72" t="s">
        <v>6</v>
      </c>
      <c r="B16" s="72">
        <v>0</v>
      </c>
      <c r="C16" s="72">
        <v>1</v>
      </c>
      <c r="D16" s="72">
        <v>2</v>
      </c>
      <c r="E16" s="72">
        <v>3</v>
      </c>
      <c r="F16" s="72">
        <v>4</v>
      </c>
      <c r="G16" s="72">
        <v>5</v>
      </c>
    </row>
    <row r="17" spans="1:7">
      <c r="A17" s="53"/>
      <c r="B17" s="53"/>
      <c r="C17" s="53"/>
      <c r="D17" s="53"/>
      <c r="E17" s="53"/>
      <c r="F17" s="53"/>
      <c r="G17" s="53"/>
    </row>
    <row r="18" spans="1:7">
      <c r="A18" s="73" t="s">
        <v>34</v>
      </c>
      <c r="B18" s="58"/>
      <c r="C18" s="77">
        <f>B10</f>
        <v>1000</v>
      </c>
      <c r="D18" s="77">
        <f>C18</f>
        <v>1000</v>
      </c>
      <c r="E18" s="77">
        <f>D18</f>
        <v>1000</v>
      </c>
      <c r="F18" s="77">
        <f>E18</f>
        <v>1000</v>
      </c>
      <c r="G18" s="77">
        <f>F18</f>
        <v>1000</v>
      </c>
    </row>
    <row r="19" spans="1:7">
      <c r="A19" s="57" t="s">
        <v>36</v>
      </c>
      <c r="B19" s="78">
        <f>NPV(B8,C18:G18)</f>
        <v>3790.7867694084471</v>
      </c>
      <c r="C19" s="76"/>
      <c r="D19" s="76"/>
      <c r="E19" s="76"/>
      <c r="F19" s="76"/>
      <c r="G19" s="76"/>
    </row>
    <row r="20" spans="1:7">
      <c r="A20" s="6"/>
      <c r="B20" s="9"/>
    </row>
    <row r="21" spans="1:7">
      <c r="A21" s="6"/>
      <c r="B21" s="9"/>
    </row>
    <row r="22" spans="1:7">
      <c r="A22" s="7" t="s">
        <v>37</v>
      </c>
      <c r="B22" s="9"/>
    </row>
    <row r="23" spans="1:7">
      <c r="A23" s="6"/>
      <c r="B23" s="9"/>
    </row>
    <row r="24" spans="1:7">
      <c r="A24" s="79" t="s">
        <v>32</v>
      </c>
      <c r="B24" s="80"/>
      <c r="C24" s="81">
        <v>0.1</v>
      </c>
    </row>
    <row r="25" spans="1:7">
      <c r="A25" s="79" t="s">
        <v>33</v>
      </c>
      <c r="B25" s="80"/>
      <c r="C25" s="79">
        <v>5</v>
      </c>
    </row>
    <row r="26" spans="1:7">
      <c r="A26" s="79" t="s">
        <v>2</v>
      </c>
      <c r="B26" s="80"/>
      <c r="C26" s="79">
        <v>3791</v>
      </c>
    </row>
    <row r="27" spans="1:7">
      <c r="A27" s="54" t="s">
        <v>34</v>
      </c>
      <c r="B27" s="82"/>
      <c r="C27" s="83">
        <f>PMT(C24,C25,C26)</f>
        <v>-1000.0562496928791</v>
      </c>
    </row>
    <row r="28" spans="1:7">
      <c r="A28" s="6"/>
      <c r="B28" s="9"/>
    </row>
    <row r="29" spans="1:7">
      <c r="A29" s="6"/>
      <c r="B29" s="9"/>
    </row>
    <row r="30" spans="1:7">
      <c r="A30" s="15" t="s">
        <v>38</v>
      </c>
      <c r="B30" s="9"/>
    </row>
    <row r="31" spans="1:7">
      <c r="A31" s="15"/>
      <c r="B31" s="9"/>
    </row>
    <row r="32" spans="1:7" ht="13.5" thickBot="1">
      <c r="A32" s="72" t="s">
        <v>6</v>
      </c>
      <c r="B32" s="72">
        <v>0</v>
      </c>
      <c r="C32" s="72">
        <v>1</v>
      </c>
      <c r="D32" s="72">
        <v>2</v>
      </c>
      <c r="E32" s="72">
        <v>3</v>
      </c>
      <c r="F32" s="72">
        <v>4</v>
      </c>
      <c r="G32" s="72">
        <v>5</v>
      </c>
    </row>
    <row r="33" spans="1:7">
      <c r="A33" s="53"/>
      <c r="B33" s="53"/>
      <c r="C33" s="53"/>
      <c r="D33" s="53"/>
      <c r="E33" s="53"/>
      <c r="F33" s="53"/>
      <c r="G33" s="53"/>
    </row>
    <row r="34" spans="1:7">
      <c r="A34" s="73" t="s">
        <v>34</v>
      </c>
      <c r="B34" s="74">
        <f>B11</f>
        <v>-3790.7867694084507</v>
      </c>
      <c r="C34" s="55">
        <f>B10</f>
        <v>1000</v>
      </c>
      <c r="D34" s="55">
        <f>C34</f>
        <v>1000</v>
      </c>
      <c r="E34" s="55">
        <f>D34</f>
        <v>1000</v>
      </c>
      <c r="F34" s="55">
        <f>E34</f>
        <v>1000</v>
      </c>
      <c r="G34" s="55">
        <f>F34</f>
        <v>1000</v>
      </c>
    </row>
    <row r="35" spans="1:7">
      <c r="A35" s="56" t="s">
        <v>39</v>
      </c>
      <c r="B35" s="75">
        <f>IRR(B34:G34,0.2)</f>
        <v>0.10000000000000223</v>
      </c>
      <c r="C35" s="76"/>
      <c r="D35" s="76"/>
      <c r="E35" s="76"/>
      <c r="F35" s="76"/>
      <c r="G35" s="76"/>
    </row>
  </sheetData>
  <printOptions horizontalCentered="1" verticalCentered="1" headings="1"/>
  <pageMargins left="0.75" right="0.75" top="1" bottom="1" header="0.5" footer="0.5"/>
  <pageSetup orientation="landscape" r:id="rId1"/>
  <headerFooter alignWithMargins="0">
    <oddHeader>&amp;C&amp;14TIME VALUE OF MONEY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5"/>
  <sheetViews>
    <sheetView workbookViewId="0">
      <selection activeCell="H21" sqref="H21"/>
    </sheetView>
  </sheetViews>
  <sheetFormatPr defaultRowHeight="12.75"/>
  <cols>
    <col min="1" max="5" width="12.7109375" customWidth="1"/>
  </cols>
  <sheetData>
    <row r="1" spans="1:8">
      <c r="A1" s="11" t="s">
        <v>40</v>
      </c>
    </row>
    <row r="3" spans="1:8">
      <c r="A3" s="15" t="s">
        <v>41</v>
      </c>
      <c r="B3" s="15"/>
      <c r="C3" s="12">
        <v>0.1</v>
      </c>
      <c r="E3" s="1"/>
      <c r="F3" s="1"/>
      <c r="G3" s="1"/>
      <c r="H3" s="1"/>
    </row>
    <row r="4" spans="1:8">
      <c r="A4" s="15" t="s">
        <v>42</v>
      </c>
      <c r="B4" s="15"/>
      <c r="C4" s="17">
        <f>C3/12</f>
        <v>8.3333333333333332E-3</v>
      </c>
      <c r="D4" s="16"/>
      <c r="E4" s="15" t="s">
        <v>43</v>
      </c>
      <c r="F4" s="15"/>
      <c r="G4" s="1"/>
      <c r="H4" s="1"/>
    </row>
    <row r="5" spans="1:8">
      <c r="A5" s="1"/>
      <c r="B5" s="1"/>
      <c r="C5" s="8"/>
      <c r="E5" s="1"/>
      <c r="F5" s="1"/>
      <c r="G5" s="1"/>
      <c r="H5" s="1"/>
    </row>
    <row r="6" spans="1:8">
      <c r="A6" s="1"/>
      <c r="B6" s="1"/>
      <c r="C6" s="1"/>
      <c r="D6" s="1"/>
      <c r="E6" s="3" t="s">
        <v>44</v>
      </c>
      <c r="F6" s="1"/>
      <c r="G6" s="1"/>
      <c r="H6" s="1"/>
    </row>
    <row r="7" spans="1:8">
      <c r="A7" s="85"/>
      <c r="B7" s="85" t="s">
        <v>18</v>
      </c>
      <c r="C7" s="85"/>
      <c r="D7" s="85" t="s">
        <v>21</v>
      </c>
      <c r="E7" s="86" t="s">
        <v>45</v>
      </c>
      <c r="F7" s="1"/>
      <c r="G7" s="1"/>
      <c r="H7" s="1"/>
    </row>
    <row r="8" spans="1:8" ht="13.5" thickBot="1">
      <c r="A8" s="87" t="s">
        <v>46</v>
      </c>
      <c r="B8" s="87" t="s">
        <v>8</v>
      </c>
      <c r="C8" s="87" t="s">
        <v>9</v>
      </c>
      <c r="D8" s="87" t="s">
        <v>8</v>
      </c>
      <c r="E8" s="87" t="s">
        <v>47</v>
      </c>
      <c r="F8" s="1"/>
      <c r="G8" s="1"/>
      <c r="H8" s="1"/>
    </row>
    <row r="9" spans="1:8">
      <c r="A9" s="53"/>
      <c r="B9" s="53"/>
      <c r="C9" s="53"/>
      <c r="D9" s="53"/>
      <c r="E9" s="53"/>
      <c r="F9" s="1"/>
      <c r="G9" s="1"/>
      <c r="H9" s="1"/>
    </row>
    <row r="10" spans="1:8">
      <c r="A10" s="86">
        <v>1</v>
      </c>
      <c r="B10" s="88">
        <v>100</v>
      </c>
      <c r="C10" s="89">
        <f t="shared" ref="C10:C21" si="0">B10*$C$3/12</f>
        <v>0.83333333333333337</v>
      </c>
      <c r="D10" s="89">
        <f>B10+C10</f>
        <v>100.83333333333333</v>
      </c>
      <c r="E10" s="90">
        <f>1+C3/12</f>
        <v>1.0083333333333333</v>
      </c>
      <c r="F10" s="1"/>
      <c r="G10" s="1"/>
      <c r="H10" s="1"/>
    </row>
    <row r="11" spans="1:8">
      <c r="A11" s="86">
        <v>2</v>
      </c>
      <c r="B11" s="89">
        <f t="shared" ref="B11:B21" si="1">D10</f>
        <v>100.83333333333333</v>
      </c>
      <c r="C11" s="89">
        <f t="shared" si="0"/>
        <v>0.84027777777777779</v>
      </c>
      <c r="D11" s="89">
        <f>B11+C11</f>
        <v>101.6736111111111</v>
      </c>
      <c r="E11" s="90">
        <f t="shared" ref="E11:E21" si="2">E10*(1+$C$3/12)</f>
        <v>1.0167361111111111</v>
      </c>
      <c r="F11" s="1"/>
      <c r="G11" s="1"/>
      <c r="H11" s="1"/>
    </row>
    <row r="12" spans="1:8">
      <c r="A12" s="86">
        <v>3</v>
      </c>
      <c r="B12" s="89">
        <f t="shared" si="1"/>
        <v>101.6736111111111</v>
      </c>
      <c r="C12" s="89">
        <f t="shared" si="0"/>
        <v>0.84728009259259263</v>
      </c>
      <c r="D12" s="89">
        <f t="shared" ref="D12:D21" si="3">B12+C12</f>
        <v>102.5208912037037</v>
      </c>
      <c r="E12" s="90">
        <f t="shared" si="2"/>
        <v>1.0252089120370369</v>
      </c>
      <c r="F12" s="1"/>
      <c r="G12" s="1"/>
      <c r="H12" s="1"/>
    </row>
    <row r="13" spans="1:8">
      <c r="A13" s="86">
        <v>4</v>
      </c>
      <c r="B13" s="89">
        <f t="shared" si="1"/>
        <v>102.5208912037037</v>
      </c>
      <c r="C13" s="89">
        <f t="shared" si="0"/>
        <v>0.85434076003086423</v>
      </c>
      <c r="D13" s="89">
        <f t="shared" si="3"/>
        <v>103.37523196373456</v>
      </c>
      <c r="E13" s="90">
        <f t="shared" si="2"/>
        <v>1.0337523196373455</v>
      </c>
      <c r="F13" s="1"/>
      <c r="G13" s="1"/>
      <c r="H13" s="1"/>
    </row>
    <row r="14" spans="1:8">
      <c r="A14" s="86">
        <v>5</v>
      </c>
      <c r="B14" s="89">
        <f t="shared" si="1"/>
        <v>103.37523196373456</v>
      </c>
      <c r="C14" s="89">
        <f t="shared" si="0"/>
        <v>0.86146026636445472</v>
      </c>
      <c r="D14" s="89">
        <f t="shared" si="3"/>
        <v>104.23669223009902</v>
      </c>
      <c r="E14" s="90">
        <f t="shared" si="2"/>
        <v>1.0423669223009899</v>
      </c>
      <c r="F14" s="1"/>
      <c r="G14" s="1"/>
      <c r="H14" s="1"/>
    </row>
    <row r="15" spans="1:8">
      <c r="A15" s="86">
        <v>6</v>
      </c>
      <c r="B15" s="89">
        <f t="shared" si="1"/>
        <v>104.23669223009902</v>
      </c>
      <c r="C15" s="89">
        <f t="shared" si="0"/>
        <v>0.86863910191749183</v>
      </c>
      <c r="D15" s="89">
        <f t="shared" si="3"/>
        <v>105.10533133201652</v>
      </c>
      <c r="E15" s="90">
        <f t="shared" si="2"/>
        <v>1.0510533133201647</v>
      </c>
      <c r="F15" s="1"/>
      <c r="G15" s="1"/>
      <c r="H15" s="1"/>
    </row>
    <row r="16" spans="1:8">
      <c r="A16" s="86">
        <v>7</v>
      </c>
      <c r="B16" s="89">
        <f t="shared" si="1"/>
        <v>105.10533133201652</v>
      </c>
      <c r="C16" s="89">
        <f t="shared" si="0"/>
        <v>0.87587776110013771</v>
      </c>
      <c r="D16" s="89">
        <f t="shared" si="3"/>
        <v>105.98120909311666</v>
      </c>
      <c r="E16" s="90">
        <f t="shared" si="2"/>
        <v>1.0598120909311661</v>
      </c>
      <c r="F16" s="1"/>
      <c r="G16" s="1"/>
      <c r="H16" s="1"/>
    </row>
    <row r="17" spans="1:8">
      <c r="A17" s="86">
        <v>8</v>
      </c>
      <c r="B17" s="89">
        <f t="shared" si="1"/>
        <v>105.98120909311666</v>
      </c>
      <c r="C17" s="89">
        <f t="shared" si="0"/>
        <v>0.883176742442639</v>
      </c>
      <c r="D17" s="89">
        <f t="shared" si="3"/>
        <v>106.8643858355593</v>
      </c>
      <c r="E17" s="90">
        <f t="shared" si="2"/>
        <v>1.0686438583555924</v>
      </c>
      <c r="F17" s="1"/>
      <c r="G17" s="1"/>
      <c r="H17" s="1"/>
    </row>
    <row r="18" spans="1:8">
      <c r="A18" s="86">
        <v>9</v>
      </c>
      <c r="B18" s="89">
        <f t="shared" si="1"/>
        <v>106.8643858355593</v>
      </c>
      <c r="C18" s="89">
        <f t="shared" si="0"/>
        <v>0.89053654862966092</v>
      </c>
      <c r="D18" s="89">
        <f t="shared" si="3"/>
        <v>107.75492238418896</v>
      </c>
      <c r="E18" s="90">
        <f t="shared" si="2"/>
        <v>1.0775492238418889</v>
      </c>
      <c r="F18" s="1"/>
      <c r="G18" s="1"/>
      <c r="H18" s="1"/>
    </row>
    <row r="19" spans="1:8">
      <c r="A19" s="86">
        <v>10</v>
      </c>
      <c r="B19" s="89">
        <f t="shared" si="1"/>
        <v>107.75492238418896</v>
      </c>
      <c r="C19" s="89">
        <f t="shared" si="0"/>
        <v>0.89795768653490804</v>
      </c>
      <c r="D19" s="89">
        <f t="shared" si="3"/>
        <v>108.65288007072387</v>
      </c>
      <c r="E19" s="90">
        <f t="shared" si="2"/>
        <v>1.086528800707238</v>
      </c>
      <c r="F19" s="1"/>
      <c r="G19" s="1"/>
      <c r="H19" s="1"/>
    </row>
    <row r="20" spans="1:8">
      <c r="A20" s="86">
        <v>11</v>
      </c>
      <c r="B20" s="89">
        <f t="shared" si="1"/>
        <v>108.65288007072387</v>
      </c>
      <c r="C20" s="89">
        <f t="shared" si="0"/>
        <v>0.90544066725603223</v>
      </c>
      <c r="D20" s="89">
        <f t="shared" si="3"/>
        <v>109.5583207379799</v>
      </c>
      <c r="E20" s="90">
        <f t="shared" si="2"/>
        <v>1.0955832073797982</v>
      </c>
      <c r="F20" s="1"/>
      <c r="G20" s="1"/>
      <c r="H20" s="1"/>
    </row>
    <row r="21" spans="1:8">
      <c r="A21" s="86">
        <v>12</v>
      </c>
      <c r="B21" s="89">
        <f t="shared" si="1"/>
        <v>109.5583207379799</v>
      </c>
      <c r="C21" s="89">
        <f t="shared" si="0"/>
        <v>0.91298600614983261</v>
      </c>
      <c r="D21" s="88">
        <f t="shared" si="3"/>
        <v>110.47130674412973</v>
      </c>
      <c r="E21" s="91">
        <f t="shared" si="2"/>
        <v>1.1047130674412964</v>
      </c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6" t="s">
        <v>48</v>
      </c>
      <c r="B23" s="1"/>
      <c r="C23" s="10">
        <f>E21-1</f>
        <v>0.10471306744129638</v>
      </c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</row>
    <row r="25" spans="1:8">
      <c r="A25" s="15" t="s">
        <v>49</v>
      </c>
      <c r="B25" s="16"/>
      <c r="C25" s="16"/>
      <c r="D25" s="16"/>
      <c r="E25" s="16"/>
      <c r="F25" s="16"/>
    </row>
  </sheetData>
  <printOptions horizontalCentered="1" verticalCentered="1" headings="1"/>
  <pageMargins left="0.75" right="0.75" top="1" bottom="1" header="0.5" footer="0.5"/>
  <pageSetup orientation="landscape" r:id="rId1"/>
  <headerFooter alignWithMargins="0">
    <oddHeader>&amp;C&amp;14TIME VALUE OF MONEY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511"/>
  <sheetViews>
    <sheetView workbookViewId="0">
      <selection activeCell="I16" sqref="I16"/>
    </sheetView>
  </sheetViews>
  <sheetFormatPr defaultRowHeight="12.75"/>
  <cols>
    <col min="1" max="1" width="16.5703125" customWidth="1"/>
    <col min="2" max="2" width="12.7109375" customWidth="1"/>
    <col min="3" max="4" width="10.7109375" customWidth="1"/>
    <col min="5" max="5" width="12.7109375" customWidth="1"/>
  </cols>
  <sheetData>
    <row r="1" spans="1:22">
      <c r="A1" s="26" t="s">
        <v>50</v>
      </c>
      <c r="B1" s="27">
        <v>15000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25" t="s">
        <v>1</v>
      </c>
      <c r="B2" s="33">
        <v>0.08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>
      <c r="A3" s="39" t="s">
        <v>51</v>
      </c>
      <c r="B3" s="40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s="31" t="s">
        <v>52</v>
      </c>
      <c r="B4" s="32">
        <f>-PMT(B2/12,B3*12,B1)</f>
        <v>366.19383512253978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A5" s="1"/>
      <c r="B5" s="2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21" t="s">
        <v>53</v>
      </c>
      <c r="B6" s="2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A7" s="21" t="s">
        <v>54</v>
      </c>
      <c r="B7" s="2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53"/>
      <c r="B9" s="92" t="s">
        <v>18</v>
      </c>
      <c r="C9" s="93" t="s">
        <v>19</v>
      </c>
      <c r="D9" s="94" t="s">
        <v>20</v>
      </c>
      <c r="E9" s="92" t="s">
        <v>21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3.5" thickBot="1">
      <c r="A10" s="95" t="s">
        <v>46</v>
      </c>
      <c r="B10" s="96" t="s">
        <v>8</v>
      </c>
      <c r="C10" s="97" t="s">
        <v>9</v>
      </c>
      <c r="D10" s="98" t="s">
        <v>16</v>
      </c>
      <c r="E10" s="96" t="s">
        <v>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53"/>
      <c r="B11" s="57"/>
      <c r="C11" s="56"/>
      <c r="D11" s="54"/>
      <c r="E11" s="5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99">
        <v>1</v>
      </c>
      <c r="B12" s="100">
        <f>+$B$1</f>
        <v>15000</v>
      </c>
      <c r="C12" s="101">
        <f t="shared" ref="C12:C59" si="0">+B12*$B$2/12</f>
        <v>100</v>
      </c>
      <c r="D12" s="102">
        <f t="shared" ref="D12:D59" si="1">-$B$4</f>
        <v>-366.19383512253978</v>
      </c>
      <c r="E12" s="100">
        <f t="shared" ref="E12:E59" si="2">SUM(B12:D12)</f>
        <v>14733.80616487746</v>
      </c>
      <c r="F12" s="2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99">
        <v>2</v>
      </c>
      <c r="B13" s="100">
        <f t="shared" ref="B13:B59" si="3">+E12</f>
        <v>14733.80616487746</v>
      </c>
      <c r="C13" s="101">
        <f t="shared" si="0"/>
        <v>98.225374432516404</v>
      </c>
      <c r="D13" s="102">
        <f t="shared" si="1"/>
        <v>-366.19383512253978</v>
      </c>
      <c r="E13" s="100">
        <f t="shared" si="2"/>
        <v>14465.837704187437</v>
      </c>
      <c r="F13" s="2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99">
        <v>3</v>
      </c>
      <c r="B14" s="100">
        <f t="shared" si="3"/>
        <v>14465.837704187437</v>
      </c>
      <c r="C14" s="101">
        <f t="shared" si="0"/>
        <v>96.438918027916259</v>
      </c>
      <c r="D14" s="102">
        <f t="shared" si="1"/>
        <v>-366.19383512253978</v>
      </c>
      <c r="E14" s="100">
        <f t="shared" si="2"/>
        <v>14196.082787092813</v>
      </c>
      <c r="F14" s="2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99">
        <v>4</v>
      </c>
      <c r="B15" s="100">
        <f t="shared" si="3"/>
        <v>14196.082787092813</v>
      </c>
      <c r="C15" s="101">
        <f t="shared" si="0"/>
        <v>94.640551913952095</v>
      </c>
      <c r="D15" s="102">
        <f t="shared" si="1"/>
        <v>-366.19383512253978</v>
      </c>
      <c r="E15" s="100">
        <f t="shared" si="2"/>
        <v>13924.529503884225</v>
      </c>
      <c r="F15" s="2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99">
        <v>5</v>
      </c>
      <c r="B16" s="100">
        <f t="shared" si="3"/>
        <v>13924.529503884225</v>
      </c>
      <c r="C16" s="101">
        <f t="shared" si="0"/>
        <v>92.830196692561501</v>
      </c>
      <c r="D16" s="102">
        <f t="shared" si="1"/>
        <v>-366.19383512253978</v>
      </c>
      <c r="E16" s="100">
        <f t="shared" si="2"/>
        <v>13651.165865454246</v>
      </c>
      <c r="F16" s="2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99">
        <v>6</v>
      </c>
      <c r="B17" s="100">
        <f t="shared" si="3"/>
        <v>13651.165865454246</v>
      </c>
      <c r="C17" s="101">
        <f t="shared" si="0"/>
        <v>91.007772436361634</v>
      </c>
      <c r="D17" s="102">
        <f t="shared" si="1"/>
        <v>-366.19383512253978</v>
      </c>
      <c r="E17" s="100">
        <f t="shared" si="2"/>
        <v>13375.979802768068</v>
      </c>
      <c r="F17" s="2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99">
        <v>7</v>
      </c>
      <c r="B18" s="100">
        <f t="shared" si="3"/>
        <v>13375.979802768068</v>
      </c>
      <c r="C18" s="101">
        <f t="shared" si="0"/>
        <v>89.173198685120454</v>
      </c>
      <c r="D18" s="102">
        <f t="shared" si="1"/>
        <v>-366.19383512253978</v>
      </c>
      <c r="E18" s="100">
        <f t="shared" si="2"/>
        <v>13098.959166330649</v>
      </c>
      <c r="F18" s="2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99">
        <v>8</v>
      </c>
      <c r="B19" s="100">
        <f t="shared" si="3"/>
        <v>13098.959166330649</v>
      </c>
      <c r="C19" s="101">
        <f t="shared" si="0"/>
        <v>87.326394442204332</v>
      </c>
      <c r="D19" s="102">
        <f t="shared" si="1"/>
        <v>-366.19383512253978</v>
      </c>
      <c r="E19" s="100">
        <f t="shared" si="2"/>
        <v>12820.091725650314</v>
      </c>
      <c r="F19" s="2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99">
        <v>9</v>
      </c>
      <c r="B20" s="100">
        <f t="shared" si="3"/>
        <v>12820.091725650314</v>
      </c>
      <c r="C20" s="101">
        <f t="shared" si="0"/>
        <v>85.467278171002093</v>
      </c>
      <c r="D20" s="102">
        <f t="shared" si="1"/>
        <v>-366.19383512253978</v>
      </c>
      <c r="E20" s="100">
        <f t="shared" si="2"/>
        <v>12539.365168698776</v>
      </c>
      <c r="F20" s="2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99">
        <v>10</v>
      </c>
      <c r="B21" s="100">
        <f t="shared" si="3"/>
        <v>12539.365168698776</v>
      </c>
      <c r="C21" s="101">
        <f t="shared" si="0"/>
        <v>83.595767791325173</v>
      </c>
      <c r="D21" s="102">
        <f t="shared" si="1"/>
        <v>-366.19383512253978</v>
      </c>
      <c r="E21" s="100">
        <f t="shared" si="2"/>
        <v>12256.767101367561</v>
      </c>
      <c r="F21" s="2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99">
        <v>11</v>
      </c>
      <c r="B22" s="100">
        <f t="shared" si="3"/>
        <v>12256.767101367561</v>
      </c>
      <c r="C22" s="101">
        <f t="shared" si="0"/>
        <v>81.711780675783743</v>
      </c>
      <c r="D22" s="102">
        <f t="shared" si="1"/>
        <v>-366.19383512253978</v>
      </c>
      <c r="E22" s="100">
        <f t="shared" si="2"/>
        <v>11972.285046920804</v>
      </c>
      <c r="F22" s="2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99">
        <v>12</v>
      </c>
      <c r="B23" s="100">
        <f t="shared" si="3"/>
        <v>11972.285046920804</v>
      </c>
      <c r="C23" s="101">
        <f t="shared" si="0"/>
        <v>79.815233646138694</v>
      </c>
      <c r="D23" s="102">
        <f t="shared" si="1"/>
        <v>-366.19383512253978</v>
      </c>
      <c r="E23" s="100">
        <f t="shared" si="2"/>
        <v>11685.906445444403</v>
      </c>
      <c r="F23" s="2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99">
        <v>13</v>
      </c>
      <c r="B24" s="100">
        <f t="shared" si="3"/>
        <v>11685.906445444403</v>
      </c>
      <c r="C24" s="101">
        <f t="shared" si="0"/>
        <v>77.906042969629354</v>
      </c>
      <c r="D24" s="102">
        <f t="shared" si="1"/>
        <v>-366.19383512253978</v>
      </c>
      <c r="E24" s="100">
        <f t="shared" si="2"/>
        <v>11397.618653291493</v>
      </c>
      <c r="F24" s="2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99">
        <v>14</v>
      </c>
      <c r="B25" s="100">
        <f t="shared" si="3"/>
        <v>11397.618653291493</v>
      </c>
      <c r="C25" s="101">
        <f t="shared" si="0"/>
        <v>75.98412435527662</v>
      </c>
      <c r="D25" s="102">
        <f t="shared" si="1"/>
        <v>-366.19383512253978</v>
      </c>
      <c r="E25" s="100">
        <f t="shared" si="2"/>
        <v>11107.408942524229</v>
      </c>
      <c r="F25" s="2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99">
        <v>15</v>
      </c>
      <c r="B26" s="100">
        <f t="shared" si="3"/>
        <v>11107.408942524229</v>
      </c>
      <c r="C26" s="101">
        <f t="shared" si="0"/>
        <v>74.049392950161533</v>
      </c>
      <c r="D26" s="102">
        <f t="shared" si="1"/>
        <v>-366.19383512253978</v>
      </c>
      <c r="E26" s="100">
        <f t="shared" si="2"/>
        <v>10815.26450035185</v>
      </c>
      <c r="F26" s="2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99">
        <v>16</v>
      </c>
      <c r="B27" s="100">
        <f t="shared" si="3"/>
        <v>10815.26450035185</v>
      </c>
      <c r="C27" s="101">
        <f t="shared" si="0"/>
        <v>72.101763335678996</v>
      </c>
      <c r="D27" s="102">
        <f t="shared" si="1"/>
        <v>-366.19383512253978</v>
      </c>
      <c r="E27" s="100">
        <f t="shared" si="2"/>
        <v>10521.172428564989</v>
      </c>
      <c r="F27" s="2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99">
        <v>17</v>
      </c>
      <c r="B28" s="100">
        <f t="shared" si="3"/>
        <v>10521.172428564989</v>
      </c>
      <c r="C28" s="101">
        <f t="shared" si="0"/>
        <v>70.1411495237666</v>
      </c>
      <c r="D28" s="102">
        <f t="shared" si="1"/>
        <v>-366.19383512253978</v>
      </c>
      <c r="E28" s="100">
        <f t="shared" si="2"/>
        <v>10225.119742966215</v>
      </c>
      <c r="F28" s="2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99">
        <v>18</v>
      </c>
      <c r="B29" s="100">
        <f t="shared" si="3"/>
        <v>10225.119742966215</v>
      </c>
      <c r="C29" s="101">
        <f t="shared" si="0"/>
        <v>68.167464953108109</v>
      </c>
      <c r="D29" s="102">
        <f t="shared" si="1"/>
        <v>-366.19383512253978</v>
      </c>
      <c r="E29" s="100">
        <f t="shared" si="2"/>
        <v>9927.093372796784</v>
      </c>
      <c r="F29" s="2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99">
        <v>19</v>
      </c>
      <c r="B30" s="100">
        <f t="shared" si="3"/>
        <v>9927.093372796784</v>
      </c>
      <c r="C30" s="101">
        <f t="shared" si="0"/>
        <v>66.180622485311901</v>
      </c>
      <c r="D30" s="102">
        <f t="shared" si="1"/>
        <v>-366.19383512253978</v>
      </c>
      <c r="E30" s="100">
        <f t="shared" si="2"/>
        <v>9627.0801601595558</v>
      </c>
      <c r="F30" s="2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 s="99">
        <v>20</v>
      </c>
      <c r="B31" s="100">
        <f t="shared" si="3"/>
        <v>9627.0801601595558</v>
      </c>
      <c r="C31" s="101">
        <f t="shared" si="0"/>
        <v>64.18053440106371</v>
      </c>
      <c r="D31" s="102">
        <f t="shared" si="1"/>
        <v>-366.19383512253978</v>
      </c>
      <c r="E31" s="100">
        <f t="shared" si="2"/>
        <v>9325.0668594380804</v>
      </c>
      <c r="F31" s="2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99">
        <v>21</v>
      </c>
      <c r="B32" s="100">
        <f t="shared" si="3"/>
        <v>9325.0668594380804</v>
      </c>
      <c r="C32" s="101">
        <f t="shared" si="0"/>
        <v>62.167112396253877</v>
      </c>
      <c r="D32" s="102">
        <f t="shared" si="1"/>
        <v>-366.19383512253978</v>
      </c>
      <c r="E32" s="100">
        <f t="shared" si="2"/>
        <v>9021.0401367117938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99">
        <v>22</v>
      </c>
      <c r="B33" s="100">
        <f t="shared" si="3"/>
        <v>9021.0401367117938</v>
      </c>
      <c r="C33" s="101">
        <f t="shared" si="0"/>
        <v>60.140267578078628</v>
      </c>
      <c r="D33" s="102">
        <f t="shared" si="1"/>
        <v>-366.19383512253978</v>
      </c>
      <c r="E33" s="100">
        <f t="shared" si="2"/>
        <v>8714.9865691673331</v>
      </c>
      <c r="F33" s="2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 s="99">
        <v>23</v>
      </c>
      <c r="B34" s="100">
        <f t="shared" si="3"/>
        <v>8714.9865691673331</v>
      </c>
      <c r="C34" s="101">
        <f t="shared" si="0"/>
        <v>58.099910461115549</v>
      </c>
      <c r="D34" s="102">
        <f t="shared" si="1"/>
        <v>-366.19383512253978</v>
      </c>
      <c r="E34" s="100">
        <f t="shared" si="2"/>
        <v>8406.8926445059096</v>
      </c>
      <c r="F34" s="2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99">
        <v>24</v>
      </c>
      <c r="B35" s="100">
        <f t="shared" si="3"/>
        <v>8406.8926445059096</v>
      </c>
      <c r="C35" s="101">
        <f t="shared" si="0"/>
        <v>56.045950963372725</v>
      </c>
      <c r="D35" s="102">
        <f t="shared" si="1"/>
        <v>-366.19383512253978</v>
      </c>
      <c r="E35" s="100">
        <f t="shared" si="2"/>
        <v>8096.7447603467426</v>
      </c>
      <c r="F35" s="2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 s="99">
        <v>25</v>
      </c>
      <c r="B36" s="100">
        <f t="shared" si="3"/>
        <v>8096.7447603467426</v>
      </c>
      <c r="C36" s="101">
        <f t="shared" si="0"/>
        <v>53.978298402311623</v>
      </c>
      <c r="D36" s="102">
        <f t="shared" si="1"/>
        <v>-366.19383512253978</v>
      </c>
      <c r="E36" s="100">
        <f t="shared" si="2"/>
        <v>7784.5292236265141</v>
      </c>
      <c r="F36" s="2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>
      <c r="A37" s="99">
        <v>26</v>
      </c>
      <c r="B37" s="100">
        <f t="shared" si="3"/>
        <v>7784.5292236265141</v>
      </c>
      <c r="C37" s="101">
        <f t="shared" si="0"/>
        <v>51.896861490843428</v>
      </c>
      <c r="D37" s="102">
        <f t="shared" si="1"/>
        <v>-366.19383512253978</v>
      </c>
      <c r="E37" s="100">
        <f t="shared" si="2"/>
        <v>7470.2322499948177</v>
      </c>
      <c r="F37" s="2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A38" s="99">
        <v>27</v>
      </c>
      <c r="B38" s="100">
        <f t="shared" si="3"/>
        <v>7470.2322499948177</v>
      </c>
      <c r="C38" s="101">
        <f t="shared" si="0"/>
        <v>49.80154833329879</v>
      </c>
      <c r="D38" s="102">
        <f t="shared" si="1"/>
        <v>-366.19383512253978</v>
      </c>
      <c r="E38" s="100">
        <f t="shared" si="2"/>
        <v>7153.8399632055762</v>
      </c>
      <c r="F38" s="2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99">
        <v>28</v>
      </c>
      <c r="B39" s="100">
        <f t="shared" si="3"/>
        <v>7153.8399632055762</v>
      </c>
      <c r="C39" s="101">
        <f t="shared" si="0"/>
        <v>47.692266421370505</v>
      </c>
      <c r="D39" s="102">
        <f t="shared" si="1"/>
        <v>-366.19383512253978</v>
      </c>
      <c r="E39" s="100">
        <f t="shared" si="2"/>
        <v>6835.338394504407</v>
      </c>
      <c r="F39" s="2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>
      <c r="A40" s="99">
        <v>29</v>
      </c>
      <c r="B40" s="100">
        <f t="shared" si="3"/>
        <v>6835.338394504407</v>
      </c>
      <c r="C40" s="101">
        <f t="shared" si="0"/>
        <v>45.568922630029384</v>
      </c>
      <c r="D40" s="102">
        <f t="shared" si="1"/>
        <v>-366.19383512253978</v>
      </c>
      <c r="E40" s="100">
        <f t="shared" si="2"/>
        <v>6514.7134820118963</v>
      </c>
      <c r="F40" s="2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99">
        <v>30</v>
      </c>
      <c r="B41" s="100">
        <f t="shared" si="3"/>
        <v>6514.7134820118963</v>
      </c>
      <c r="C41" s="101">
        <f t="shared" si="0"/>
        <v>43.431423213412643</v>
      </c>
      <c r="D41" s="102">
        <f t="shared" si="1"/>
        <v>-366.19383512253978</v>
      </c>
      <c r="E41" s="100">
        <f t="shared" si="2"/>
        <v>6191.9510701027693</v>
      </c>
      <c r="F41" s="2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>
      <c r="A42" s="99">
        <v>31</v>
      </c>
      <c r="B42" s="100">
        <f t="shared" si="3"/>
        <v>6191.9510701027693</v>
      </c>
      <c r="C42" s="101">
        <f t="shared" si="0"/>
        <v>41.279673800685131</v>
      </c>
      <c r="D42" s="102">
        <f t="shared" si="1"/>
        <v>-366.19383512253978</v>
      </c>
      <c r="E42" s="100">
        <f t="shared" si="2"/>
        <v>5867.0369087809149</v>
      </c>
      <c r="F42" s="2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99">
        <v>32</v>
      </c>
      <c r="B43" s="100">
        <f t="shared" si="3"/>
        <v>5867.0369087809149</v>
      </c>
      <c r="C43" s="101">
        <f t="shared" si="0"/>
        <v>39.113579391872769</v>
      </c>
      <c r="D43" s="102">
        <f t="shared" si="1"/>
        <v>-366.19383512253978</v>
      </c>
      <c r="E43" s="100">
        <f t="shared" si="2"/>
        <v>5539.956653050248</v>
      </c>
      <c r="F43" s="2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A44" s="99">
        <v>33</v>
      </c>
      <c r="B44" s="100">
        <f t="shared" si="3"/>
        <v>5539.956653050248</v>
      </c>
      <c r="C44" s="101">
        <f t="shared" si="0"/>
        <v>36.933044353668322</v>
      </c>
      <c r="D44" s="102">
        <f t="shared" si="1"/>
        <v>-366.19383512253978</v>
      </c>
      <c r="E44" s="100">
        <f t="shared" si="2"/>
        <v>5210.6958622813763</v>
      </c>
      <c r="F44" s="2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>
      <c r="A45" s="99">
        <v>34</v>
      </c>
      <c r="B45" s="100">
        <f t="shared" si="3"/>
        <v>5210.6958622813763</v>
      </c>
      <c r="C45" s="101">
        <f t="shared" si="0"/>
        <v>34.737972415209178</v>
      </c>
      <c r="D45" s="102">
        <f t="shared" si="1"/>
        <v>-366.19383512253978</v>
      </c>
      <c r="E45" s="100">
        <f t="shared" si="2"/>
        <v>4879.2399995740452</v>
      </c>
      <c r="F45" s="2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>
      <c r="A46" s="99">
        <v>35</v>
      </c>
      <c r="B46" s="100">
        <f t="shared" si="3"/>
        <v>4879.2399995740452</v>
      </c>
      <c r="C46" s="101">
        <f t="shared" si="0"/>
        <v>32.528266663826969</v>
      </c>
      <c r="D46" s="102">
        <f t="shared" si="1"/>
        <v>-366.19383512253978</v>
      </c>
      <c r="E46" s="100">
        <f t="shared" si="2"/>
        <v>4545.5744311153321</v>
      </c>
      <c r="F46" s="2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>
      <c r="A47" s="99">
        <v>36</v>
      </c>
      <c r="B47" s="100">
        <f t="shared" si="3"/>
        <v>4545.5744311153321</v>
      </c>
      <c r="C47" s="101">
        <f t="shared" si="0"/>
        <v>30.303829540768884</v>
      </c>
      <c r="D47" s="102">
        <f t="shared" si="1"/>
        <v>-366.19383512253978</v>
      </c>
      <c r="E47" s="100">
        <f t="shared" si="2"/>
        <v>4209.6844255335609</v>
      </c>
      <c r="F47" s="2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99">
        <v>37</v>
      </c>
      <c r="B48" s="100">
        <f t="shared" si="3"/>
        <v>4209.6844255335609</v>
      </c>
      <c r="C48" s="101">
        <f t="shared" si="0"/>
        <v>28.064562836890406</v>
      </c>
      <c r="D48" s="102">
        <f t="shared" si="1"/>
        <v>-366.19383512253978</v>
      </c>
      <c r="E48" s="100">
        <f t="shared" si="2"/>
        <v>3871.5551532479112</v>
      </c>
      <c r="F48" s="2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>
      <c r="A49" s="99">
        <v>38</v>
      </c>
      <c r="B49" s="100">
        <f t="shared" si="3"/>
        <v>3871.5551532479112</v>
      </c>
      <c r="C49" s="101">
        <f t="shared" si="0"/>
        <v>25.810367688319406</v>
      </c>
      <c r="D49" s="102">
        <f t="shared" si="1"/>
        <v>-366.19383512253978</v>
      </c>
      <c r="E49" s="100">
        <f t="shared" si="2"/>
        <v>3531.1716858136906</v>
      </c>
      <c r="F49" s="2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A50" s="99">
        <v>39</v>
      </c>
      <c r="B50" s="100">
        <f t="shared" si="3"/>
        <v>3531.1716858136906</v>
      </c>
      <c r="C50" s="101">
        <f t="shared" si="0"/>
        <v>23.54114457209127</v>
      </c>
      <c r="D50" s="102">
        <f t="shared" si="1"/>
        <v>-366.19383512253978</v>
      </c>
      <c r="E50" s="100">
        <f t="shared" si="2"/>
        <v>3188.5189952632418</v>
      </c>
      <c r="F50" s="2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99">
        <v>40</v>
      </c>
      <c r="B51" s="100">
        <f t="shared" si="3"/>
        <v>3188.5189952632418</v>
      </c>
      <c r="C51" s="101">
        <f t="shared" si="0"/>
        <v>21.256793301754946</v>
      </c>
      <c r="D51" s="102">
        <f t="shared" si="1"/>
        <v>-366.19383512253978</v>
      </c>
      <c r="E51" s="100">
        <f t="shared" si="2"/>
        <v>2843.5819534424568</v>
      </c>
      <c r="F51" s="2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>
      <c r="A52" s="99">
        <v>41</v>
      </c>
      <c r="B52" s="100">
        <f t="shared" si="3"/>
        <v>2843.5819534424568</v>
      </c>
      <c r="C52" s="101">
        <f t="shared" si="0"/>
        <v>18.957213022949713</v>
      </c>
      <c r="D52" s="102">
        <f t="shared" si="1"/>
        <v>-366.19383512253978</v>
      </c>
      <c r="E52" s="100">
        <f t="shared" si="2"/>
        <v>2496.3453313428668</v>
      </c>
      <c r="F52" s="2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>
      <c r="A53" s="99">
        <v>42</v>
      </c>
      <c r="B53" s="100">
        <f t="shared" si="3"/>
        <v>2496.3453313428668</v>
      </c>
      <c r="C53" s="101">
        <f t="shared" si="0"/>
        <v>16.642302208952447</v>
      </c>
      <c r="D53" s="102">
        <f t="shared" si="1"/>
        <v>-366.19383512253978</v>
      </c>
      <c r="E53" s="100">
        <f t="shared" si="2"/>
        <v>2146.7937984292794</v>
      </c>
      <c r="F53" s="2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A54" s="99">
        <v>43</v>
      </c>
      <c r="B54" s="100">
        <f t="shared" si="3"/>
        <v>2146.7937984292794</v>
      </c>
      <c r="C54" s="101">
        <f t="shared" si="0"/>
        <v>14.311958656195197</v>
      </c>
      <c r="D54" s="102">
        <f t="shared" si="1"/>
        <v>-366.19383512253978</v>
      </c>
      <c r="E54" s="100">
        <f t="shared" si="2"/>
        <v>1794.9119219629347</v>
      </c>
      <c r="F54" s="2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A55" s="99">
        <v>44</v>
      </c>
      <c r="B55" s="100">
        <f t="shared" si="3"/>
        <v>1794.9119219629347</v>
      </c>
      <c r="C55" s="101">
        <f t="shared" si="0"/>
        <v>11.966079479752899</v>
      </c>
      <c r="D55" s="102">
        <f t="shared" si="1"/>
        <v>-366.19383512253978</v>
      </c>
      <c r="E55" s="100">
        <f t="shared" si="2"/>
        <v>1440.6841663201476</v>
      </c>
      <c r="F55" s="2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>
      <c r="A56" s="99">
        <v>45</v>
      </c>
      <c r="B56" s="100">
        <f t="shared" si="3"/>
        <v>1440.6841663201476</v>
      </c>
      <c r="C56" s="101">
        <f t="shared" si="0"/>
        <v>9.6045611088009846</v>
      </c>
      <c r="D56" s="102">
        <f t="shared" si="1"/>
        <v>-366.19383512253978</v>
      </c>
      <c r="E56" s="100">
        <f t="shared" si="2"/>
        <v>1084.0948923064088</v>
      </c>
      <c r="F56" s="2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>
      <c r="A57" s="99">
        <v>46</v>
      </c>
      <c r="B57" s="100">
        <f t="shared" si="3"/>
        <v>1084.0948923064088</v>
      </c>
      <c r="C57" s="101">
        <f t="shared" si="0"/>
        <v>7.2272992820427255</v>
      </c>
      <c r="D57" s="102">
        <f t="shared" si="1"/>
        <v>-366.19383512253978</v>
      </c>
      <c r="E57" s="100">
        <f t="shared" si="2"/>
        <v>725.12835646591168</v>
      </c>
      <c r="F57" s="2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>
      <c r="A58" s="99">
        <v>47</v>
      </c>
      <c r="B58" s="100">
        <f t="shared" si="3"/>
        <v>725.12835646591168</v>
      </c>
      <c r="C58" s="101">
        <f t="shared" si="0"/>
        <v>4.8341890431060781</v>
      </c>
      <c r="D58" s="102">
        <f t="shared" si="1"/>
        <v>-366.19383512253978</v>
      </c>
      <c r="E58" s="100">
        <f t="shared" si="2"/>
        <v>363.76871038647801</v>
      </c>
      <c r="F58" s="2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>
      <c r="A59" s="99">
        <v>48</v>
      </c>
      <c r="B59" s="100">
        <f t="shared" si="3"/>
        <v>363.76871038647801</v>
      </c>
      <c r="C59" s="101">
        <f t="shared" si="0"/>
        <v>2.4251247359098533</v>
      </c>
      <c r="D59" s="102">
        <f t="shared" si="1"/>
        <v>-366.19383512253978</v>
      </c>
      <c r="E59" s="100">
        <f t="shared" si="2"/>
        <v>-1.5194245861493982E-10</v>
      </c>
      <c r="F59" s="2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162" spans="1:22">
      <c r="A162" s="23">
        <v>151</v>
      </c>
      <c r="B162" s="28">
        <f t="shared" ref="B162:B204" si="4">+E161</f>
        <v>0</v>
      </c>
      <c r="C162" s="30">
        <f t="shared" ref="C162:C203" si="5">+B162*$B$2/12</f>
        <v>0</v>
      </c>
      <c r="D162" s="34">
        <f t="shared" ref="D162:D203" si="6">-$B$4</f>
        <v>-366.19383512253978</v>
      </c>
      <c r="E162" s="28">
        <f t="shared" ref="E162:E203" si="7">SUM(B162:D162)</f>
        <v>-366.19383512253978</v>
      </c>
      <c r="F162" s="2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23">
        <v>152</v>
      </c>
      <c r="B163" s="28">
        <f t="shared" si="4"/>
        <v>-366.19383512253978</v>
      </c>
      <c r="C163" s="30">
        <f t="shared" si="5"/>
        <v>-2.4412922341502652</v>
      </c>
      <c r="D163" s="34">
        <f t="shared" si="6"/>
        <v>-366.19383512253978</v>
      </c>
      <c r="E163" s="28">
        <f t="shared" si="7"/>
        <v>-734.82896247922986</v>
      </c>
      <c r="F163" s="2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23">
        <v>153</v>
      </c>
      <c r="B164" s="28">
        <f t="shared" si="4"/>
        <v>-734.82896247922986</v>
      </c>
      <c r="C164" s="30">
        <f t="shared" si="5"/>
        <v>-4.8988597498615327</v>
      </c>
      <c r="D164" s="34">
        <f t="shared" si="6"/>
        <v>-366.19383512253978</v>
      </c>
      <c r="E164" s="28">
        <f t="shared" si="7"/>
        <v>-1105.9216573516312</v>
      </c>
      <c r="F164" s="2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23">
        <v>154</v>
      </c>
      <c r="B165" s="28">
        <f t="shared" si="4"/>
        <v>-1105.9216573516312</v>
      </c>
      <c r="C165" s="30">
        <f t="shared" si="5"/>
        <v>-7.3728110490108749</v>
      </c>
      <c r="D165" s="34">
        <f t="shared" si="6"/>
        <v>-366.19383512253978</v>
      </c>
      <c r="E165" s="28">
        <f t="shared" si="7"/>
        <v>-1479.4883035231819</v>
      </c>
      <c r="F165" s="2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23">
        <v>155</v>
      </c>
      <c r="B166" s="28">
        <f t="shared" si="4"/>
        <v>-1479.4883035231819</v>
      </c>
      <c r="C166" s="30">
        <f t="shared" si="5"/>
        <v>-9.8632553568212131</v>
      </c>
      <c r="D166" s="34">
        <f t="shared" si="6"/>
        <v>-366.19383512253978</v>
      </c>
      <c r="E166" s="28">
        <f t="shared" si="7"/>
        <v>-1855.5453940025427</v>
      </c>
      <c r="F166" s="2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23">
        <v>156</v>
      </c>
      <c r="B167" s="28">
        <f t="shared" si="4"/>
        <v>-1855.5453940025427</v>
      </c>
      <c r="C167" s="30">
        <f t="shared" si="5"/>
        <v>-12.370302626683618</v>
      </c>
      <c r="D167" s="34">
        <f t="shared" si="6"/>
        <v>-366.19383512253978</v>
      </c>
      <c r="E167" s="28">
        <f t="shared" si="7"/>
        <v>-2234.1095317517661</v>
      </c>
      <c r="F167" s="2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23">
        <v>157</v>
      </c>
      <c r="B168" s="28">
        <f t="shared" si="4"/>
        <v>-2234.1095317517661</v>
      </c>
      <c r="C168" s="30">
        <f t="shared" si="5"/>
        <v>-14.894063545011775</v>
      </c>
      <c r="D168" s="34">
        <f t="shared" si="6"/>
        <v>-366.19383512253978</v>
      </c>
      <c r="E168" s="28">
        <f t="shared" si="7"/>
        <v>-2615.1974304193177</v>
      </c>
      <c r="F168" s="2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23">
        <v>158</v>
      </c>
      <c r="B169" s="28">
        <f t="shared" si="4"/>
        <v>-2615.1974304193177</v>
      </c>
      <c r="C169" s="30">
        <f t="shared" si="5"/>
        <v>-17.434649536128784</v>
      </c>
      <c r="D169" s="34">
        <f t="shared" si="6"/>
        <v>-366.19383512253978</v>
      </c>
      <c r="E169" s="28">
        <f t="shared" si="7"/>
        <v>-2998.8259150779863</v>
      </c>
      <c r="F169" s="2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23">
        <v>159</v>
      </c>
      <c r="B170" s="28">
        <f t="shared" si="4"/>
        <v>-2998.8259150779863</v>
      </c>
      <c r="C170" s="30">
        <f t="shared" si="5"/>
        <v>-19.992172767186577</v>
      </c>
      <c r="D170" s="34">
        <f t="shared" si="6"/>
        <v>-366.19383512253978</v>
      </c>
      <c r="E170" s="28">
        <f t="shared" si="7"/>
        <v>-3385.011922967713</v>
      </c>
      <c r="F170" s="2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23">
        <v>160</v>
      </c>
      <c r="B171" s="28">
        <f t="shared" si="4"/>
        <v>-3385.011922967713</v>
      </c>
      <c r="C171" s="30">
        <f t="shared" si="5"/>
        <v>-22.566746153118089</v>
      </c>
      <c r="D171" s="34">
        <f t="shared" si="6"/>
        <v>-366.19383512253978</v>
      </c>
      <c r="E171" s="28">
        <f t="shared" si="7"/>
        <v>-3773.7725042433708</v>
      </c>
      <c r="F171" s="2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23">
        <v>161</v>
      </c>
      <c r="B172" s="28">
        <f t="shared" si="4"/>
        <v>-3773.7725042433708</v>
      </c>
      <c r="C172" s="30">
        <f t="shared" si="5"/>
        <v>-25.158483361622473</v>
      </c>
      <c r="D172" s="34">
        <f t="shared" si="6"/>
        <v>-366.19383512253978</v>
      </c>
      <c r="E172" s="28">
        <f t="shared" si="7"/>
        <v>-4165.1248227275328</v>
      </c>
      <c r="F172" s="2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23">
        <v>162</v>
      </c>
      <c r="B173" s="28">
        <f t="shared" si="4"/>
        <v>-4165.1248227275328</v>
      </c>
      <c r="C173" s="30">
        <f t="shared" si="5"/>
        <v>-27.767498818183554</v>
      </c>
      <c r="D173" s="34">
        <f t="shared" si="6"/>
        <v>-366.19383512253978</v>
      </c>
      <c r="E173" s="28">
        <f t="shared" si="7"/>
        <v>-4559.0861566682561</v>
      </c>
      <c r="F173" s="2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23">
        <v>163</v>
      </c>
      <c r="B174" s="28">
        <f t="shared" si="4"/>
        <v>-4559.0861566682561</v>
      </c>
      <c r="C174" s="30">
        <f t="shared" si="5"/>
        <v>-30.39390771112171</v>
      </c>
      <c r="D174" s="34">
        <f t="shared" si="6"/>
        <v>-366.19383512253978</v>
      </c>
      <c r="E174" s="28">
        <f t="shared" si="7"/>
        <v>-4955.6738995019177</v>
      </c>
      <c r="F174" s="2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23">
        <v>164</v>
      </c>
      <c r="B175" s="28">
        <f t="shared" si="4"/>
        <v>-4955.6738995019177</v>
      </c>
      <c r="C175" s="30">
        <f t="shared" si="5"/>
        <v>-33.037825996679452</v>
      </c>
      <c r="D175" s="34">
        <f t="shared" si="6"/>
        <v>-366.19383512253978</v>
      </c>
      <c r="E175" s="28">
        <f t="shared" si="7"/>
        <v>-5354.9055606211368</v>
      </c>
      <c r="F175" s="2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23">
        <v>165</v>
      </c>
      <c r="B176" s="28">
        <f t="shared" si="4"/>
        <v>-5354.9055606211368</v>
      </c>
      <c r="C176" s="30">
        <f t="shared" si="5"/>
        <v>-35.699370404140915</v>
      </c>
      <c r="D176" s="34">
        <f t="shared" si="6"/>
        <v>-366.19383512253978</v>
      </c>
      <c r="E176" s="28">
        <f t="shared" si="7"/>
        <v>-5756.7987661478173</v>
      </c>
      <c r="F176" s="2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23">
        <v>166</v>
      </c>
      <c r="B177" s="28">
        <f t="shared" si="4"/>
        <v>-5756.7987661478173</v>
      </c>
      <c r="C177" s="30">
        <f t="shared" si="5"/>
        <v>-38.378658440985454</v>
      </c>
      <c r="D177" s="34">
        <f t="shared" si="6"/>
        <v>-366.19383512253978</v>
      </c>
      <c r="E177" s="28">
        <f t="shared" si="7"/>
        <v>-6161.3712597113426</v>
      </c>
      <c r="F177" s="2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23">
        <v>167</v>
      </c>
      <c r="B178" s="28">
        <f t="shared" si="4"/>
        <v>-6161.3712597113426</v>
      </c>
      <c r="C178" s="30">
        <f t="shared" si="5"/>
        <v>-41.075808398075615</v>
      </c>
      <c r="D178" s="34">
        <f t="shared" si="6"/>
        <v>-366.19383512253978</v>
      </c>
      <c r="E178" s="28">
        <f t="shared" si="7"/>
        <v>-6568.640903231958</v>
      </c>
      <c r="F178" s="2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23">
        <v>168</v>
      </c>
      <c r="B179" s="28">
        <f t="shared" si="4"/>
        <v>-6568.640903231958</v>
      </c>
      <c r="C179" s="30">
        <f t="shared" si="5"/>
        <v>-43.790939354879718</v>
      </c>
      <c r="D179" s="34">
        <f t="shared" si="6"/>
        <v>-366.19383512253978</v>
      </c>
      <c r="E179" s="28">
        <f t="shared" si="7"/>
        <v>-6978.6256777093777</v>
      </c>
      <c r="F179" s="2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23">
        <v>169</v>
      </c>
      <c r="B180" s="28">
        <f t="shared" si="4"/>
        <v>-6978.6256777093777</v>
      </c>
      <c r="C180" s="30">
        <f t="shared" si="5"/>
        <v>-46.524171184729191</v>
      </c>
      <c r="D180" s="34">
        <f t="shared" si="6"/>
        <v>-366.19383512253978</v>
      </c>
      <c r="E180" s="28">
        <f t="shared" si="7"/>
        <v>-7391.3436840166469</v>
      </c>
      <c r="F180" s="2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23">
        <v>170</v>
      </c>
      <c r="B181" s="28">
        <f t="shared" si="4"/>
        <v>-7391.3436840166469</v>
      </c>
      <c r="C181" s="30">
        <f t="shared" si="5"/>
        <v>-49.275624560110977</v>
      </c>
      <c r="D181" s="34">
        <f t="shared" si="6"/>
        <v>-366.19383512253978</v>
      </c>
      <c r="E181" s="28">
        <f t="shared" si="7"/>
        <v>-7806.8131436992981</v>
      </c>
      <c r="F181" s="2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23">
        <v>171</v>
      </c>
      <c r="B182" s="28">
        <f t="shared" si="4"/>
        <v>-7806.8131436992981</v>
      </c>
      <c r="C182" s="30">
        <f t="shared" si="5"/>
        <v>-52.045420957995326</v>
      </c>
      <c r="D182" s="34">
        <f t="shared" si="6"/>
        <v>-366.19383512253978</v>
      </c>
      <c r="E182" s="28">
        <f t="shared" si="7"/>
        <v>-8225.0523997798336</v>
      </c>
      <c r="F182" s="2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23">
        <v>172</v>
      </c>
      <c r="B183" s="28">
        <f t="shared" si="4"/>
        <v>-8225.0523997798336</v>
      </c>
      <c r="C183" s="30">
        <f t="shared" si="5"/>
        <v>-54.833682665198893</v>
      </c>
      <c r="D183" s="34">
        <f t="shared" si="6"/>
        <v>-366.19383512253978</v>
      </c>
      <c r="E183" s="28">
        <f t="shared" si="7"/>
        <v>-8646.0799175675729</v>
      </c>
      <c r="F183" s="2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23">
        <v>173</v>
      </c>
      <c r="B184" s="28">
        <f t="shared" si="4"/>
        <v>-8646.0799175675729</v>
      </c>
      <c r="C184" s="30">
        <f t="shared" si="5"/>
        <v>-57.640532783783819</v>
      </c>
      <c r="D184" s="34">
        <f t="shared" si="6"/>
        <v>-366.19383512253978</v>
      </c>
      <c r="E184" s="28">
        <f t="shared" si="7"/>
        <v>-9069.9142854738966</v>
      </c>
      <c r="F184" s="2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23">
        <v>174</v>
      </c>
      <c r="B185" s="28">
        <f t="shared" si="4"/>
        <v>-9069.9142854738966</v>
      </c>
      <c r="C185" s="30">
        <f t="shared" si="5"/>
        <v>-60.466095236492642</v>
      </c>
      <c r="D185" s="34">
        <f t="shared" si="6"/>
        <v>-366.19383512253978</v>
      </c>
      <c r="E185" s="28">
        <f t="shared" si="7"/>
        <v>-9496.5742158329285</v>
      </c>
      <c r="F185" s="2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23">
        <v>175</v>
      </c>
      <c r="B186" s="28">
        <f t="shared" si="4"/>
        <v>-9496.5742158329285</v>
      </c>
      <c r="C186" s="30">
        <f t="shared" si="5"/>
        <v>-63.310494772219528</v>
      </c>
      <c r="D186" s="34">
        <f t="shared" si="6"/>
        <v>-366.19383512253978</v>
      </c>
      <c r="E186" s="28">
        <f t="shared" si="7"/>
        <v>-9926.0785457276888</v>
      </c>
      <c r="F186" s="2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23">
        <v>176</v>
      </c>
      <c r="B187" s="28">
        <f t="shared" si="4"/>
        <v>-9926.0785457276888</v>
      </c>
      <c r="C187" s="30">
        <f t="shared" si="5"/>
        <v>-66.173856971517935</v>
      </c>
      <c r="D187" s="34">
        <f t="shared" si="6"/>
        <v>-366.19383512253978</v>
      </c>
      <c r="E187" s="28">
        <f t="shared" si="7"/>
        <v>-10358.446237821747</v>
      </c>
      <c r="F187" s="2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23">
        <v>177</v>
      </c>
      <c r="B188" s="28">
        <f t="shared" si="4"/>
        <v>-10358.446237821747</v>
      </c>
      <c r="C188" s="30">
        <f t="shared" si="5"/>
        <v>-69.056308252144973</v>
      </c>
      <c r="D188" s="34">
        <f t="shared" si="6"/>
        <v>-366.19383512253978</v>
      </c>
      <c r="E188" s="28">
        <f t="shared" si="7"/>
        <v>-10793.696381196432</v>
      </c>
      <c r="F188" s="2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23">
        <v>178</v>
      </c>
      <c r="B189" s="28">
        <f t="shared" si="4"/>
        <v>-10793.696381196432</v>
      </c>
      <c r="C189" s="30">
        <f t="shared" si="5"/>
        <v>-71.957975874642884</v>
      </c>
      <c r="D189" s="34">
        <f t="shared" si="6"/>
        <v>-366.19383512253978</v>
      </c>
      <c r="E189" s="28">
        <f t="shared" si="7"/>
        <v>-11231.848192193615</v>
      </c>
      <c r="F189" s="2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23">
        <v>179</v>
      </c>
      <c r="B190" s="28">
        <f t="shared" si="4"/>
        <v>-11231.848192193615</v>
      </c>
      <c r="C190" s="30">
        <f t="shared" si="5"/>
        <v>-74.878987947957441</v>
      </c>
      <c r="D190" s="34">
        <f t="shared" si="6"/>
        <v>-366.19383512253978</v>
      </c>
      <c r="E190" s="28">
        <f t="shared" si="7"/>
        <v>-11672.921015264112</v>
      </c>
      <c r="F190" s="2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23">
        <v>180</v>
      </c>
      <c r="B191" s="28">
        <f t="shared" si="4"/>
        <v>-11672.921015264112</v>
      </c>
      <c r="C191" s="30">
        <f t="shared" si="5"/>
        <v>-77.819473435094082</v>
      </c>
      <c r="D191" s="34">
        <f t="shared" si="6"/>
        <v>-366.19383512253978</v>
      </c>
      <c r="E191" s="28">
        <f t="shared" si="7"/>
        <v>-12116.934323821746</v>
      </c>
      <c r="F191" s="2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23">
        <v>181</v>
      </c>
      <c r="B192" s="28">
        <f t="shared" si="4"/>
        <v>-12116.934323821746</v>
      </c>
      <c r="C192" s="30">
        <f t="shared" si="5"/>
        <v>-80.779562158811643</v>
      </c>
      <c r="D192" s="34">
        <f t="shared" si="6"/>
        <v>-366.19383512253978</v>
      </c>
      <c r="E192" s="28">
        <f t="shared" si="7"/>
        <v>-12563.907721103098</v>
      </c>
      <c r="F192" s="2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23">
        <v>182</v>
      </c>
      <c r="B193" s="28">
        <f t="shared" si="4"/>
        <v>-12563.907721103098</v>
      </c>
      <c r="C193" s="30">
        <f t="shared" si="5"/>
        <v>-83.759384807353982</v>
      </c>
      <c r="D193" s="34">
        <f t="shared" si="6"/>
        <v>-366.19383512253978</v>
      </c>
      <c r="E193" s="28">
        <f t="shared" si="7"/>
        <v>-13013.860941032992</v>
      </c>
      <c r="F193" s="2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23">
        <v>183</v>
      </c>
      <c r="B194" s="28">
        <f t="shared" si="4"/>
        <v>-13013.860941032992</v>
      </c>
      <c r="C194" s="30">
        <f t="shared" si="5"/>
        <v>-86.759072940219951</v>
      </c>
      <c r="D194" s="34">
        <f t="shared" si="6"/>
        <v>-366.19383512253978</v>
      </c>
      <c r="E194" s="28">
        <f t="shared" si="7"/>
        <v>-13466.813849095752</v>
      </c>
      <c r="F194" s="2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23">
        <v>184</v>
      </c>
      <c r="B195" s="28">
        <f t="shared" si="4"/>
        <v>-13466.813849095752</v>
      </c>
      <c r="C195" s="30">
        <f t="shared" si="5"/>
        <v>-89.778758993971678</v>
      </c>
      <c r="D195" s="34">
        <f t="shared" si="6"/>
        <v>-366.19383512253978</v>
      </c>
      <c r="E195" s="28">
        <f t="shared" si="7"/>
        <v>-13922.786443212262</v>
      </c>
      <c r="F195" s="2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23">
        <v>185</v>
      </c>
      <c r="B196" s="28">
        <f t="shared" si="4"/>
        <v>-13922.786443212262</v>
      </c>
      <c r="C196" s="30">
        <f t="shared" si="5"/>
        <v>-92.818576288081758</v>
      </c>
      <c r="D196" s="34">
        <f t="shared" si="6"/>
        <v>-366.19383512253978</v>
      </c>
      <c r="E196" s="28">
        <f t="shared" si="7"/>
        <v>-14381.798854622884</v>
      </c>
      <c r="F196" s="2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23">
        <v>186</v>
      </c>
      <c r="B197" s="28">
        <f t="shared" si="4"/>
        <v>-14381.798854622884</v>
      </c>
      <c r="C197" s="30">
        <f t="shared" si="5"/>
        <v>-95.878659030819236</v>
      </c>
      <c r="D197" s="34">
        <f t="shared" si="6"/>
        <v>-366.19383512253978</v>
      </c>
      <c r="E197" s="28">
        <f t="shared" si="7"/>
        <v>-14843.871348776243</v>
      </c>
      <c r="F197" s="2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23">
        <v>187</v>
      </c>
      <c r="B198" s="28">
        <f t="shared" si="4"/>
        <v>-14843.871348776243</v>
      </c>
      <c r="C198" s="30">
        <f t="shared" si="5"/>
        <v>-98.959142325174966</v>
      </c>
      <c r="D198" s="34">
        <f t="shared" si="6"/>
        <v>-366.19383512253978</v>
      </c>
      <c r="E198" s="28">
        <f t="shared" si="7"/>
        <v>-15309.024326223958</v>
      </c>
      <c r="F198" s="2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23">
        <v>188</v>
      </c>
      <c r="B199" s="28">
        <f t="shared" si="4"/>
        <v>-15309.024326223958</v>
      </c>
      <c r="C199" s="30">
        <f t="shared" si="5"/>
        <v>-102.0601621748264</v>
      </c>
      <c r="D199" s="34">
        <f t="shared" si="6"/>
        <v>-366.19383512253978</v>
      </c>
      <c r="E199" s="28">
        <f t="shared" si="7"/>
        <v>-15777.278323521325</v>
      </c>
      <c r="F199" s="2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23">
        <v>189</v>
      </c>
      <c r="B200" s="28">
        <f t="shared" si="4"/>
        <v>-15777.278323521325</v>
      </c>
      <c r="C200" s="30">
        <f t="shared" si="5"/>
        <v>-105.18185549014215</v>
      </c>
      <c r="D200" s="34">
        <f t="shared" si="6"/>
        <v>-366.19383512253978</v>
      </c>
      <c r="E200" s="28">
        <f t="shared" si="7"/>
        <v>-16248.654014134007</v>
      </c>
      <c r="F200" s="2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23">
        <v>190</v>
      </c>
      <c r="B201" s="28">
        <f t="shared" si="4"/>
        <v>-16248.654014134007</v>
      </c>
      <c r="C201" s="30">
        <f t="shared" si="5"/>
        <v>-108.32436009422672</v>
      </c>
      <c r="D201" s="34">
        <f t="shared" si="6"/>
        <v>-366.19383512253978</v>
      </c>
      <c r="E201" s="28">
        <f t="shared" si="7"/>
        <v>-16723.172209350771</v>
      </c>
      <c r="F201" s="2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23">
        <v>191</v>
      </c>
      <c r="B202" s="28">
        <f t="shared" si="4"/>
        <v>-16723.172209350771</v>
      </c>
      <c r="C202" s="30">
        <f t="shared" si="5"/>
        <v>-111.48781472900514</v>
      </c>
      <c r="D202" s="34">
        <f t="shared" si="6"/>
        <v>-366.19383512253978</v>
      </c>
      <c r="E202" s="28">
        <f t="shared" si="7"/>
        <v>-17200.853859202314</v>
      </c>
      <c r="F202" s="2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23">
        <v>192</v>
      </c>
      <c r="B203" s="28">
        <f t="shared" si="4"/>
        <v>-17200.853859202314</v>
      </c>
      <c r="C203" s="30">
        <f t="shared" si="5"/>
        <v>-114.67235906134876</v>
      </c>
      <c r="D203" s="34">
        <f t="shared" si="6"/>
        <v>-366.19383512253978</v>
      </c>
      <c r="E203" s="28">
        <f t="shared" si="7"/>
        <v>-17681.720053386201</v>
      </c>
      <c r="F203" s="2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23">
        <v>193</v>
      </c>
      <c r="B204" s="28">
        <f t="shared" si="4"/>
        <v>-17681.720053386201</v>
      </c>
      <c r="C204" s="30">
        <f t="shared" ref="C204:C267" si="8">+B204*$B$2/12</f>
        <v>-117.87813368924134</v>
      </c>
      <c r="D204" s="34">
        <f t="shared" ref="D204:D267" si="9">-$B$4</f>
        <v>-366.19383512253978</v>
      </c>
      <c r="E204" s="28">
        <f t="shared" ref="E204:E267" si="10">SUM(B204:D204)</f>
        <v>-18165.792022197984</v>
      </c>
      <c r="F204" s="2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23">
        <v>194</v>
      </c>
      <c r="B205" s="28">
        <f t="shared" ref="B205:B268" si="11">+E204</f>
        <v>-18165.792022197984</v>
      </c>
      <c r="C205" s="30">
        <f t="shared" si="8"/>
        <v>-121.10528014798656</v>
      </c>
      <c r="D205" s="34">
        <f t="shared" si="9"/>
        <v>-366.19383512253978</v>
      </c>
      <c r="E205" s="28">
        <f t="shared" si="10"/>
        <v>-18653.091137468509</v>
      </c>
      <c r="F205" s="2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23">
        <v>195</v>
      </c>
      <c r="B206" s="28">
        <f t="shared" si="11"/>
        <v>-18653.091137468509</v>
      </c>
      <c r="C206" s="30">
        <f t="shared" si="8"/>
        <v>-124.35394091645674</v>
      </c>
      <c r="D206" s="34">
        <f t="shared" si="9"/>
        <v>-366.19383512253978</v>
      </c>
      <c r="E206" s="28">
        <f t="shared" si="10"/>
        <v>-19143.638913507504</v>
      </c>
      <c r="F206" s="2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>
      <c r="A207" s="23">
        <v>196</v>
      </c>
      <c r="B207" s="28">
        <f t="shared" si="11"/>
        <v>-19143.638913507504</v>
      </c>
      <c r="C207" s="30">
        <f t="shared" si="8"/>
        <v>-127.62425942338336</v>
      </c>
      <c r="D207" s="34">
        <f t="shared" si="9"/>
        <v>-366.19383512253978</v>
      </c>
      <c r="E207" s="28">
        <f t="shared" si="10"/>
        <v>-19637.457008053429</v>
      </c>
      <c r="F207" s="2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>
      <c r="A208" s="23">
        <v>197</v>
      </c>
      <c r="B208" s="28">
        <f t="shared" si="11"/>
        <v>-19637.457008053429</v>
      </c>
      <c r="C208" s="30">
        <f t="shared" si="8"/>
        <v>-130.91638005368952</v>
      </c>
      <c r="D208" s="34">
        <f t="shared" si="9"/>
        <v>-366.19383512253978</v>
      </c>
      <c r="E208" s="28">
        <f t="shared" si="10"/>
        <v>-20134.567223229657</v>
      </c>
      <c r="F208" s="2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>
      <c r="A209" s="23">
        <v>198</v>
      </c>
      <c r="B209" s="28">
        <f t="shared" si="11"/>
        <v>-20134.567223229657</v>
      </c>
      <c r="C209" s="30">
        <f t="shared" si="8"/>
        <v>-134.23044815486438</v>
      </c>
      <c r="D209" s="34">
        <f t="shared" si="9"/>
        <v>-366.19383512253978</v>
      </c>
      <c r="E209" s="28">
        <f t="shared" si="10"/>
        <v>-20634.99150650706</v>
      </c>
      <c r="F209" s="2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>
      <c r="A210" s="23">
        <v>199</v>
      </c>
      <c r="B210" s="28">
        <f t="shared" si="11"/>
        <v>-20634.99150650706</v>
      </c>
      <c r="C210" s="30">
        <f t="shared" si="8"/>
        <v>-137.56661004338039</v>
      </c>
      <c r="D210" s="34">
        <f t="shared" si="9"/>
        <v>-366.19383512253978</v>
      </c>
      <c r="E210" s="28">
        <f t="shared" si="10"/>
        <v>-21138.751951672981</v>
      </c>
      <c r="F210" s="2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>
      <c r="A211" s="23">
        <v>200</v>
      </c>
      <c r="B211" s="28">
        <f t="shared" si="11"/>
        <v>-21138.751951672981</v>
      </c>
      <c r="C211" s="30">
        <f t="shared" si="8"/>
        <v>-140.9250130111532</v>
      </c>
      <c r="D211" s="34">
        <f t="shared" si="9"/>
        <v>-366.19383512253978</v>
      </c>
      <c r="E211" s="28">
        <f t="shared" si="10"/>
        <v>-21645.870799806675</v>
      </c>
      <c r="F211" s="2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>
      <c r="A212" s="23">
        <v>201</v>
      </c>
      <c r="B212" s="28">
        <f t="shared" si="11"/>
        <v>-21645.870799806675</v>
      </c>
      <c r="C212" s="30">
        <f t="shared" si="8"/>
        <v>-144.30580533204451</v>
      </c>
      <c r="D212" s="34">
        <f t="shared" si="9"/>
        <v>-366.19383512253978</v>
      </c>
      <c r="E212" s="28">
        <f t="shared" si="10"/>
        <v>-22156.37044026126</v>
      </c>
      <c r="F212" s="2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>
      <c r="A213" s="23">
        <v>202</v>
      </c>
      <c r="B213" s="28">
        <f t="shared" si="11"/>
        <v>-22156.37044026126</v>
      </c>
      <c r="C213" s="30">
        <f t="shared" si="8"/>
        <v>-147.7091362684084</v>
      </c>
      <c r="D213" s="34">
        <f t="shared" si="9"/>
        <v>-366.19383512253978</v>
      </c>
      <c r="E213" s="28">
        <f t="shared" si="10"/>
        <v>-22670.273411652208</v>
      </c>
      <c r="F213" s="2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>
      <c r="A214" s="23">
        <v>203</v>
      </c>
      <c r="B214" s="28">
        <f t="shared" si="11"/>
        <v>-22670.273411652208</v>
      </c>
      <c r="C214" s="30">
        <f t="shared" si="8"/>
        <v>-151.13515607768139</v>
      </c>
      <c r="D214" s="34">
        <f t="shared" si="9"/>
        <v>-366.19383512253978</v>
      </c>
      <c r="E214" s="28">
        <f t="shared" si="10"/>
        <v>-23187.60240285243</v>
      </c>
      <c r="F214" s="2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>
      <c r="A215" s="23">
        <v>204</v>
      </c>
      <c r="B215" s="28">
        <f t="shared" si="11"/>
        <v>-23187.60240285243</v>
      </c>
      <c r="C215" s="30">
        <f t="shared" si="8"/>
        <v>-154.58401601901622</v>
      </c>
      <c r="D215" s="34">
        <f t="shared" si="9"/>
        <v>-366.19383512253978</v>
      </c>
      <c r="E215" s="28">
        <f t="shared" si="10"/>
        <v>-23708.380253993986</v>
      </c>
      <c r="F215" s="2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>
      <c r="A216" s="23">
        <v>205</v>
      </c>
      <c r="B216" s="28">
        <f t="shared" si="11"/>
        <v>-23708.380253993986</v>
      </c>
      <c r="C216" s="30">
        <f t="shared" si="8"/>
        <v>-158.0558683599599</v>
      </c>
      <c r="D216" s="34">
        <f t="shared" si="9"/>
        <v>-366.19383512253978</v>
      </c>
      <c r="E216" s="28">
        <f t="shared" si="10"/>
        <v>-24232.629957476485</v>
      </c>
      <c r="F216" s="2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>
      <c r="A217" s="23">
        <v>206</v>
      </c>
      <c r="B217" s="28">
        <f t="shared" si="11"/>
        <v>-24232.629957476485</v>
      </c>
      <c r="C217" s="30">
        <f t="shared" si="8"/>
        <v>-161.55086638317655</v>
      </c>
      <c r="D217" s="34">
        <f t="shared" si="9"/>
        <v>-366.19383512253978</v>
      </c>
      <c r="E217" s="28">
        <f t="shared" si="10"/>
        <v>-24760.3746589822</v>
      </c>
      <c r="F217" s="2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>
      <c r="A218" s="23">
        <v>207</v>
      </c>
      <c r="B218" s="28">
        <f t="shared" si="11"/>
        <v>-24760.3746589822</v>
      </c>
      <c r="C218" s="30">
        <f t="shared" si="8"/>
        <v>-165.06916439321466</v>
      </c>
      <c r="D218" s="34">
        <f t="shared" si="9"/>
        <v>-366.19383512253978</v>
      </c>
      <c r="E218" s="28">
        <f t="shared" si="10"/>
        <v>-25291.637658497955</v>
      </c>
      <c r="F218" s="2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>
      <c r="A219" s="23">
        <v>208</v>
      </c>
      <c r="B219" s="28">
        <f t="shared" si="11"/>
        <v>-25291.637658497955</v>
      </c>
      <c r="C219" s="30">
        <f t="shared" si="8"/>
        <v>-168.61091772331972</v>
      </c>
      <c r="D219" s="34">
        <f t="shared" si="9"/>
        <v>-366.19383512253978</v>
      </c>
      <c r="E219" s="28">
        <f t="shared" si="10"/>
        <v>-25826.442411343814</v>
      </c>
      <c r="F219" s="2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>
      <c r="A220" s="23">
        <v>209</v>
      </c>
      <c r="B220" s="28">
        <f t="shared" si="11"/>
        <v>-25826.442411343814</v>
      </c>
      <c r="C220" s="30">
        <f t="shared" si="8"/>
        <v>-172.1762827422921</v>
      </c>
      <c r="D220" s="34">
        <f t="shared" si="9"/>
        <v>-366.19383512253978</v>
      </c>
      <c r="E220" s="28">
        <f t="shared" si="10"/>
        <v>-26364.812529208648</v>
      </c>
      <c r="F220" s="2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>
      <c r="A221" s="23">
        <v>210</v>
      </c>
      <c r="B221" s="28">
        <f t="shared" si="11"/>
        <v>-26364.812529208648</v>
      </c>
      <c r="C221" s="30">
        <f t="shared" si="8"/>
        <v>-175.765416861391</v>
      </c>
      <c r="D221" s="34">
        <f t="shared" si="9"/>
        <v>-366.19383512253978</v>
      </c>
      <c r="E221" s="28">
        <f t="shared" si="10"/>
        <v>-26906.77178119258</v>
      </c>
      <c r="F221" s="2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>
      <c r="A222" s="23">
        <v>211</v>
      </c>
      <c r="B222" s="28">
        <f t="shared" si="11"/>
        <v>-26906.77178119258</v>
      </c>
      <c r="C222" s="30">
        <f t="shared" si="8"/>
        <v>-179.37847854128384</v>
      </c>
      <c r="D222" s="34">
        <f t="shared" si="9"/>
        <v>-366.19383512253978</v>
      </c>
      <c r="E222" s="28">
        <f t="shared" si="10"/>
        <v>-27452.344094856402</v>
      </c>
      <c r="F222" s="2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>
      <c r="A223" s="23">
        <v>212</v>
      </c>
      <c r="B223" s="28">
        <f t="shared" si="11"/>
        <v>-27452.344094856402</v>
      </c>
      <c r="C223" s="30">
        <f t="shared" si="8"/>
        <v>-183.01562729904268</v>
      </c>
      <c r="D223" s="34">
        <f t="shared" si="9"/>
        <v>-366.19383512253978</v>
      </c>
      <c r="E223" s="28">
        <f t="shared" si="10"/>
        <v>-28001.553557277985</v>
      </c>
      <c r="F223" s="2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>
      <c r="A224" s="23">
        <v>213</v>
      </c>
      <c r="B224" s="28">
        <f t="shared" si="11"/>
        <v>-28001.553557277985</v>
      </c>
      <c r="C224" s="30">
        <f t="shared" si="8"/>
        <v>-186.67702371518658</v>
      </c>
      <c r="D224" s="34">
        <f t="shared" si="9"/>
        <v>-366.19383512253978</v>
      </c>
      <c r="E224" s="28">
        <f t="shared" si="10"/>
        <v>-28554.424416115711</v>
      </c>
      <c r="F224" s="2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>
      <c r="A225" s="23">
        <v>214</v>
      </c>
      <c r="B225" s="28">
        <f t="shared" si="11"/>
        <v>-28554.424416115711</v>
      </c>
      <c r="C225" s="30">
        <f t="shared" si="8"/>
        <v>-190.36282944077141</v>
      </c>
      <c r="D225" s="34">
        <f t="shared" si="9"/>
        <v>-366.19383512253978</v>
      </c>
      <c r="E225" s="28">
        <f t="shared" si="10"/>
        <v>-29110.981080679023</v>
      </c>
      <c r="F225" s="2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>
      <c r="A226" s="23">
        <v>215</v>
      </c>
      <c r="B226" s="28">
        <f t="shared" si="11"/>
        <v>-29110.981080679023</v>
      </c>
      <c r="C226" s="30">
        <f t="shared" si="8"/>
        <v>-194.07320720452682</v>
      </c>
      <c r="D226" s="34">
        <f t="shared" si="9"/>
        <v>-366.19383512253978</v>
      </c>
      <c r="E226" s="28">
        <f t="shared" si="10"/>
        <v>-29671.248123006091</v>
      </c>
      <c r="F226" s="2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>
      <c r="A227" s="23">
        <v>216</v>
      </c>
      <c r="B227" s="28">
        <f t="shared" si="11"/>
        <v>-29671.248123006091</v>
      </c>
      <c r="C227" s="30">
        <f t="shared" si="8"/>
        <v>-197.80832082004062</v>
      </c>
      <c r="D227" s="34">
        <f t="shared" si="9"/>
        <v>-366.19383512253978</v>
      </c>
      <c r="E227" s="28">
        <f t="shared" si="10"/>
        <v>-30235.250278948672</v>
      </c>
      <c r="F227" s="2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>
      <c r="A228" s="23">
        <v>217</v>
      </c>
      <c r="B228" s="28">
        <f t="shared" si="11"/>
        <v>-30235.250278948672</v>
      </c>
      <c r="C228" s="30">
        <f t="shared" si="8"/>
        <v>-201.56833519299116</v>
      </c>
      <c r="D228" s="34">
        <f t="shared" si="9"/>
        <v>-366.19383512253978</v>
      </c>
      <c r="E228" s="28">
        <f t="shared" si="10"/>
        <v>-30803.012449264203</v>
      </c>
      <c r="F228" s="2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>
      <c r="A229" s="23">
        <v>218</v>
      </c>
      <c r="B229" s="28">
        <f t="shared" si="11"/>
        <v>-30803.012449264203</v>
      </c>
      <c r="C229" s="30">
        <f t="shared" si="8"/>
        <v>-205.35341632842801</v>
      </c>
      <c r="D229" s="34">
        <f t="shared" si="9"/>
        <v>-366.19383512253978</v>
      </c>
      <c r="E229" s="28">
        <f t="shared" si="10"/>
        <v>-31374.55970071517</v>
      </c>
      <c r="F229" s="2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>
      <c r="A230" s="23">
        <v>219</v>
      </c>
      <c r="B230" s="28">
        <f t="shared" si="11"/>
        <v>-31374.55970071517</v>
      </c>
      <c r="C230" s="30">
        <f t="shared" si="8"/>
        <v>-209.16373133810114</v>
      </c>
      <c r="D230" s="34">
        <f t="shared" si="9"/>
        <v>-366.19383512253978</v>
      </c>
      <c r="E230" s="28">
        <f t="shared" si="10"/>
        <v>-31949.91726717581</v>
      </c>
      <c r="F230" s="2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>
      <c r="A231" s="23">
        <v>220</v>
      </c>
      <c r="B231" s="28">
        <f t="shared" si="11"/>
        <v>-31949.91726717581</v>
      </c>
      <c r="C231" s="30">
        <f t="shared" si="8"/>
        <v>-212.99944844783874</v>
      </c>
      <c r="D231" s="34">
        <f t="shared" si="9"/>
        <v>-366.19383512253978</v>
      </c>
      <c r="E231" s="28">
        <f t="shared" si="10"/>
        <v>-32529.110550746187</v>
      </c>
      <c r="F231" s="2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>
      <c r="A232" s="23">
        <v>221</v>
      </c>
      <c r="B232" s="28">
        <f t="shared" si="11"/>
        <v>-32529.110550746187</v>
      </c>
      <c r="C232" s="30">
        <f t="shared" si="8"/>
        <v>-216.86073700497457</v>
      </c>
      <c r="D232" s="34">
        <f t="shared" si="9"/>
        <v>-366.19383512253978</v>
      </c>
      <c r="E232" s="28">
        <f t="shared" si="10"/>
        <v>-33112.165122873703</v>
      </c>
      <c r="F232" s="2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>
      <c r="A233" s="23">
        <v>222</v>
      </c>
      <c r="B233" s="28">
        <f t="shared" si="11"/>
        <v>-33112.165122873703</v>
      </c>
      <c r="C233" s="30">
        <f t="shared" si="8"/>
        <v>-220.74776748582471</v>
      </c>
      <c r="D233" s="34">
        <f t="shared" si="9"/>
        <v>-366.19383512253978</v>
      </c>
      <c r="E233" s="28">
        <f t="shared" si="10"/>
        <v>-33699.106725482066</v>
      </c>
      <c r="F233" s="2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>
      <c r="A234" s="23">
        <v>223</v>
      </c>
      <c r="B234" s="28">
        <f t="shared" si="11"/>
        <v>-33699.106725482066</v>
      </c>
      <c r="C234" s="30">
        <f t="shared" si="8"/>
        <v>-224.66071150321378</v>
      </c>
      <c r="D234" s="34">
        <f t="shared" si="9"/>
        <v>-366.19383512253978</v>
      </c>
      <c r="E234" s="28">
        <f t="shared" si="10"/>
        <v>-34289.961272107823</v>
      </c>
      <c r="F234" s="2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>
      <c r="A235" s="23">
        <v>224</v>
      </c>
      <c r="B235" s="28">
        <f t="shared" si="11"/>
        <v>-34289.961272107823</v>
      </c>
      <c r="C235" s="30">
        <f t="shared" si="8"/>
        <v>-228.59974181405218</v>
      </c>
      <c r="D235" s="34">
        <f t="shared" si="9"/>
        <v>-366.19383512253978</v>
      </c>
      <c r="E235" s="28">
        <f t="shared" si="10"/>
        <v>-34884.754849044417</v>
      </c>
      <c r="F235" s="2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>
      <c r="A236" s="23">
        <v>225</v>
      </c>
      <c r="B236" s="28">
        <f t="shared" si="11"/>
        <v>-34884.754849044417</v>
      </c>
      <c r="C236" s="30">
        <f t="shared" si="8"/>
        <v>-232.56503232696278</v>
      </c>
      <c r="D236" s="34">
        <f t="shared" si="9"/>
        <v>-366.19383512253978</v>
      </c>
      <c r="E236" s="28">
        <f t="shared" si="10"/>
        <v>-35483.513716493922</v>
      </c>
      <c r="F236" s="2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>
      <c r="A237" s="23">
        <v>226</v>
      </c>
      <c r="B237" s="28">
        <f t="shared" si="11"/>
        <v>-35483.513716493922</v>
      </c>
      <c r="C237" s="30">
        <f t="shared" si="8"/>
        <v>-236.55675810995947</v>
      </c>
      <c r="D237" s="34">
        <f t="shared" si="9"/>
        <v>-366.19383512253978</v>
      </c>
      <c r="E237" s="28">
        <f t="shared" si="10"/>
        <v>-36086.264309726423</v>
      </c>
      <c r="F237" s="2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>
      <c r="A238" s="23">
        <v>227</v>
      </c>
      <c r="B238" s="28">
        <f t="shared" si="11"/>
        <v>-36086.264309726423</v>
      </c>
      <c r="C238" s="30">
        <f t="shared" si="8"/>
        <v>-240.57509539817616</v>
      </c>
      <c r="D238" s="34">
        <f t="shared" si="9"/>
        <v>-366.19383512253978</v>
      </c>
      <c r="E238" s="28">
        <f t="shared" si="10"/>
        <v>-36693.033240247139</v>
      </c>
      <c r="F238" s="2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>
      <c r="A239" s="23">
        <v>228</v>
      </c>
      <c r="B239" s="28">
        <f t="shared" si="11"/>
        <v>-36693.033240247139</v>
      </c>
      <c r="C239" s="30">
        <f t="shared" si="8"/>
        <v>-244.62022160164759</v>
      </c>
      <c r="D239" s="34">
        <f t="shared" si="9"/>
        <v>-366.19383512253978</v>
      </c>
      <c r="E239" s="28">
        <f t="shared" si="10"/>
        <v>-37303.847296971326</v>
      </c>
      <c r="F239" s="24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>
      <c r="A240" s="23">
        <v>229</v>
      </c>
      <c r="B240" s="28">
        <f t="shared" si="11"/>
        <v>-37303.847296971326</v>
      </c>
      <c r="C240" s="30">
        <f t="shared" si="8"/>
        <v>-248.69231531314219</v>
      </c>
      <c r="D240" s="34">
        <f t="shared" si="9"/>
        <v>-366.19383512253978</v>
      </c>
      <c r="E240" s="28">
        <f t="shared" si="10"/>
        <v>-37918.733447407008</v>
      </c>
      <c r="F240" s="24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>
      <c r="A241" s="23">
        <v>230</v>
      </c>
      <c r="B241" s="28">
        <f t="shared" si="11"/>
        <v>-37918.733447407008</v>
      </c>
      <c r="C241" s="30">
        <f t="shared" si="8"/>
        <v>-252.79155631604672</v>
      </c>
      <c r="D241" s="34">
        <f t="shared" si="9"/>
        <v>-366.19383512253978</v>
      </c>
      <c r="E241" s="28">
        <f t="shared" si="10"/>
        <v>-38537.718838845598</v>
      </c>
      <c r="F241" s="24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>
      <c r="A242" s="23">
        <v>231</v>
      </c>
      <c r="B242" s="28">
        <f t="shared" si="11"/>
        <v>-38537.718838845598</v>
      </c>
      <c r="C242" s="30">
        <f t="shared" si="8"/>
        <v>-256.91812559230397</v>
      </c>
      <c r="D242" s="34">
        <f t="shared" si="9"/>
        <v>-366.19383512253978</v>
      </c>
      <c r="E242" s="28">
        <f t="shared" si="10"/>
        <v>-39160.830799560441</v>
      </c>
      <c r="F242" s="24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>
      <c r="A243" s="23">
        <v>232</v>
      </c>
      <c r="B243" s="28">
        <f t="shared" si="11"/>
        <v>-39160.830799560441</v>
      </c>
      <c r="C243" s="30">
        <f t="shared" si="8"/>
        <v>-261.07220533040294</v>
      </c>
      <c r="D243" s="34">
        <f t="shared" si="9"/>
        <v>-366.19383512253978</v>
      </c>
      <c r="E243" s="28">
        <f t="shared" si="10"/>
        <v>-39788.096840013386</v>
      </c>
      <c r="F243" s="24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>
      <c r="A244" s="23">
        <v>233</v>
      </c>
      <c r="B244" s="28">
        <f t="shared" si="11"/>
        <v>-39788.096840013386</v>
      </c>
      <c r="C244" s="30">
        <f t="shared" si="8"/>
        <v>-265.25397893342262</v>
      </c>
      <c r="D244" s="34">
        <f t="shared" si="9"/>
        <v>-366.19383512253978</v>
      </c>
      <c r="E244" s="28">
        <f t="shared" si="10"/>
        <v>-40419.544654069352</v>
      </c>
      <c r="F244" s="24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>
      <c r="A245" s="23">
        <v>234</v>
      </c>
      <c r="B245" s="28">
        <f t="shared" si="11"/>
        <v>-40419.544654069352</v>
      </c>
      <c r="C245" s="30">
        <f t="shared" si="8"/>
        <v>-269.463631027129</v>
      </c>
      <c r="D245" s="34">
        <f t="shared" si="9"/>
        <v>-366.19383512253978</v>
      </c>
      <c r="E245" s="28">
        <f t="shared" si="10"/>
        <v>-41055.202120219023</v>
      </c>
      <c r="F245" s="24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>
      <c r="A246" s="23">
        <v>235</v>
      </c>
      <c r="B246" s="28">
        <f t="shared" si="11"/>
        <v>-41055.202120219023</v>
      </c>
      <c r="C246" s="30">
        <f t="shared" si="8"/>
        <v>-273.70134746812681</v>
      </c>
      <c r="D246" s="34">
        <f t="shared" si="9"/>
        <v>-366.19383512253978</v>
      </c>
      <c r="E246" s="28">
        <f t="shared" si="10"/>
        <v>-41695.097302809692</v>
      </c>
      <c r="F246" s="24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>
      <c r="A247" s="23">
        <v>236</v>
      </c>
      <c r="B247" s="28">
        <f t="shared" si="11"/>
        <v>-41695.097302809692</v>
      </c>
      <c r="C247" s="30">
        <f t="shared" si="8"/>
        <v>-277.96731535206465</v>
      </c>
      <c r="D247" s="34">
        <f t="shared" si="9"/>
        <v>-366.19383512253978</v>
      </c>
      <c r="E247" s="28">
        <f t="shared" si="10"/>
        <v>-42339.258453284296</v>
      </c>
      <c r="F247" s="24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>
      <c r="A248" s="23">
        <v>237</v>
      </c>
      <c r="B248" s="28">
        <f t="shared" si="11"/>
        <v>-42339.258453284296</v>
      </c>
      <c r="C248" s="30">
        <f t="shared" si="8"/>
        <v>-282.26172302189531</v>
      </c>
      <c r="D248" s="34">
        <f t="shared" si="9"/>
        <v>-366.19383512253978</v>
      </c>
      <c r="E248" s="28">
        <f t="shared" si="10"/>
        <v>-42987.714011428732</v>
      </c>
      <c r="F248" s="24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>
      <c r="A249" s="23">
        <v>238</v>
      </c>
      <c r="B249" s="28">
        <f t="shared" si="11"/>
        <v>-42987.714011428732</v>
      </c>
      <c r="C249" s="30">
        <f t="shared" si="8"/>
        <v>-286.58476007619157</v>
      </c>
      <c r="D249" s="34">
        <f t="shared" si="9"/>
        <v>-366.19383512253978</v>
      </c>
      <c r="E249" s="28">
        <f t="shared" si="10"/>
        <v>-43640.492606627464</v>
      </c>
      <c r="F249" s="24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>
      <c r="A250" s="23">
        <v>239</v>
      </c>
      <c r="B250" s="28">
        <f t="shared" si="11"/>
        <v>-43640.492606627464</v>
      </c>
      <c r="C250" s="30">
        <f t="shared" si="8"/>
        <v>-290.93661737751643</v>
      </c>
      <c r="D250" s="34">
        <f t="shared" si="9"/>
        <v>-366.19383512253978</v>
      </c>
      <c r="E250" s="28">
        <f t="shared" si="10"/>
        <v>-44297.623059127523</v>
      </c>
      <c r="F250" s="24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>
      <c r="A251" s="23">
        <v>240</v>
      </c>
      <c r="B251" s="28">
        <f t="shared" si="11"/>
        <v>-44297.623059127523</v>
      </c>
      <c r="C251" s="30">
        <f t="shared" si="8"/>
        <v>-295.31748706085017</v>
      </c>
      <c r="D251" s="34">
        <f t="shared" si="9"/>
        <v>-366.19383512253978</v>
      </c>
      <c r="E251" s="28">
        <f t="shared" si="10"/>
        <v>-44959.134381310912</v>
      </c>
      <c r="F251" s="24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>
      <c r="A252" s="23">
        <v>241</v>
      </c>
      <c r="B252" s="28">
        <f t="shared" si="11"/>
        <v>-44959.134381310912</v>
      </c>
      <c r="C252" s="30">
        <f t="shared" si="8"/>
        <v>-299.72756254207275</v>
      </c>
      <c r="D252" s="34">
        <f t="shared" si="9"/>
        <v>-366.19383512253978</v>
      </c>
      <c r="E252" s="28">
        <f t="shared" si="10"/>
        <v>-45625.055778975526</v>
      </c>
      <c r="F252" s="24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>
      <c r="A253" s="23">
        <v>242</v>
      </c>
      <c r="B253" s="28">
        <f t="shared" si="11"/>
        <v>-45625.055778975526</v>
      </c>
      <c r="C253" s="30">
        <f t="shared" si="8"/>
        <v>-304.16703852650352</v>
      </c>
      <c r="D253" s="34">
        <f t="shared" si="9"/>
        <v>-366.19383512253978</v>
      </c>
      <c r="E253" s="28">
        <f t="shared" si="10"/>
        <v>-46295.416652624568</v>
      </c>
      <c r="F253" s="24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>
      <c r="A254" s="23">
        <v>243</v>
      </c>
      <c r="B254" s="28">
        <f t="shared" si="11"/>
        <v>-46295.416652624568</v>
      </c>
      <c r="C254" s="30">
        <f t="shared" si="8"/>
        <v>-308.63611101749711</v>
      </c>
      <c r="D254" s="34">
        <f t="shared" si="9"/>
        <v>-366.19383512253978</v>
      </c>
      <c r="E254" s="28">
        <f t="shared" si="10"/>
        <v>-46970.246598764606</v>
      </c>
      <c r="F254" s="24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>
      <c r="A255" s="23">
        <v>244</v>
      </c>
      <c r="B255" s="28">
        <f t="shared" si="11"/>
        <v>-46970.246598764606</v>
      </c>
      <c r="C255" s="30">
        <f t="shared" si="8"/>
        <v>-313.1349773250974</v>
      </c>
      <c r="D255" s="34">
        <f t="shared" si="9"/>
        <v>-366.19383512253978</v>
      </c>
      <c r="E255" s="28">
        <f t="shared" si="10"/>
        <v>-47649.575411212245</v>
      </c>
      <c r="F255" s="24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>
      <c r="A256" s="23">
        <v>245</v>
      </c>
      <c r="B256" s="28">
        <f t="shared" si="11"/>
        <v>-47649.575411212245</v>
      </c>
      <c r="C256" s="30">
        <f t="shared" si="8"/>
        <v>-317.6638360747483</v>
      </c>
      <c r="D256" s="34">
        <f t="shared" si="9"/>
        <v>-366.19383512253978</v>
      </c>
      <c r="E256" s="28">
        <f t="shared" si="10"/>
        <v>-48333.43308240953</v>
      </c>
      <c r="F256" s="24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>
      <c r="A257" s="23">
        <v>246</v>
      </c>
      <c r="B257" s="28">
        <f t="shared" si="11"/>
        <v>-48333.43308240953</v>
      </c>
      <c r="C257" s="30">
        <f t="shared" si="8"/>
        <v>-322.22288721606355</v>
      </c>
      <c r="D257" s="34">
        <f t="shared" si="9"/>
        <v>-366.19383512253978</v>
      </c>
      <c r="E257" s="28">
        <f t="shared" si="10"/>
        <v>-49021.849804748133</v>
      </c>
      <c r="F257" s="24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>
      <c r="A258" s="23">
        <v>247</v>
      </c>
      <c r="B258" s="28">
        <f t="shared" si="11"/>
        <v>-49021.849804748133</v>
      </c>
      <c r="C258" s="30">
        <f t="shared" si="8"/>
        <v>-326.81233203165419</v>
      </c>
      <c r="D258" s="34">
        <f t="shared" si="9"/>
        <v>-366.19383512253978</v>
      </c>
      <c r="E258" s="28">
        <f t="shared" si="10"/>
        <v>-49714.855971902325</v>
      </c>
      <c r="F258" s="24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>
      <c r="A259" s="23">
        <v>248</v>
      </c>
      <c r="B259" s="28">
        <f t="shared" si="11"/>
        <v>-49714.855971902325</v>
      </c>
      <c r="C259" s="30">
        <f t="shared" si="8"/>
        <v>-331.43237314601549</v>
      </c>
      <c r="D259" s="34">
        <f t="shared" si="9"/>
        <v>-366.19383512253978</v>
      </c>
      <c r="E259" s="28">
        <f t="shared" si="10"/>
        <v>-50412.482180170882</v>
      </c>
      <c r="F259" s="24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>
      <c r="A260" s="23">
        <v>249</v>
      </c>
      <c r="B260" s="28">
        <f t="shared" si="11"/>
        <v>-50412.482180170882</v>
      </c>
      <c r="C260" s="30">
        <f t="shared" si="8"/>
        <v>-336.08321453447257</v>
      </c>
      <c r="D260" s="34">
        <f t="shared" si="9"/>
        <v>-366.19383512253978</v>
      </c>
      <c r="E260" s="28">
        <f t="shared" si="10"/>
        <v>-51114.759229827898</v>
      </c>
      <c r="F260" s="24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>
      <c r="A261" s="23">
        <v>250</v>
      </c>
      <c r="B261" s="28">
        <f t="shared" si="11"/>
        <v>-51114.759229827898</v>
      </c>
      <c r="C261" s="30">
        <f t="shared" si="8"/>
        <v>-340.765061532186</v>
      </c>
      <c r="D261" s="34">
        <f t="shared" si="9"/>
        <v>-366.19383512253978</v>
      </c>
      <c r="E261" s="28">
        <f t="shared" si="10"/>
        <v>-51821.718126482621</v>
      </c>
      <c r="F261" s="24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>
      <c r="A262" s="23">
        <v>251</v>
      </c>
      <c r="B262" s="28">
        <f t="shared" si="11"/>
        <v>-51821.718126482621</v>
      </c>
      <c r="C262" s="30">
        <f t="shared" si="8"/>
        <v>-345.47812084321748</v>
      </c>
      <c r="D262" s="34">
        <f t="shared" si="9"/>
        <v>-366.19383512253978</v>
      </c>
      <c r="E262" s="28">
        <f t="shared" si="10"/>
        <v>-52533.390082448379</v>
      </c>
      <c r="F262" s="24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>
      <c r="A263" s="23">
        <v>252</v>
      </c>
      <c r="B263" s="28">
        <f t="shared" si="11"/>
        <v>-52533.390082448379</v>
      </c>
      <c r="C263" s="30">
        <f t="shared" si="8"/>
        <v>-350.22260054965585</v>
      </c>
      <c r="D263" s="34">
        <f t="shared" si="9"/>
        <v>-366.19383512253978</v>
      </c>
      <c r="E263" s="28">
        <f t="shared" si="10"/>
        <v>-53249.806518120575</v>
      </c>
      <c r="F263" s="24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>
      <c r="A264" s="23">
        <v>253</v>
      </c>
      <c r="B264" s="28">
        <f t="shared" si="11"/>
        <v>-53249.806518120575</v>
      </c>
      <c r="C264" s="30">
        <f t="shared" si="8"/>
        <v>-354.99871012080388</v>
      </c>
      <c r="D264" s="34">
        <f t="shared" si="9"/>
        <v>-366.19383512253978</v>
      </c>
      <c r="E264" s="28">
        <f t="shared" si="10"/>
        <v>-53970.999063363917</v>
      </c>
      <c r="F264" s="24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>
      <c r="A265" s="23">
        <v>254</v>
      </c>
      <c r="B265" s="28">
        <f t="shared" si="11"/>
        <v>-53970.999063363917</v>
      </c>
      <c r="C265" s="30">
        <f t="shared" si="8"/>
        <v>-359.80666042242615</v>
      </c>
      <c r="D265" s="34">
        <f t="shared" si="9"/>
        <v>-366.19383512253978</v>
      </c>
      <c r="E265" s="28">
        <f t="shared" si="10"/>
        <v>-54696.999558908887</v>
      </c>
      <c r="F265" s="24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>
      <c r="A266" s="23">
        <v>255</v>
      </c>
      <c r="B266" s="28">
        <f t="shared" si="11"/>
        <v>-54696.999558908887</v>
      </c>
      <c r="C266" s="30">
        <f t="shared" si="8"/>
        <v>-364.64666372605922</v>
      </c>
      <c r="D266" s="34">
        <f t="shared" si="9"/>
        <v>-366.19383512253978</v>
      </c>
      <c r="E266" s="28">
        <f t="shared" si="10"/>
        <v>-55427.840057757487</v>
      </c>
      <c r="F266" s="24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>
      <c r="A267" s="23">
        <v>256</v>
      </c>
      <c r="B267" s="28">
        <f t="shared" si="11"/>
        <v>-55427.840057757487</v>
      </c>
      <c r="C267" s="30">
        <f t="shared" si="8"/>
        <v>-369.51893371838327</v>
      </c>
      <c r="D267" s="34">
        <f t="shared" si="9"/>
        <v>-366.19383512253978</v>
      </c>
      <c r="E267" s="28">
        <f t="shared" si="10"/>
        <v>-56163.55282659841</v>
      </c>
      <c r="F267" s="24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>
      <c r="A268" s="23">
        <v>257</v>
      </c>
      <c r="B268" s="28">
        <f t="shared" si="11"/>
        <v>-56163.55282659841</v>
      </c>
      <c r="C268" s="30">
        <f t="shared" ref="C268:C331" si="12">+B268*$B$2/12</f>
        <v>-374.42368551065607</v>
      </c>
      <c r="D268" s="34">
        <f t="shared" ref="D268:D331" si="13">-$B$4</f>
        <v>-366.19383512253978</v>
      </c>
      <c r="E268" s="28">
        <f t="shared" ref="E268:E331" si="14">SUM(B268:D268)</f>
        <v>-56904.170347231608</v>
      </c>
      <c r="F268" s="24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>
      <c r="A269" s="23">
        <v>258</v>
      </c>
      <c r="B269" s="28">
        <f t="shared" ref="B269:B332" si="15">+E268</f>
        <v>-56904.170347231608</v>
      </c>
      <c r="C269" s="30">
        <f t="shared" si="12"/>
        <v>-379.36113564821068</v>
      </c>
      <c r="D269" s="34">
        <f t="shared" si="13"/>
        <v>-366.19383512253978</v>
      </c>
      <c r="E269" s="28">
        <f t="shared" si="14"/>
        <v>-57649.725318002362</v>
      </c>
      <c r="F269" s="24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>
      <c r="A270" s="23">
        <v>259</v>
      </c>
      <c r="B270" s="28">
        <f t="shared" si="15"/>
        <v>-57649.725318002362</v>
      </c>
      <c r="C270" s="30">
        <f t="shared" si="12"/>
        <v>-384.33150212001578</v>
      </c>
      <c r="D270" s="34">
        <f t="shared" si="13"/>
        <v>-366.19383512253978</v>
      </c>
      <c r="E270" s="28">
        <f t="shared" si="14"/>
        <v>-58400.250655244919</v>
      </c>
      <c r="F270" s="2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>
      <c r="A271" s="23">
        <v>260</v>
      </c>
      <c r="B271" s="28">
        <f t="shared" si="15"/>
        <v>-58400.250655244919</v>
      </c>
      <c r="C271" s="30">
        <f t="shared" si="12"/>
        <v>-389.33500436829945</v>
      </c>
      <c r="D271" s="34">
        <f t="shared" si="13"/>
        <v>-366.19383512253978</v>
      </c>
      <c r="E271" s="28">
        <f t="shared" si="14"/>
        <v>-59155.779494735762</v>
      </c>
      <c r="F271" s="2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>
      <c r="A272" s="23">
        <v>261</v>
      </c>
      <c r="B272" s="28">
        <f t="shared" si="15"/>
        <v>-59155.779494735762</v>
      </c>
      <c r="C272" s="30">
        <f t="shared" si="12"/>
        <v>-394.3718632982384</v>
      </c>
      <c r="D272" s="34">
        <f t="shared" si="13"/>
        <v>-366.19383512253978</v>
      </c>
      <c r="E272" s="28">
        <f t="shared" si="14"/>
        <v>-59916.345193156543</v>
      </c>
      <c r="F272" s="2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>
      <c r="A273" s="23">
        <v>262</v>
      </c>
      <c r="B273" s="28">
        <f t="shared" si="15"/>
        <v>-59916.345193156543</v>
      </c>
      <c r="C273" s="30">
        <f t="shared" si="12"/>
        <v>-399.44230128771028</v>
      </c>
      <c r="D273" s="34">
        <f t="shared" si="13"/>
        <v>-366.19383512253978</v>
      </c>
      <c r="E273" s="28">
        <f t="shared" si="14"/>
        <v>-60681.981329566792</v>
      </c>
      <c r="F273" s="2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>
      <c r="A274" s="23">
        <v>263</v>
      </c>
      <c r="B274" s="28">
        <f t="shared" si="15"/>
        <v>-60681.981329566792</v>
      </c>
      <c r="C274" s="30">
        <f t="shared" si="12"/>
        <v>-404.54654219711193</v>
      </c>
      <c r="D274" s="34">
        <f t="shared" si="13"/>
        <v>-366.19383512253978</v>
      </c>
      <c r="E274" s="28">
        <f t="shared" si="14"/>
        <v>-61452.721706886441</v>
      </c>
      <c r="F274" s="2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>
      <c r="A275" s="23">
        <v>264</v>
      </c>
      <c r="B275" s="28">
        <f t="shared" si="15"/>
        <v>-61452.721706886441</v>
      </c>
      <c r="C275" s="30">
        <f t="shared" si="12"/>
        <v>-409.68481137924294</v>
      </c>
      <c r="D275" s="34">
        <f t="shared" si="13"/>
        <v>-366.19383512253978</v>
      </c>
      <c r="E275" s="28">
        <f t="shared" si="14"/>
        <v>-62228.600353388225</v>
      </c>
      <c r="F275" s="2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>
      <c r="A276" s="23">
        <v>265</v>
      </c>
      <c r="B276" s="28">
        <f t="shared" si="15"/>
        <v>-62228.600353388225</v>
      </c>
      <c r="C276" s="30">
        <f t="shared" si="12"/>
        <v>-414.85733568925485</v>
      </c>
      <c r="D276" s="34">
        <f t="shared" si="13"/>
        <v>-366.19383512253978</v>
      </c>
      <c r="E276" s="28">
        <f t="shared" si="14"/>
        <v>-63009.651524200017</v>
      </c>
      <c r="F276" s="2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>
      <c r="A277" s="23">
        <v>266</v>
      </c>
      <c r="B277" s="28">
        <f t="shared" si="15"/>
        <v>-63009.651524200017</v>
      </c>
      <c r="C277" s="30">
        <f t="shared" si="12"/>
        <v>-420.06434349466684</v>
      </c>
      <c r="D277" s="34">
        <f t="shared" si="13"/>
        <v>-366.19383512253978</v>
      </c>
      <c r="E277" s="28">
        <f t="shared" si="14"/>
        <v>-63795.909702817225</v>
      </c>
      <c r="F277" s="2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>
      <c r="A278" s="23">
        <v>267</v>
      </c>
      <c r="B278" s="28">
        <f t="shared" si="15"/>
        <v>-63795.909702817225</v>
      </c>
      <c r="C278" s="30">
        <f t="shared" si="12"/>
        <v>-425.30606468544823</v>
      </c>
      <c r="D278" s="34">
        <f t="shared" si="13"/>
        <v>-366.19383512253978</v>
      </c>
      <c r="E278" s="28">
        <f t="shared" si="14"/>
        <v>-64587.409602625215</v>
      </c>
      <c r="F278" s="2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>
      <c r="A279" s="23">
        <v>268</v>
      </c>
      <c r="B279" s="28">
        <f t="shared" si="15"/>
        <v>-64587.409602625215</v>
      </c>
      <c r="C279" s="30">
        <f t="shared" si="12"/>
        <v>-430.5827306841681</v>
      </c>
      <c r="D279" s="34">
        <f t="shared" si="13"/>
        <v>-366.19383512253978</v>
      </c>
      <c r="E279" s="28">
        <f t="shared" si="14"/>
        <v>-65384.186168431923</v>
      </c>
      <c r="F279" s="2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>
      <c r="A280" s="23">
        <v>269</v>
      </c>
      <c r="B280" s="28">
        <f t="shared" si="15"/>
        <v>-65384.186168431923</v>
      </c>
      <c r="C280" s="30">
        <f t="shared" si="12"/>
        <v>-435.89457445621287</v>
      </c>
      <c r="D280" s="34">
        <f t="shared" si="13"/>
        <v>-366.19383512253978</v>
      </c>
      <c r="E280" s="28">
        <f t="shared" si="14"/>
        <v>-66186.274578010678</v>
      </c>
      <c r="F280" s="2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>
      <c r="A281" s="23">
        <v>270</v>
      </c>
      <c r="B281" s="28">
        <f t="shared" si="15"/>
        <v>-66186.274578010678</v>
      </c>
      <c r="C281" s="30">
        <f t="shared" si="12"/>
        <v>-441.24183052007123</v>
      </c>
      <c r="D281" s="34">
        <f t="shared" si="13"/>
        <v>-366.19383512253978</v>
      </c>
      <c r="E281" s="28">
        <f t="shared" si="14"/>
        <v>-66993.710243653288</v>
      </c>
      <c r="F281" s="2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>
      <c r="A282" s="23">
        <v>271</v>
      </c>
      <c r="B282" s="28">
        <f t="shared" si="15"/>
        <v>-66993.710243653288</v>
      </c>
      <c r="C282" s="30">
        <f t="shared" si="12"/>
        <v>-446.62473495768859</v>
      </c>
      <c r="D282" s="34">
        <f t="shared" si="13"/>
        <v>-366.19383512253978</v>
      </c>
      <c r="E282" s="28">
        <f t="shared" si="14"/>
        <v>-67806.528813733516</v>
      </c>
      <c r="F282" s="2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>
      <c r="A283" s="23">
        <v>272</v>
      </c>
      <c r="B283" s="28">
        <f t="shared" si="15"/>
        <v>-67806.528813733516</v>
      </c>
      <c r="C283" s="30">
        <f t="shared" si="12"/>
        <v>-452.04352542489011</v>
      </c>
      <c r="D283" s="34">
        <f t="shared" si="13"/>
        <v>-366.19383512253978</v>
      </c>
      <c r="E283" s="28">
        <f t="shared" si="14"/>
        <v>-68624.766174280943</v>
      </c>
      <c r="F283" s="2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>
      <c r="A284" s="23">
        <v>273</v>
      </c>
      <c r="B284" s="28">
        <f t="shared" si="15"/>
        <v>-68624.766174280943</v>
      </c>
      <c r="C284" s="30">
        <f t="shared" si="12"/>
        <v>-457.49844116187296</v>
      </c>
      <c r="D284" s="34">
        <f t="shared" si="13"/>
        <v>-366.19383512253978</v>
      </c>
      <c r="E284" s="28">
        <f t="shared" si="14"/>
        <v>-69448.458450565362</v>
      </c>
      <c r="F284" s="2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>
      <c r="A285" s="23">
        <v>274</v>
      </c>
      <c r="B285" s="28">
        <f t="shared" si="15"/>
        <v>-69448.458450565362</v>
      </c>
      <c r="C285" s="30">
        <f t="shared" si="12"/>
        <v>-462.98972300376909</v>
      </c>
      <c r="D285" s="34">
        <f t="shared" si="13"/>
        <v>-366.19383512253978</v>
      </c>
      <c r="E285" s="28">
        <f t="shared" si="14"/>
        <v>-70277.642008691677</v>
      </c>
      <c r="F285" s="2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>
      <c r="A286" s="23">
        <v>275</v>
      </c>
      <c r="B286" s="28">
        <f t="shared" si="15"/>
        <v>-70277.642008691677</v>
      </c>
      <c r="C286" s="30">
        <f t="shared" si="12"/>
        <v>-468.51761339127785</v>
      </c>
      <c r="D286" s="34">
        <f t="shared" si="13"/>
        <v>-366.19383512253978</v>
      </c>
      <c r="E286" s="28">
        <f t="shared" si="14"/>
        <v>-71112.353457205492</v>
      </c>
      <c r="F286" s="2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>
      <c r="A287" s="23">
        <v>276</v>
      </c>
      <c r="B287" s="28">
        <f t="shared" si="15"/>
        <v>-71112.353457205492</v>
      </c>
      <c r="C287" s="30">
        <f t="shared" si="12"/>
        <v>-474.08235638136995</v>
      </c>
      <c r="D287" s="34">
        <f t="shared" si="13"/>
        <v>-366.19383512253978</v>
      </c>
      <c r="E287" s="28">
        <f t="shared" si="14"/>
        <v>-71952.629648709408</v>
      </c>
      <c r="F287" s="2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>
      <c r="A288" s="23">
        <v>277</v>
      </c>
      <c r="B288" s="28">
        <f t="shared" si="15"/>
        <v>-71952.629648709408</v>
      </c>
      <c r="C288" s="30">
        <f t="shared" si="12"/>
        <v>-479.68419765806271</v>
      </c>
      <c r="D288" s="34">
        <f t="shared" si="13"/>
        <v>-366.19383512253978</v>
      </c>
      <c r="E288" s="28">
        <f t="shared" si="14"/>
        <v>-72798.507681490009</v>
      </c>
      <c r="F288" s="2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>
      <c r="A289" s="23">
        <v>278</v>
      </c>
      <c r="B289" s="28">
        <f t="shared" si="15"/>
        <v>-72798.507681490009</v>
      </c>
      <c r="C289" s="30">
        <f t="shared" si="12"/>
        <v>-485.32338454326674</v>
      </c>
      <c r="D289" s="34">
        <f t="shared" si="13"/>
        <v>-366.19383512253978</v>
      </c>
      <c r="E289" s="28">
        <f t="shared" si="14"/>
        <v>-73650.024901155819</v>
      </c>
      <c r="F289" s="2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>
      <c r="A290" s="23">
        <v>279</v>
      </c>
      <c r="B290" s="28">
        <f t="shared" si="15"/>
        <v>-73650.024901155819</v>
      </c>
      <c r="C290" s="30">
        <f t="shared" si="12"/>
        <v>-491.0001660077055</v>
      </c>
      <c r="D290" s="34">
        <f t="shared" si="13"/>
        <v>-366.19383512253978</v>
      </c>
      <c r="E290" s="28">
        <f t="shared" si="14"/>
        <v>-74507.218902286069</v>
      </c>
      <c r="F290" s="2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>
      <c r="A291" s="23">
        <v>280</v>
      </c>
      <c r="B291" s="28">
        <f t="shared" si="15"/>
        <v>-74507.218902286069</v>
      </c>
      <c r="C291" s="30">
        <f t="shared" si="12"/>
        <v>-496.71479268190711</v>
      </c>
      <c r="D291" s="34">
        <f t="shared" si="13"/>
        <v>-366.19383512253978</v>
      </c>
      <c r="E291" s="28">
        <f t="shared" si="14"/>
        <v>-75370.127530090511</v>
      </c>
      <c r="F291" s="2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>
      <c r="A292" s="23">
        <v>281</v>
      </c>
      <c r="B292" s="28">
        <f t="shared" si="15"/>
        <v>-75370.127530090511</v>
      </c>
      <c r="C292" s="30">
        <f t="shared" si="12"/>
        <v>-502.46751686727004</v>
      </c>
      <c r="D292" s="34">
        <f t="shared" si="13"/>
        <v>-366.19383512253978</v>
      </c>
      <c r="E292" s="28">
        <f t="shared" si="14"/>
        <v>-76238.78888208032</v>
      </c>
      <c r="F292" s="24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>
      <c r="A293" s="23">
        <v>282</v>
      </c>
      <c r="B293" s="28">
        <f t="shared" si="15"/>
        <v>-76238.78888208032</v>
      </c>
      <c r="C293" s="30">
        <f t="shared" si="12"/>
        <v>-508.25859254720217</v>
      </c>
      <c r="D293" s="34">
        <f t="shared" si="13"/>
        <v>-366.19383512253978</v>
      </c>
      <c r="E293" s="28">
        <f t="shared" si="14"/>
        <v>-77113.241309750068</v>
      </c>
      <c r="F293" s="24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>
      <c r="A294" s="23">
        <v>283</v>
      </c>
      <c r="B294" s="28">
        <f t="shared" si="15"/>
        <v>-77113.241309750068</v>
      </c>
      <c r="C294" s="30">
        <f t="shared" si="12"/>
        <v>-514.08827539833385</v>
      </c>
      <c r="D294" s="34">
        <f t="shared" si="13"/>
        <v>-366.19383512253978</v>
      </c>
      <c r="E294" s="28">
        <f t="shared" si="14"/>
        <v>-77993.52342027094</v>
      </c>
      <c r="F294" s="24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>
      <c r="A295" s="23">
        <v>284</v>
      </c>
      <c r="B295" s="28">
        <f t="shared" si="15"/>
        <v>-77993.52342027094</v>
      </c>
      <c r="C295" s="30">
        <f t="shared" si="12"/>
        <v>-519.95682280180631</v>
      </c>
      <c r="D295" s="34">
        <f t="shared" si="13"/>
        <v>-366.19383512253978</v>
      </c>
      <c r="E295" s="28">
        <f t="shared" si="14"/>
        <v>-78879.674078195283</v>
      </c>
      <c r="F295" s="24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>
      <c r="A296" s="23">
        <v>285</v>
      </c>
      <c r="B296" s="28">
        <f t="shared" si="15"/>
        <v>-78879.674078195283</v>
      </c>
      <c r="C296" s="30">
        <f t="shared" si="12"/>
        <v>-525.86449385463527</v>
      </c>
      <c r="D296" s="34">
        <f t="shared" si="13"/>
        <v>-366.19383512253978</v>
      </c>
      <c r="E296" s="28">
        <f t="shared" si="14"/>
        <v>-79771.732407172458</v>
      </c>
      <c r="F296" s="24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>
      <c r="A297" s="23">
        <v>286</v>
      </c>
      <c r="B297" s="28">
        <f t="shared" si="15"/>
        <v>-79771.732407172458</v>
      </c>
      <c r="C297" s="30">
        <f t="shared" si="12"/>
        <v>-531.8115493811498</v>
      </c>
      <c r="D297" s="34">
        <f t="shared" si="13"/>
        <v>-366.19383512253978</v>
      </c>
      <c r="E297" s="28">
        <f t="shared" si="14"/>
        <v>-80669.737791676147</v>
      </c>
      <c r="F297" s="24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>
      <c r="A298" s="23">
        <v>287</v>
      </c>
      <c r="B298" s="28">
        <f t="shared" si="15"/>
        <v>-80669.737791676147</v>
      </c>
      <c r="C298" s="30">
        <f t="shared" si="12"/>
        <v>-537.79825194450768</v>
      </c>
      <c r="D298" s="34">
        <f t="shared" si="13"/>
        <v>-366.19383512253978</v>
      </c>
      <c r="E298" s="28">
        <f t="shared" si="14"/>
        <v>-81573.729878743194</v>
      </c>
      <c r="F298" s="24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>
      <c r="A299" s="23">
        <v>288</v>
      </c>
      <c r="B299" s="28">
        <f t="shared" si="15"/>
        <v>-81573.729878743194</v>
      </c>
      <c r="C299" s="30">
        <f t="shared" si="12"/>
        <v>-543.82486585828804</v>
      </c>
      <c r="D299" s="34">
        <f t="shared" si="13"/>
        <v>-366.19383512253978</v>
      </c>
      <c r="E299" s="28">
        <f t="shared" si="14"/>
        <v>-82483.748579724022</v>
      </c>
      <c r="F299" s="24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>
      <c r="A300" s="23">
        <v>289</v>
      </c>
      <c r="B300" s="28">
        <f t="shared" si="15"/>
        <v>-82483.748579724022</v>
      </c>
      <c r="C300" s="30">
        <f t="shared" si="12"/>
        <v>-549.89165719816015</v>
      </c>
      <c r="D300" s="34">
        <f t="shared" si="13"/>
        <v>-366.19383512253978</v>
      </c>
      <c r="E300" s="28">
        <f t="shared" si="14"/>
        <v>-83399.834072044716</v>
      </c>
      <c r="F300" s="24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>
      <c r="A301" s="23">
        <v>290</v>
      </c>
      <c r="B301" s="28">
        <f t="shared" si="15"/>
        <v>-83399.834072044716</v>
      </c>
      <c r="C301" s="30">
        <f t="shared" si="12"/>
        <v>-555.99889381363153</v>
      </c>
      <c r="D301" s="34">
        <f t="shared" si="13"/>
        <v>-366.19383512253978</v>
      </c>
      <c r="E301" s="28">
        <f t="shared" si="14"/>
        <v>-84322.026800980893</v>
      </c>
      <c r="F301" s="24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>
      <c r="A302" s="23">
        <v>291</v>
      </c>
      <c r="B302" s="28">
        <f t="shared" si="15"/>
        <v>-84322.026800980893</v>
      </c>
      <c r="C302" s="30">
        <f t="shared" si="12"/>
        <v>-562.14684533987258</v>
      </c>
      <c r="D302" s="34">
        <f t="shared" si="13"/>
        <v>-366.19383512253978</v>
      </c>
      <c r="E302" s="28">
        <f t="shared" si="14"/>
        <v>-85250.367481443303</v>
      </c>
      <c r="F302" s="24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>
      <c r="A303" s="23">
        <v>292</v>
      </c>
      <c r="B303" s="28">
        <f t="shared" si="15"/>
        <v>-85250.367481443303</v>
      </c>
      <c r="C303" s="30">
        <f t="shared" si="12"/>
        <v>-568.33578320962204</v>
      </c>
      <c r="D303" s="34">
        <f t="shared" si="13"/>
        <v>-366.19383512253978</v>
      </c>
      <c r="E303" s="28">
        <f t="shared" si="14"/>
        <v>-86184.897099775466</v>
      </c>
      <c r="F303" s="24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>
      <c r="A304" s="23">
        <v>293</v>
      </c>
      <c r="B304" s="28">
        <f t="shared" si="15"/>
        <v>-86184.897099775466</v>
      </c>
      <c r="C304" s="30">
        <f t="shared" si="12"/>
        <v>-574.56598066516983</v>
      </c>
      <c r="D304" s="34">
        <f t="shared" si="13"/>
        <v>-366.19383512253978</v>
      </c>
      <c r="E304" s="28">
        <f t="shared" si="14"/>
        <v>-87125.656915563173</v>
      </c>
      <c r="F304" s="24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>
      <c r="A305" s="23">
        <v>294</v>
      </c>
      <c r="B305" s="28">
        <f t="shared" si="15"/>
        <v>-87125.656915563173</v>
      </c>
      <c r="C305" s="30">
        <f t="shared" si="12"/>
        <v>-580.83771277042115</v>
      </c>
      <c r="D305" s="34">
        <f t="shared" si="13"/>
        <v>-366.19383512253978</v>
      </c>
      <c r="E305" s="28">
        <f t="shared" si="14"/>
        <v>-88072.688463456128</v>
      </c>
      <c r="F305" s="24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>
      <c r="A306" s="23">
        <v>295</v>
      </c>
      <c r="B306" s="28">
        <f t="shared" si="15"/>
        <v>-88072.688463456128</v>
      </c>
      <c r="C306" s="30">
        <f t="shared" si="12"/>
        <v>-587.15125642304088</v>
      </c>
      <c r="D306" s="34">
        <f t="shared" si="13"/>
        <v>-366.19383512253978</v>
      </c>
      <c r="E306" s="28">
        <f t="shared" si="14"/>
        <v>-89026.033555001704</v>
      </c>
      <c r="F306" s="24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>
      <c r="A307" s="23">
        <v>296</v>
      </c>
      <c r="B307" s="28">
        <f t="shared" si="15"/>
        <v>-89026.033555001704</v>
      </c>
      <c r="C307" s="30">
        <f t="shared" si="12"/>
        <v>-593.50689036667802</v>
      </c>
      <c r="D307" s="34">
        <f t="shared" si="13"/>
        <v>-366.19383512253978</v>
      </c>
      <c r="E307" s="28">
        <f t="shared" si="14"/>
        <v>-89985.734280490928</v>
      </c>
      <c r="F307" s="24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>
      <c r="A308" s="23">
        <v>297</v>
      </c>
      <c r="B308" s="28">
        <f t="shared" si="15"/>
        <v>-89985.734280490928</v>
      </c>
      <c r="C308" s="30">
        <f t="shared" si="12"/>
        <v>-599.90489520327287</v>
      </c>
      <c r="D308" s="34">
        <f t="shared" si="13"/>
        <v>-366.19383512253978</v>
      </c>
      <c r="E308" s="28">
        <f t="shared" si="14"/>
        <v>-90951.833010816743</v>
      </c>
      <c r="F308" s="24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>
      <c r="A309" s="23">
        <v>298</v>
      </c>
      <c r="B309" s="28">
        <f t="shared" si="15"/>
        <v>-90951.833010816743</v>
      </c>
      <c r="C309" s="30">
        <f t="shared" si="12"/>
        <v>-606.345553405445</v>
      </c>
      <c r="D309" s="34">
        <f t="shared" si="13"/>
        <v>-366.19383512253978</v>
      </c>
      <c r="E309" s="28">
        <f t="shared" si="14"/>
        <v>-91924.372399344735</v>
      </c>
      <c r="F309" s="24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>
      <c r="A310" s="23">
        <v>299</v>
      </c>
      <c r="B310" s="28">
        <f t="shared" si="15"/>
        <v>-91924.372399344735</v>
      </c>
      <c r="C310" s="30">
        <f t="shared" si="12"/>
        <v>-612.82914932896495</v>
      </c>
      <c r="D310" s="34">
        <f t="shared" si="13"/>
        <v>-366.19383512253978</v>
      </c>
      <c r="E310" s="28">
        <f t="shared" si="14"/>
        <v>-92903.395383796233</v>
      </c>
      <c r="F310" s="24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>
      <c r="A311" s="23">
        <v>300</v>
      </c>
      <c r="B311" s="28">
        <f t="shared" si="15"/>
        <v>-92903.395383796233</v>
      </c>
      <c r="C311" s="30">
        <f t="shared" si="12"/>
        <v>-619.35596922530829</v>
      </c>
      <c r="D311" s="34">
        <f t="shared" si="13"/>
        <v>-366.19383512253978</v>
      </c>
      <c r="E311" s="28">
        <f t="shared" si="14"/>
        <v>-93888.945188144076</v>
      </c>
      <c r="F311" s="24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>
      <c r="A312" s="23">
        <v>301</v>
      </c>
      <c r="B312" s="28">
        <f t="shared" si="15"/>
        <v>-93888.945188144076</v>
      </c>
      <c r="C312" s="30">
        <f t="shared" si="12"/>
        <v>-625.92630125429389</v>
      </c>
      <c r="D312" s="34">
        <f t="shared" si="13"/>
        <v>-366.19383512253978</v>
      </c>
      <c r="E312" s="28">
        <f t="shared" si="14"/>
        <v>-94881.065324520911</v>
      </c>
      <c r="F312" s="24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>
      <c r="A313" s="23">
        <v>302</v>
      </c>
      <c r="B313" s="28">
        <f t="shared" si="15"/>
        <v>-94881.065324520911</v>
      </c>
      <c r="C313" s="30">
        <f t="shared" si="12"/>
        <v>-632.54043549680603</v>
      </c>
      <c r="D313" s="34">
        <f t="shared" si="13"/>
        <v>-366.19383512253978</v>
      </c>
      <c r="E313" s="28">
        <f t="shared" si="14"/>
        <v>-95879.799595140255</v>
      </c>
      <c r="F313" s="24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>
      <c r="A314" s="23">
        <v>303</v>
      </c>
      <c r="B314" s="28">
        <f t="shared" si="15"/>
        <v>-95879.799595140255</v>
      </c>
      <c r="C314" s="30">
        <f t="shared" si="12"/>
        <v>-639.19866396760165</v>
      </c>
      <c r="D314" s="34">
        <f t="shared" si="13"/>
        <v>-366.19383512253978</v>
      </c>
      <c r="E314" s="28">
        <f t="shared" si="14"/>
        <v>-96885.192094230399</v>
      </c>
      <c r="F314" s="24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>
      <c r="A315" s="23">
        <v>304</v>
      </c>
      <c r="B315" s="28">
        <f t="shared" si="15"/>
        <v>-96885.192094230399</v>
      </c>
      <c r="C315" s="30">
        <f t="shared" si="12"/>
        <v>-645.9012806282027</v>
      </c>
      <c r="D315" s="34">
        <f t="shared" si="13"/>
        <v>-366.19383512253978</v>
      </c>
      <c r="E315" s="28">
        <f t="shared" si="14"/>
        <v>-97897.287209981136</v>
      </c>
      <c r="F315" s="24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>
      <c r="A316" s="23">
        <v>305</v>
      </c>
      <c r="B316" s="28">
        <f t="shared" si="15"/>
        <v>-97897.287209981136</v>
      </c>
      <c r="C316" s="30">
        <f t="shared" si="12"/>
        <v>-652.64858139987427</v>
      </c>
      <c r="D316" s="34">
        <f t="shared" si="13"/>
        <v>-366.19383512253978</v>
      </c>
      <c r="E316" s="28">
        <f t="shared" si="14"/>
        <v>-98916.129626503549</v>
      </c>
      <c r="F316" s="24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>
      <c r="A317" s="23">
        <v>306</v>
      </c>
      <c r="B317" s="28">
        <f t="shared" si="15"/>
        <v>-98916.129626503549</v>
      </c>
      <c r="C317" s="30">
        <f t="shared" si="12"/>
        <v>-659.4408641766903</v>
      </c>
      <c r="D317" s="34">
        <f t="shared" si="13"/>
        <v>-366.19383512253978</v>
      </c>
      <c r="E317" s="28">
        <f t="shared" si="14"/>
        <v>-99941.764325802782</v>
      </c>
      <c r="F317" s="2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>
      <c r="A318" s="23">
        <v>307</v>
      </c>
      <c r="B318" s="28">
        <f t="shared" si="15"/>
        <v>-99941.764325802782</v>
      </c>
      <c r="C318" s="30">
        <f t="shared" si="12"/>
        <v>-666.27842883868527</v>
      </c>
      <c r="D318" s="34">
        <f t="shared" si="13"/>
        <v>-366.19383512253978</v>
      </c>
      <c r="E318" s="28">
        <f t="shared" si="14"/>
        <v>-100974.23658976401</v>
      </c>
      <c r="F318" s="2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>
      <c r="A319" s="23">
        <v>308</v>
      </c>
      <c r="B319" s="28">
        <f t="shared" si="15"/>
        <v>-100974.23658976401</v>
      </c>
      <c r="C319" s="30">
        <f t="shared" si="12"/>
        <v>-673.16157726509346</v>
      </c>
      <c r="D319" s="34">
        <f t="shared" si="13"/>
        <v>-366.19383512253978</v>
      </c>
      <c r="E319" s="28">
        <f t="shared" si="14"/>
        <v>-102013.59200215165</v>
      </c>
      <c r="F319" s="24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>
      <c r="A320" s="23">
        <v>309</v>
      </c>
      <c r="B320" s="28">
        <f t="shared" si="15"/>
        <v>-102013.59200215165</v>
      </c>
      <c r="C320" s="30">
        <f t="shared" si="12"/>
        <v>-680.09061334767773</v>
      </c>
      <c r="D320" s="34">
        <f t="shared" si="13"/>
        <v>-366.19383512253978</v>
      </c>
      <c r="E320" s="28">
        <f t="shared" si="14"/>
        <v>-103059.87645062187</v>
      </c>
      <c r="F320" s="24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>
      <c r="A321" s="23">
        <v>310</v>
      </c>
      <c r="B321" s="28">
        <f t="shared" si="15"/>
        <v>-103059.87645062187</v>
      </c>
      <c r="C321" s="30">
        <f t="shared" si="12"/>
        <v>-687.06584300414579</v>
      </c>
      <c r="D321" s="34">
        <f t="shared" si="13"/>
        <v>-366.19383512253978</v>
      </c>
      <c r="E321" s="28">
        <f t="shared" si="14"/>
        <v>-104113.13612874856</v>
      </c>
      <c r="F321" s="24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>
      <c r="A322" s="23">
        <v>311</v>
      </c>
      <c r="B322" s="28">
        <f t="shared" si="15"/>
        <v>-104113.13612874856</v>
      </c>
      <c r="C322" s="30">
        <f t="shared" si="12"/>
        <v>-694.08757419165704</v>
      </c>
      <c r="D322" s="34">
        <f t="shared" si="13"/>
        <v>-366.19383512253978</v>
      </c>
      <c r="E322" s="28">
        <f t="shared" si="14"/>
        <v>-105173.41753806276</v>
      </c>
      <c r="F322" s="24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>
      <c r="A323" s="23">
        <v>312</v>
      </c>
      <c r="B323" s="28">
        <f t="shared" si="15"/>
        <v>-105173.41753806276</v>
      </c>
      <c r="C323" s="30">
        <f t="shared" si="12"/>
        <v>-701.15611692041841</v>
      </c>
      <c r="D323" s="34">
        <f t="shared" si="13"/>
        <v>-366.19383512253978</v>
      </c>
      <c r="E323" s="28">
        <f t="shared" si="14"/>
        <v>-106240.76749010572</v>
      </c>
      <c r="F323" s="24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>
      <c r="A324" s="23">
        <v>313</v>
      </c>
      <c r="B324" s="28">
        <f t="shared" si="15"/>
        <v>-106240.76749010572</v>
      </c>
      <c r="C324" s="30">
        <f t="shared" si="12"/>
        <v>-708.27178326737146</v>
      </c>
      <c r="D324" s="34">
        <f t="shared" si="13"/>
        <v>-366.19383512253978</v>
      </c>
      <c r="E324" s="28">
        <f t="shared" si="14"/>
        <v>-107315.23310849562</v>
      </c>
      <c r="F324" s="24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>
      <c r="A325" s="23">
        <v>314</v>
      </c>
      <c r="B325" s="28">
        <f t="shared" si="15"/>
        <v>-107315.23310849562</v>
      </c>
      <c r="C325" s="30">
        <f t="shared" si="12"/>
        <v>-715.43488738997087</v>
      </c>
      <c r="D325" s="34">
        <f t="shared" si="13"/>
        <v>-366.19383512253978</v>
      </c>
      <c r="E325" s="28">
        <f t="shared" si="14"/>
        <v>-108396.86183100814</v>
      </c>
      <c r="F325" s="24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>
      <c r="A326" s="23">
        <v>315</v>
      </c>
      <c r="B326" s="28">
        <f t="shared" si="15"/>
        <v>-108396.86183100814</v>
      </c>
      <c r="C326" s="30">
        <f t="shared" si="12"/>
        <v>-722.64574554005424</v>
      </c>
      <c r="D326" s="34">
        <f t="shared" si="13"/>
        <v>-366.19383512253978</v>
      </c>
      <c r="E326" s="28">
        <f t="shared" si="14"/>
        <v>-109485.70141167073</v>
      </c>
      <c r="F326" s="24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>
      <c r="A327" s="23">
        <v>316</v>
      </c>
      <c r="B327" s="28">
        <f t="shared" si="15"/>
        <v>-109485.70141167073</v>
      </c>
      <c r="C327" s="30">
        <f t="shared" si="12"/>
        <v>-729.90467607780477</v>
      </c>
      <c r="D327" s="34">
        <f t="shared" si="13"/>
        <v>-366.19383512253978</v>
      </c>
      <c r="E327" s="28">
        <f t="shared" si="14"/>
        <v>-110581.79992287107</v>
      </c>
      <c r="F327" s="24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>
      <c r="A328" s="23">
        <v>317</v>
      </c>
      <c r="B328" s="28">
        <f t="shared" si="15"/>
        <v>-110581.79992287107</v>
      </c>
      <c r="C328" s="30">
        <f t="shared" si="12"/>
        <v>-737.21199948580715</v>
      </c>
      <c r="D328" s="34">
        <f t="shared" si="13"/>
        <v>-366.19383512253978</v>
      </c>
      <c r="E328" s="28">
        <f t="shared" si="14"/>
        <v>-111685.20575747942</v>
      </c>
      <c r="F328" s="24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>
      <c r="A329" s="23">
        <v>318</v>
      </c>
      <c r="B329" s="28">
        <f t="shared" si="15"/>
        <v>-111685.20575747942</v>
      </c>
      <c r="C329" s="30">
        <f t="shared" si="12"/>
        <v>-744.56803838319604</v>
      </c>
      <c r="D329" s="34">
        <f t="shared" si="13"/>
        <v>-366.19383512253978</v>
      </c>
      <c r="E329" s="28">
        <f t="shared" si="14"/>
        <v>-112795.96763098515</v>
      </c>
      <c r="F329" s="24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>
      <c r="A330" s="23">
        <v>319</v>
      </c>
      <c r="B330" s="28">
        <f t="shared" si="15"/>
        <v>-112795.96763098515</v>
      </c>
      <c r="C330" s="30">
        <f t="shared" si="12"/>
        <v>-751.97311753990107</v>
      </c>
      <c r="D330" s="34">
        <f t="shared" si="13"/>
        <v>-366.19383512253978</v>
      </c>
      <c r="E330" s="28">
        <f t="shared" si="14"/>
        <v>-113914.1345836476</v>
      </c>
      <c r="F330" s="24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>
      <c r="A331" s="23">
        <v>320</v>
      </c>
      <c r="B331" s="28">
        <f t="shared" si="15"/>
        <v>-113914.1345836476</v>
      </c>
      <c r="C331" s="30">
        <f t="shared" si="12"/>
        <v>-759.42756389098395</v>
      </c>
      <c r="D331" s="34">
        <f t="shared" si="13"/>
        <v>-366.19383512253978</v>
      </c>
      <c r="E331" s="28">
        <f t="shared" si="14"/>
        <v>-115039.75598266113</v>
      </c>
      <c r="F331" s="24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>
      <c r="A332" s="23">
        <v>321</v>
      </c>
      <c r="B332" s="28">
        <f t="shared" si="15"/>
        <v>-115039.75598266113</v>
      </c>
      <c r="C332" s="30">
        <f t="shared" ref="C332:C371" si="16">+B332*$B$2/12</f>
        <v>-766.93170655107417</v>
      </c>
      <c r="D332" s="34">
        <f t="shared" ref="D332:D371" si="17">-$B$4</f>
        <v>-366.19383512253978</v>
      </c>
      <c r="E332" s="28">
        <f t="shared" ref="E332:E371" si="18">SUM(B332:D332)</f>
        <v>-116172.88152433473</v>
      </c>
      <c r="F332" s="24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>
      <c r="A333" s="23">
        <v>322</v>
      </c>
      <c r="B333" s="28">
        <f t="shared" ref="B333:B371" si="19">+E332</f>
        <v>-116172.88152433473</v>
      </c>
      <c r="C333" s="30">
        <f t="shared" si="16"/>
        <v>-774.4858768288982</v>
      </c>
      <c r="D333" s="34">
        <f t="shared" si="17"/>
        <v>-366.19383512253978</v>
      </c>
      <c r="E333" s="28">
        <f t="shared" si="18"/>
        <v>-117313.56123628617</v>
      </c>
      <c r="F333" s="24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>
      <c r="A334" s="23">
        <v>323</v>
      </c>
      <c r="B334" s="28">
        <f t="shared" si="19"/>
        <v>-117313.56123628617</v>
      </c>
      <c r="C334" s="30">
        <f t="shared" si="16"/>
        <v>-782.09040824190788</v>
      </c>
      <c r="D334" s="34">
        <f t="shared" si="17"/>
        <v>-366.19383512253978</v>
      </c>
      <c r="E334" s="28">
        <f t="shared" si="18"/>
        <v>-118461.84547965063</v>
      </c>
      <c r="F334" s="24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>
      <c r="A335" s="23">
        <v>324</v>
      </c>
      <c r="B335" s="28">
        <f t="shared" si="19"/>
        <v>-118461.84547965063</v>
      </c>
      <c r="C335" s="30">
        <f t="shared" si="16"/>
        <v>-789.74563653100415</v>
      </c>
      <c r="D335" s="34">
        <f t="shared" si="17"/>
        <v>-366.19383512253978</v>
      </c>
      <c r="E335" s="28">
        <f t="shared" si="18"/>
        <v>-119617.78495130417</v>
      </c>
      <c r="F335" s="24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>
      <c r="A336" s="23">
        <v>325</v>
      </c>
      <c r="B336" s="28">
        <f t="shared" si="19"/>
        <v>-119617.78495130417</v>
      </c>
      <c r="C336" s="30">
        <f t="shared" si="16"/>
        <v>-797.45189967536123</v>
      </c>
      <c r="D336" s="34">
        <f t="shared" si="17"/>
        <v>-366.19383512253978</v>
      </c>
      <c r="E336" s="28">
        <f t="shared" si="18"/>
        <v>-120781.43068610207</v>
      </c>
      <c r="F336" s="24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>
      <c r="A337" s="23">
        <v>326</v>
      </c>
      <c r="B337" s="28">
        <f t="shared" si="19"/>
        <v>-120781.43068610207</v>
      </c>
      <c r="C337" s="30">
        <f t="shared" si="16"/>
        <v>-805.20953790734711</v>
      </c>
      <c r="D337" s="34">
        <f t="shared" si="17"/>
        <v>-366.19383512253978</v>
      </c>
      <c r="E337" s="28">
        <f t="shared" si="18"/>
        <v>-121952.83405913196</v>
      </c>
      <c r="F337" s="24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>
      <c r="A338" s="23">
        <v>327</v>
      </c>
      <c r="B338" s="28">
        <f t="shared" si="19"/>
        <v>-121952.83405913196</v>
      </c>
      <c r="C338" s="30">
        <f t="shared" si="16"/>
        <v>-813.01889372754647</v>
      </c>
      <c r="D338" s="34">
        <f t="shared" si="17"/>
        <v>-366.19383512253978</v>
      </c>
      <c r="E338" s="28">
        <f t="shared" si="18"/>
        <v>-123132.04678798205</v>
      </c>
      <c r="F338" s="24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>
      <c r="A339" s="23">
        <v>328</v>
      </c>
      <c r="B339" s="28">
        <f t="shared" si="19"/>
        <v>-123132.04678798205</v>
      </c>
      <c r="C339" s="30">
        <f t="shared" si="16"/>
        <v>-820.88031191988046</v>
      </c>
      <c r="D339" s="34">
        <f t="shared" si="17"/>
        <v>-366.19383512253978</v>
      </c>
      <c r="E339" s="28">
        <f t="shared" si="18"/>
        <v>-124319.12093502448</v>
      </c>
      <c r="F339" s="2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>
      <c r="A340" s="23">
        <v>329</v>
      </c>
      <c r="B340" s="28">
        <f t="shared" si="19"/>
        <v>-124319.12093502448</v>
      </c>
      <c r="C340" s="30">
        <f t="shared" si="16"/>
        <v>-828.79413956682993</v>
      </c>
      <c r="D340" s="34">
        <f t="shared" si="17"/>
        <v>-366.19383512253978</v>
      </c>
      <c r="E340" s="28">
        <f t="shared" si="18"/>
        <v>-125514.10890971385</v>
      </c>
      <c r="F340" s="24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>
      <c r="A341" s="23">
        <v>330</v>
      </c>
      <c r="B341" s="28">
        <f t="shared" si="19"/>
        <v>-125514.10890971385</v>
      </c>
      <c r="C341" s="30">
        <f t="shared" si="16"/>
        <v>-836.76072606475907</v>
      </c>
      <c r="D341" s="34">
        <f t="shared" si="17"/>
        <v>-366.19383512253978</v>
      </c>
      <c r="E341" s="28">
        <f t="shared" si="18"/>
        <v>-126717.06347090115</v>
      </c>
      <c r="F341" s="24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>
      <c r="A342" s="23">
        <v>331</v>
      </c>
      <c r="B342" s="28">
        <f t="shared" si="19"/>
        <v>-126717.06347090115</v>
      </c>
      <c r="C342" s="30">
        <f t="shared" si="16"/>
        <v>-844.780423139341</v>
      </c>
      <c r="D342" s="34">
        <f t="shared" si="17"/>
        <v>-366.19383512253978</v>
      </c>
      <c r="E342" s="28">
        <f t="shared" si="18"/>
        <v>-127928.03772916303</v>
      </c>
      <c r="F342" s="2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>
      <c r="A343" s="23">
        <v>332</v>
      </c>
      <c r="B343" s="28">
        <f t="shared" si="19"/>
        <v>-127928.03772916303</v>
      </c>
      <c r="C343" s="30">
        <f t="shared" si="16"/>
        <v>-852.8535848610868</v>
      </c>
      <c r="D343" s="34">
        <f t="shared" si="17"/>
        <v>-366.19383512253978</v>
      </c>
      <c r="E343" s="28">
        <f t="shared" si="18"/>
        <v>-129147.08514914666</v>
      </c>
      <c r="F343" s="24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>
      <c r="A344" s="23">
        <v>333</v>
      </c>
      <c r="B344" s="28">
        <f t="shared" si="19"/>
        <v>-129147.08514914666</v>
      </c>
      <c r="C344" s="30">
        <f t="shared" si="16"/>
        <v>-860.98056766097773</v>
      </c>
      <c r="D344" s="34">
        <f t="shared" si="17"/>
        <v>-366.19383512253978</v>
      </c>
      <c r="E344" s="28">
        <f t="shared" si="18"/>
        <v>-130374.25955193018</v>
      </c>
      <c r="F344" s="24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>
      <c r="A345" s="23">
        <v>334</v>
      </c>
      <c r="B345" s="28">
        <f t="shared" si="19"/>
        <v>-130374.25955193018</v>
      </c>
      <c r="C345" s="30">
        <f t="shared" si="16"/>
        <v>-869.16173034620124</v>
      </c>
      <c r="D345" s="34">
        <f t="shared" si="17"/>
        <v>-366.19383512253978</v>
      </c>
      <c r="E345" s="28">
        <f t="shared" si="18"/>
        <v>-131609.61511739893</v>
      </c>
      <c r="F345" s="24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>
      <c r="A346" s="23">
        <v>335</v>
      </c>
      <c r="B346" s="28">
        <f t="shared" si="19"/>
        <v>-131609.61511739893</v>
      </c>
      <c r="C346" s="30">
        <f t="shared" si="16"/>
        <v>-877.39743411599295</v>
      </c>
      <c r="D346" s="34">
        <f t="shared" si="17"/>
        <v>-366.19383512253978</v>
      </c>
      <c r="E346" s="28">
        <f t="shared" si="18"/>
        <v>-132853.20638663747</v>
      </c>
      <c r="F346" s="24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>
      <c r="A347" s="23">
        <v>336</v>
      </c>
      <c r="B347" s="28">
        <f t="shared" si="19"/>
        <v>-132853.20638663747</v>
      </c>
      <c r="C347" s="30">
        <f t="shared" si="16"/>
        <v>-885.68804257758313</v>
      </c>
      <c r="D347" s="34">
        <f t="shared" si="17"/>
        <v>-366.19383512253978</v>
      </c>
      <c r="E347" s="28">
        <f t="shared" si="18"/>
        <v>-134105.0882643376</v>
      </c>
      <c r="F347" s="24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>
      <c r="A348" s="23">
        <v>337</v>
      </c>
      <c r="B348" s="28">
        <f t="shared" si="19"/>
        <v>-134105.0882643376</v>
      </c>
      <c r="C348" s="30">
        <f t="shared" si="16"/>
        <v>-894.03392176225054</v>
      </c>
      <c r="D348" s="34">
        <f t="shared" si="17"/>
        <v>-366.19383512253978</v>
      </c>
      <c r="E348" s="28">
        <f t="shared" si="18"/>
        <v>-135365.31602122239</v>
      </c>
      <c r="F348" s="24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>
      <c r="A349" s="23">
        <v>338</v>
      </c>
      <c r="B349" s="28">
        <f t="shared" si="19"/>
        <v>-135365.31602122239</v>
      </c>
      <c r="C349" s="30">
        <f t="shared" si="16"/>
        <v>-902.43544014148256</v>
      </c>
      <c r="D349" s="34">
        <f t="shared" si="17"/>
        <v>-366.19383512253978</v>
      </c>
      <c r="E349" s="28">
        <f t="shared" si="18"/>
        <v>-136633.9452964864</v>
      </c>
      <c r="F349" s="24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>
      <c r="A350" s="23">
        <v>339</v>
      </c>
      <c r="B350" s="28">
        <f t="shared" si="19"/>
        <v>-136633.9452964864</v>
      </c>
      <c r="C350" s="30">
        <f t="shared" si="16"/>
        <v>-910.89296864324263</v>
      </c>
      <c r="D350" s="34">
        <f t="shared" si="17"/>
        <v>-366.19383512253978</v>
      </c>
      <c r="E350" s="28">
        <f t="shared" si="18"/>
        <v>-137911.0321002522</v>
      </c>
      <c r="F350" s="24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>
      <c r="A351" s="23">
        <v>340</v>
      </c>
      <c r="B351" s="28">
        <f t="shared" si="19"/>
        <v>-137911.0321002522</v>
      </c>
      <c r="C351" s="30">
        <f t="shared" si="16"/>
        <v>-919.40688066834798</v>
      </c>
      <c r="D351" s="34">
        <f t="shared" si="17"/>
        <v>-366.19383512253978</v>
      </c>
      <c r="E351" s="28">
        <f t="shared" si="18"/>
        <v>-139196.63281604307</v>
      </c>
      <c r="F351" s="24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>
      <c r="A352" s="23">
        <v>341</v>
      </c>
      <c r="B352" s="28">
        <f t="shared" si="19"/>
        <v>-139196.63281604307</v>
      </c>
      <c r="C352" s="30">
        <f t="shared" si="16"/>
        <v>-927.97755210695379</v>
      </c>
      <c r="D352" s="34">
        <f t="shared" si="17"/>
        <v>-366.19383512253978</v>
      </c>
      <c r="E352" s="28">
        <f t="shared" si="18"/>
        <v>-140490.80420327256</v>
      </c>
      <c r="F352" s="24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>
      <c r="A353" s="23">
        <v>342</v>
      </c>
      <c r="B353" s="28">
        <f t="shared" si="19"/>
        <v>-140490.80420327256</v>
      </c>
      <c r="C353" s="30">
        <f t="shared" si="16"/>
        <v>-936.60536135515042</v>
      </c>
      <c r="D353" s="34">
        <f t="shared" si="17"/>
        <v>-366.19383512253978</v>
      </c>
      <c r="E353" s="28">
        <f t="shared" si="18"/>
        <v>-141793.60339975025</v>
      </c>
      <c r="F353" s="24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>
      <c r="A354" s="23">
        <v>343</v>
      </c>
      <c r="B354" s="28">
        <f t="shared" si="19"/>
        <v>-141793.60339975025</v>
      </c>
      <c r="C354" s="30">
        <f t="shared" si="16"/>
        <v>-945.29068933166843</v>
      </c>
      <c r="D354" s="34">
        <f t="shared" si="17"/>
        <v>-366.19383512253978</v>
      </c>
      <c r="E354" s="28">
        <f t="shared" si="18"/>
        <v>-143105.08792420445</v>
      </c>
      <c r="F354" s="24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>
      <c r="A355" s="23">
        <v>344</v>
      </c>
      <c r="B355" s="28">
        <f t="shared" si="19"/>
        <v>-143105.08792420445</v>
      </c>
      <c r="C355" s="30">
        <f t="shared" si="16"/>
        <v>-954.03391949469631</v>
      </c>
      <c r="D355" s="34">
        <f t="shared" si="17"/>
        <v>-366.19383512253978</v>
      </c>
      <c r="E355" s="28">
        <f t="shared" si="18"/>
        <v>-144425.31567882167</v>
      </c>
      <c r="F355" s="24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>
      <c r="A356" s="23">
        <v>345</v>
      </c>
      <c r="B356" s="36">
        <f t="shared" si="19"/>
        <v>-144425.31567882167</v>
      </c>
      <c r="C356" s="37">
        <f t="shared" si="16"/>
        <v>-962.83543785881113</v>
      </c>
      <c r="D356" s="38">
        <f t="shared" si="17"/>
        <v>-366.19383512253978</v>
      </c>
      <c r="E356" s="36">
        <f t="shared" si="18"/>
        <v>-145754.34495180301</v>
      </c>
      <c r="F356" s="20"/>
    </row>
    <row r="357" spans="1:22">
      <c r="A357" s="23">
        <v>346</v>
      </c>
      <c r="B357" s="36">
        <f t="shared" si="19"/>
        <v>-145754.34495180301</v>
      </c>
      <c r="C357" s="37">
        <f t="shared" si="16"/>
        <v>-971.69563301202015</v>
      </c>
      <c r="D357" s="38">
        <f t="shared" si="17"/>
        <v>-366.19383512253978</v>
      </c>
      <c r="E357" s="36">
        <f t="shared" si="18"/>
        <v>-147092.23441993757</v>
      </c>
      <c r="F357" s="20"/>
    </row>
    <row r="358" spans="1:22">
      <c r="A358" s="23">
        <v>347</v>
      </c>
      <c r="B358" s="36">
        <f t="shared" si="19"/>
        <v>-147092.23441993757</v>
      </c>
      <c r="C358" s="37">
        <f t="shared" si="16"/>
        <v>-980.61489613291712</v>
      </c>
      <c r="D358" s="38">
        <f t="shared" si="17"/>
        <v>-366.19383512253978</v>
      </c>
      <c r="E358" s="36">
        <f t="shared" si="18"/>
        <v>-148439.04315119304</v>
      </c>
      <c r="F358" s="20"/>
    </row>
    <row r="359" spans="1:22">
      <c r="A359" s="23">
        <v>348</v>
      </c>
      <c r="B359" s="36">
        <f t="shared" si="19"/>
        <v>-148439.04315119304</v>
      </c>
      <c r="C359" s="37">
        <f t="shared" si="16"/>
        <v>-989.59362100795363</v>
      </c>
      <c r="D359" s="38">
        <f t="shared" si="17"/>
        <v>-366.19383512253978</v>
      </c>
      <c r="E359" s="36">
        <f t="shared" si="18"/>
        <v>-149794.83060732353</v>
      </c>
      <c r="F359" s="20"/>
    </row>
    <row r="360" spans="1:22">
      <c r="A360" s="23">
        <v>349</v>
      </c>
      <c r="B360" s="36">
        <f t="shared" si="19"/>
        <v>-149794.83060732353</v>
      </c>
      <c r="C360" s="37">
        <f t="shared" si="16"/>
        <v>-998.6322040488235</v>
      </c>
      <c r="D360" s="38">
        <f t="shared" si="17"/>
        <v>-366.19383512253978</v>
      </c>
      <c r="E360" s="36">
        <f t="shared" si="18"/>
        <v>-151159.6566464949</v>
      </c>
      <c r="F360" s="20"/>
    </row>
    <row r="361" spans="1:22">
      <c r="A361" s="23">
        <v>350</v>
      </c>
      <c r="B361" s="36">
        <f t="shared" si="19"/>
        <v>-151159.6566464949</v>
      </c>
      <c r="C361" s="37">
        <f t="shared" si="16"/>
        <v>-1007.731044309966</v>
      </c>
      <c r="D361" s="38">
        <f t="shared" si="17"/>
        <v>-366.19383512253978</v>
      </c>
      <c r="E361" s="36">
        <f t="shared" si="18"/>
        <v>-152533.58152592741</v>
      </c>
      <c r="F361" s="20"/>
    </row>
    <row r="362" spans="1:22">
      <c r="A362" s="23">
        <v>351</v>
      </c>
      <c r="B362" s="36">
        <f t="shared" si="19"/>
        <v>-152533.58152592741</v>
      </c>
      <c r="C362" s="37">
        <f t="shared" si="16"/>
        <v>-1016.8905435061828</v>
      </c>
      <c r="D362" s="38">
        <f t="shared" si="17"/>
        <v>-366.19383512253978</v>
      </c>
      <c r="E362" s="36">
        <f t="shared" si="18"/>
        <v>-153916.66590455614</v>
      </c>
      <c r="F362" s="20"/>
    </row>
    <row r="363" spans="1:22">
      <c r="A363" s="23">
        <v>352</v>
      </c>
      <c r="B363" s="36">
        <f t="shared" si="19"/>
        <v>-153916.66590455614</v>
      </c>
      <c r="C363" s="37">
        <f t="shared" si="16"/>
        <v>-1026.1111060303742</v>
      </c>
      <c r="D363" s="38">
        <f t="shared" si="17"/>
        <v>-366.19383512253978</v>
      </c>
      <c r="E363" s="36">
        <f t="shared" si="18"/>
        <v>-155308.97084570906</v>
      </c>
      <c r="F363" s="20"/>
    </row>
    <row r="364" spans="1:22">
      <c r="A364" s="23">
        <v>353</v>
      </c>
      <c r="B364" s="36">
        <f t="shared" si="19"/>
        <v>-155308.97084570906</v>
      </c>
      <c r="C364" s="37">
        <f t="shared" si="16"/>
        <v>-1035.3931389713937</v>
      </c>
      <c r="D364" s="38">
        <f t="shared" si="17"/>
        <v>-366.19383512253978</v>
      </c>
      <c r="E364" s="36">
        <f t="shared" si="18"/>
        <v>-156710.55781980298</v>
      </c>
      <c r="F364" s="20"/>
    </row>
    <row r="365" spans="1:22">
      <c r="A365" s="23">
        <v>354</v>
      </c>
      <c r="B365" s="36">
        <f t="shared" si="19"/>
        <v>-156710.55781980298</v>
      </c>
      <c r="C365" s="37">
        <f t="shared" si="16"/>
        <v>-1044.7370521320199</v>
      </c>
      <c r="D365" s="38">
        <f t="shared" si="17"/>
        <v>-366.19383512253978</v>
      </c>
      <c r="E365" s="36">
        <f t="shared" si="18"/>
        <v>-158121.48870705755</v>
      </c>
      <c r="F365" s="20"/>
    </row>
    <row r="366" spans="1:22">
      <c r="A366" s="23">
        <v>355</v>
      </c>
      <c r="B366" s="36">
        <f t="shared" si="19"/>
        <v>-158121.48870705755</v>
      </c>
      <c r="C366" s="37">
        <f t="shared" si="16"/>
        <v>-1054.1432580470503</v>
      </c>
      <c r="D366" s="38">
        <f t="shared" si="17"/>
        <v>-366.19383512253978</v>
      </c>
      <c r="E366" s="36">
        <f t="shared" si="18"/>
        <v>-159541.82580022715</v>
      </c>
      <c r="F366" s="20"/>
    </row>
    <row r="367" spans="1:22">
      <c r="A367" s="23">
        <v>356</v>
      </c>
      <c r="B367" s="36">
        <f t="shared" si="19"/>
        <v>-159541.82580022715</v>
      </c>
      <c r="C367" s="37">
        <f t="shared" si="16"/>
        <v>-1063.6121720015144</v>
      </c>
      <c r="D367" s="38">
        <f t="shared" si="17"/>
        <v>-366.19383512253978</v>
      </c>
      <c r="E367" s="36">
        <f t="shared" si="18"/>
        <v>-160971.63180735119</v>
      </c>
      <c r="F367" s="20"/>
    </row>
    <row r="368" spans="1:22">
      <c r="A368" s="23">
        <v>357</v>
      </c>
      <c r="B368" s="36">
        <f t="shared" si="19"/>
        <v>-160971.63180735119</v>
      </c>
      <c r="C368" s="37">
        <f t="shared" si="16"/>
        <v>-1073.144212049008</v>
      </c>
      <c r="D368" s="38">
        <f t="shared" si="17"/>
        <v>-366.19383512253978</v>
      </c>
      <c r="E368" s="36">
        <f t="shared" si="18"/>
        <v>-162410.96985452273</v>
      </c>
      <c r="F368" s="20"/>
    </row>
    <row r="369" spans="1:6">
      <c r="A369" s="23">
        <v>358</v>
      </c>
      <c r="B369" s="36">
        <f t="shared" si="19"/>
        <v>-162410.96985452273</v>
      </c>
      <c r="C369" s="37">
        <f t="shared" si="16"/>
        <v>-1082.7397990301515</v>
      </c>
      <c r="D369" s="38">
        <f t="shared" si="17"/>
        <v>-366.19383512253978</v>
      </c>
      <c r="E369" s="36">
        <f t="shared" si="18"/>
        <v>-163859.90348867542</v>
      </c>
      <c r="F369" s="20"/>
    </row>
    <row r="370" spans="1:6">
      <c r="A370" s="23">
        <v>359</v>
      </c>
      <c r="B370" s="36">
        <f t="shared" si="19"/>
        <v>-163859.90348867542</v>
      </c>
      <c r="C370" s="37">
        <f t="shared" si="16"/>
        <v>-1092.3993565911694</v>
      </c>
      <c r="D370" s="38">
        <f t="shared" si="17"/>
        <v>-366.19383512253978</v>
      </c>
      <c r="E370" s="36">
        <f t="shared" si="18"/>
        <v>-165318.49668038913</v>
      </c>
      <c r="F370" s="20"/>
    </row>
    <row r="371" spans="1:6">
      <c r="A371" s="23">
        <v>360</v>
      </c>
      <c r="B371" s="36">
        <f t="shared" si="19"/>
        <v>-165318.49668038913</v>
      </c>
      <c r="C371" s="37">
        <f t="shared" si="16"/>
        <v>-1102.1233112025941</v>
      </c>
      <c r="D371" s="38">
        <f t="shared" si="17"/>
        <v>-366.19383512253978</v>
      </c>
      <c r="E371" s="36">
        <f t="shared" si="18"/>
        <v>-166786.81382671426</v>
      </c>
      <c r="F371" s="20"/>
    </row>
    <row r="372" spans="1:6">
      <c r="B372" s="29"/>
      <c r="C372" s="16"/>
      <c r="D372" s="35"/>
      <c r="E372" s="29"/>
    </row>
    <row r="373" spans="1:6">
      <c r="B373" s="29"/>
      <c r="C373" s="16"/>
      <c r="D373" s="35"/>
      <c r="E373" s="29"/>
    </row>
    <row r="374" spans="1:6">
      <c r="B374" s="29"/>
      <c r="C374" s="16"/>
      <c r="D374" s="16"/>
      <c r="E374" s="29"/>
    </row>
    <row r="375" spans="1:6">
      <c r="B375" s="29"/>
      <c r="C375" s="16"/>
      <c r="D375" s="16"/>
      <c r="E375" s="29"/>
    </row>
    <row r="376" spans="1:6">
      <c r="B376" s="29"/>
      <c r="C376" s="16"/>
      <c r="D376" s="16"/>
      <c r="E376" s="29"/>
    </row>
    <row r="377" spans="1:6">
      <c r="B377" s="29"/>
      <c r="C377" s="16"/>
      <c r="D377" s="16"/>
      <c r="E377" s="29"/>
    </row>
    <row r="378" spans="1:6">
      <c r="B378" s="29"/>
      <c r="C378" s="16"/>
      <c r="D378" s="16"/>
      <c r="E378" s="29"/>
    </row>
    <row r="379" spans="1:6">
      <c r="B379" s="29"/>
      <c r="C379" s="16"/>
      <c r="D379" s="16"/>
      <c r="E379" s="29"/>
    </row>
    <row r="380" spans="1:6">
      <c r="B380" s="29"/>
      <c r="C380" s="16"/>
      <c r="D380" s="16"/>
      <c r="E380" s="29"/>
    </row>
    <row r="381" spans="1:6">
      <c r="B381" s="29"/>
      <c r="C381" s="16"/>
      <c r="D381" s="16"/>
      <c r="E381" s="29"/>
    </row>
    <row r="382" spans="1:6">
      <c r="B382" s="29"/>
      <c r="C382" s="16"/>
      <c r="D382" s="16"/>
      <c r="E382" s="29"/>
    </row>
    <row r="383" spans="1:6">
      <c r="B383" s="29"/>
      <c r="C383" s="16"/>
      <c r="D383" s="16"/>
      <c r="E383" s="29"/>
    </row>
    <row r="384" spans="1:6">
      <c r="B384" s="29"/>
      <c r="C384" s="16"/>
      <c r="D384" s="16"/>
      <c r="E384" s="29"/>
    </row>
    <row r="385" spans="2:5">
      <c r="B385" s="29"/>
      <c r="C385" s="16"/>
      <c r="D385" s="16"/>
      <c r="E385" s="29"/>
    </row>
    <row r="386" spans="2:5">
      <c r="B386" s="29"/>
      <c r="C386" s="16"/>
      <c r="D386" s="16"/>
      <c r="E386" s="29"/>
    </row>
    <row r="387" spans="2:5">
      <c r="B387" s="29"/>
      <c r="C387" s="16"/>
      <c r="D387" s="16"/>
      <c r="E387" s="29"/>
    </row>
    <row r="388" spans="2:5">
      <c r="B388" s="29"/>
      <c r="C388" s="16"/>
      <c r="D388" s="16"/>
      <c r="E388" s="29"/>
    </row>
    <row r="389" spans="2:5">
      <c r="B389" s="29"/>
      <c r="C389" s="16"/>
      <c r="D389" s="16"/>
      <c r="E389" s="29"/>
    </row>
    <row r="390" spans="2:5">
      <c r="B390" s="29"/>
      <c r="C390" s="16"/>
      <c r="D390" s="16"/>
      <c r="E390" s="29"/>
    </row>
    <row r="391" spans="2:5">
      <c r="B391" s="29"/>
      <c r="C391" s="16"/>
      <c r="D391" s="16"/>
      <c r="E391" s="29"/>
    </row>
    <row r="392" spans="2:5">
      <c r="B392" s="29"/>
      <c r="C392" s="16"/>
      <c r="D392" s="16"/>
      <c r="E392" s="29"/>
    </row>
    <row r="393" spans="2:5">
      <c r="B393" s="29"/>
      <c r="C393" s="16"/>
      <c r="D393" s="16"/>
      <c r="E393" s="29"/>
    </row>
    <row r="394" spans="2:5">
      <c r="B394" s="29"/>
      <c r="C394" s="16"/>
      <c r="D394" s="16"/>
      <c r="E394" s="29"/>
    </row>
    <row r="395" spans="2:5">
      <c r="B395" s="29"/>
      <c r="C395" s="16"/>
      <c r="D395" s="16"/>
      <c r="E395" s="29"/>
    </row>
    <row r="396" spans="2:5">
      <c r="B396" s="29"/>
      <c r="C396" s="16"/>
      <c r="D396" s="16"/>
      <c r="E396" s="29"/>
    </row>
    <row r="397" spans="2:5">
      <c r="B397" s="29"/>
      <c r="C397" s="16"/>
      <c r="D397" s="16"/>
      <c r="E397" s="29"/>
    </row>
    <row r="398" spans="2:5">
      <c r="B398" s="29"/>
      <c r="C398" s="16"/>
      <c r="D398" s="16"/>
      <c r="E398" s="29"/>
    </row>
    <row r="399" spans="2:5">
      <c r="B399" s="29"/>
      <c r="C399" s="16"/>
      <c r="D399" s="16"/>
      <c r="E399" s="29"/>
    </row>
    <row r="400" spans="2:5">
      <c r="B400" s="29"/>
      <c r="C400" s="16"/>
      <c r="D400" s="16"/>
      <c r="E400" s="29"/>
    </row>
    <row r="401" spans="2:5">
      <c r="B401" s="29"/>
      <c r="C401" s="16"/>
      <c r="D401" s="16"/>
      <c r="E401" s="29"/>
    </row>
    <row r="402" spans="2:5">
      <c r="B402" s="29"/>
      <c r="C402" s="16"/>
      <c r="D402" s="16"/>
      <c r="E402" s="29"/>
    </row>
    <row r="403" spans="2:5">
      <c r="B403" s="29"/>
      <c r="C403" s="16"/>
      <c r="D403" s="16"/>
      <c r="E403" s="29"/>
    </row>
    <row r="404" spans="2:5">
      <c r="B404" s="29"/>
      <c r="C404" s="16"/>
      <c r="D404" s="16"/>
      <c r="E404" s="29"/>
    </row>
    <row r="405" spans="2:5">
      <c r="B405" s="29"/>
      <c r="C405" s="16"/>
      <c r="D405" s="16"/>
      <c r="E405" s="29"/>
    </row>
    <row r="406" spans="2:5">
      <c r="B406" s="29"/>
      <c r="C406" s="16"/>
      <c r="D406" s="16"/>
      <c r="E406" s="29"/>
    </row>
    <row r="407" spans="2:5">
      <c r="B407" s="29"/>
      <c r="C407" s="16"/>
      <c r="D407" s="16"/>
      <c r="E407" s="29"/>
    </row>
    <row r="408" spans="2:5">
      <c r="B408" s="29"/>
      <c r="C408" s="16"/>
      <c r="D408" s="16"/>
      <c r="E408" s="29"/>
    </row>
    <row r="409" spans="2:5">
      <c r="B409" s="29"/>
      <c r="C409" s="16"/>
      <c r="D409" s="16"/>
      <c r="E409" s="29"/>
    </row>
    <row r="410" spans="2:5">
      <c r="B410" s="29"/>
      <c r="C410" s="16"/>
      <c r="D410" s="16"/>
      <c r="E410" s="29"/>
    </row>
    <row r="411" spans="2:5">
      <c r="B411" s="29"/>
      <c r="C411" s="16"/>
      <c r="D411" s="16"/>
      <c r="E411" s="29"/>
    </row>
    <row r="412" spans="2:5">
      <c r="C412" s="16"/>
      <c r="D412" s="16"/>
      <c r="E412" s="29"/>
    </row>
    <row r="413" spans="2:5">
      <c r="C413" s="16"/>
      <c r="D413" s="16"/>
      <c r="E413" s="29"/>
    </row>
    <row r="414" spans="2:5">
      <c r="C414" s="16"/>
      <c r="D414" s="16"/>
      <c r="E414" s="29"/>
    </row>
    <row r="415" spans="2:5">
      <c r="C415" s="16"/>
      <c r="D415" s="16"/>
      <c r="E415" s="29"/>
    </row>
    <row r="416" spans="2:5">
      <c r="C416" s="16"/>
      <c r="D416" s="16"/>
      <c r="E416" s="29"/>
    </row>
    <row r="417" spans="3:5">
      <c r="C417" s="16"/>
      <c r="D417" s="16"/>
      <c r="E417" s="29"/>
    </row>
    <row r="418" spans="3:5">
      <c r="C418" s="16"/>
      <c r="D418" s="16"/>
      <c r="E418" s="29"/>
    </row>
    <row r="419" spans="3:5">
      <c r="C419" s="16"/>
      <c r="D419" s="16"/>
      <c r="E419" s="29"/>
    </row>
    <row r="420" spans="3:5">
      <c r="C420" s="16"/>
      <c r="D420" s="16"/>
      <c r="E420" s="29"/>
    </row>
    <row r="421" spans="3:5">
      <c r="C421" s="16"/>
      <c r="D421" s="16"/>
      <c r="E421" s="29"/>
    </row>
    <row r="422" spans="3:5">
      <c r="C422" s="16"/>
      <c r="D422" s="16"/>
      <c r="E422" s="29"/>
    </row>
    <row r="423" spans="3:5">
      <c r="C423" s="16"/>
      <c r="D423" s="16"/>
      <c r="E423" s="29"/>
    </row>
    <row r="424" spans="3:5">
      <c r="C424" s="16"/>
      <c r="D424" s="16"/>
      <c r="E424" s="29"/>
    </row>
    <row r="425" spans="3:5">
      <c r="C425" s="16"/>
      <c r="D425" s="16"/>
      <c r="E425" s="29"/>
    </row>
    <row r="426" spans="3:5">
      <c r="C426" s="16"/>
      <c r="D426" s="16"/>
      <c r="E426" s="29"/>
    </row>
    <row r="427" spans="3:5">
      <c r="C427" s="16"/>
      <c r="D427" s="16"/>
      <c r="E427" s="29"/>
    </row>
    <row r="428" spans="3:5">
      <c r="C428" s="16"/>
      <c r="D428" s="16"/>
      <c r="E428" s="29"/>
    </row>
    <row r="429" spans="3:5">
      <c r="C429" s="16"/>
      <c r="D429" s="16"/>
      <c r="E429" s="29"/>
    </row>
    <row r="430" spans="3:5">
      <c r="C430" s="16"/>
      <c r="D430" s="16"/>
      <c r="E430" s="29"/>
    </row>
    <row r="431" spans="3:5">
      <c r="C431" s="16"/>
      <c r="D431" s="16"/>
      <c r="E431" s="29"/>
    </row>
    <row r="432" spans="3:5">
      <c r="C432" s="16"/>
      <c r="D432" s="16"/>
      <c r="E432" s="29"/>
    </row>
    <row r="433" spans="3:5">
      <c r="C433" s="16"/>
      <c r="D433" s="16"/>
      <c r="E433" s="29"/>
    </row>
    <row r="434" spans="3:5">
      <c r="C434" s="16"/>
      <c r="D434" s="16"/>
      <c r="E434" s="29"/>
    </row>
    <row r="435" spans="3:5">
      <c r="C435" s="16"/>
      <c r="D435" s="16"/>
      <c r="E435" s="29"/>
    </row>
    <row r="436" spans="3:5">
      <c r="C436" s="16"/>
      <c r="D436" s="16"/>
      <c r="E436" s="29"/>
    </row>
    <row r="437" spans="3:5">
      <c r="C437" s="16"/>
      <c r="D437" s="16"/>
      <c r="E437" s="29"/>
    </row>
    <row r="438" spans="3:5">
      <c r="C438" s="16"/>
      <c r="D438" s="16"/>
      <c r="E438" s="29"/>
    </row>
    <row r="439" spans="3:5">
      <c r="C439" s="16"/>
      <c r="D439" s="16"/>
      <c r="E439" s="29"/>
    </row>
    <row r="440" spans="3:5">
      <c r="C440" s="16"/>
      <c r="D440" s="16"/>
      <c r="E440" s="29"/>
    </row>
    <row r="441" spans="3:5">
      <c r="C441" s="16"/>
      <c r="D441" s="16"/>
      <c r="E441" s="29"/>
    </row>
    <row r="442" spans="3:5">
      <c r="C442" s="16"/>
      <c r="D442" s="16"/>
      <c r="E442" s="29"/>
    </row>
    <row r="443" spans="3:5">
      <c r="C443" s="16"/>
      <c r="D443" s="16"/>
      <c r="E443" s="29"/>
    </row>
    <row r="444" spans="3:5">
      <c r="C444" s="16"/>
      <c r="D444" s="16"/>
      <c r="E444" s="29"/>
    </row>
    <row r="445" spans="3:5">
      <c r="C445" s="16"/>
      <c r="D445" s="16"/>
      <c r="E445" s="29"/>
    </row>
    <row r="446" spans="3:5">
      <c r="C446" s="16"/>
      <c r="D446" s="16"/>
      <c r="E446" s="29"/>
    </row>
    <row r="447" spans="3:5">
      <c r="C447" s="16"/>
      <c r="D447" s="16"/>
      <c r="E447" s="29"/>
    </row>
    <row r="448" spans="3:5">
      <c r="C448" s="16"/>
      <c r="D448" s="16"/>
      <c r="E448" s="29"/>
    </row>
    <row r="449" spans="3:5">
      <c r="C449" s="16"/>
      <c r="D449" s="16"/>
      <c r="E449" s="29"/>
    </row>
    <row r="450" spans="3:5">
      <c r="C450" s="16"/>
      <c r="D450" s="16"/>
      <c r="E450" s="29"/>
    </row>
    <row r="451" spans="3:5">
      <c r="C451" s="16"/>
      <c r="D451" s="16"/>
      <c r="E451" s="29"/>
    </row>
    <row r="452" spans="3:5">
      <c r="C452" s="16"/>
      <c r="D452" s="16"/>
      <c r="E452" s="29"/>
    </row>
    <row r="453" spans="3:5">
      <c r="C453" s="16"/>
      <c r="D453" s="16"/>
      <c r="E453" s="29"/>
    </row>
    <row r="454" spans="3:5">
      <c r="C454" s="16"/>
      <c r="D454" s="16"/>
      <c r="E454" s="29"/>
    </row>
    <row r="455" spans="3:5">
      <c r="C455" s="16"/>
      <c r="D455" s="16"/>
      <c r="E455" s="29"/>
    </row>
    <row r="456" spans="3:5">
      <c r="C456" s="16"/>
      <c r="D456" s="16"/>
      <c r="E456" s="29"/>
    </row>
    <row r="457" spans="3:5">
      <c r="C457" s="16"/>
      <c r="D457" s="16"/>
      <c r="E457" s="29"/>
    </row>
    <row r="458" spans="3:5">
      <c r="C458" s="16"/>
      <c r="D458" s="16"/>
      <c r="E458" s="29"/>
    </row>
    <row r="459" spans="3:5">
      <c r="C459" s="16"/>
      <c r="D459" s="16"/>
      <c r="E459" s="29"/>
    </row>
    <row r="460" spans="3:5">
      <c r="C460" s="16"/>
      <c r="D460" s="16"/>
      <c r="E460" s="29"/>
    </row>
    <row r="461" spans="3:5">
      <c r="C461" s="16"/>
      <c r="D461" s="16"/>
      <c r="E461" s="29"/>
    </row>
    <row r="462" spans="3:5">
      <c r="C462" s="16"/>
      <c r="D462" s="16"/>
      <c r="E462" s="29"/>
    </row>
    <row r="463" spans="3:5">
      <c r="C463" s="16"/>
      <c r="D463" s="16"/>
      <c r="E463" s="29"/>
    </row>
    <row r="464" spans="3:5">
      <c r="C464" s="16"/>
      <c r="D464" s="16"/>
      <c r="E464" s="29"/>
    </row>
    <row r="465" spans="3:5">
      <c r="C465" s="16"/>
      <c r="D465" s="16"/>
      <c r="E465" s="29"/>
    </row>
    <row r="466" spans="3:5">
      <c r="C466" s="16"/>
      <c r="D466" s="16"/>
      <c r="E466" s="29"/>
    </row>
    <row r="467" spans="3:5">
      <c r="E467" s="29"/>
    </row>
    <row r="468" spans="3:5">
      <c r="E468" s="29"/>
    </row>
    <row r="469" spans="3:5">
      <c r="E469" s="29"/>
    </row>
    <row r="470" spans="3:5">
      <c r="E470" s="29"/>
    </row>
    <row r="471" spans="3:5">
      <c r="E471" s="29"/>
    </row>
    <row r="472" spans="3:5">
      <c r="E472" s="29"/>
    </row>
    <row r="473" spans="3:5">
      <c r="E473" s="29"/>
    </row>
    <row r="474" spans="3:5">
      <c r="E474" s="29"/>
    </row>
    <row r="475" spans="3:5">
      <c r="E475" s="29"/>
    </row>
    <row r="476" spans="3:5">
      <c r="E476" s="29"/>
    </row>
    <row r="477" spans="3:5">
      <c r="E477" s="29"/>
    </row>
    <row r="478" spans="3:5">
      <c r="E478" s="29"/>
    </row>
    <row r="479" spans="3:5">
      <c r="E479" s="29"/>
    </row>
    <row r="480" spans="3:5">
      <c r="E480" s="29"/>
    </row>
    <row r="481" spans="5:5">
      <c r="E481" s="29"/>
    </row>
    <row r="482" spans="5:5">
      <c r="E482" s="29"/>
    </row>
    <row r="483" spans="5:5">
      <c r="E483" s="29"/>
    </row>
    <row r="484" spans="5:5">
      <c r="E484" s="29"/>
    </row>
    <row r="485" spans="5:5">
      <c r="E485" s="29"/>
    </row>
    <row r="486" spans="5:5">
      <c r="E486" s="29"/>
    </row>
    <row r="487" spans="5:5">
      <c r="E487" s="29"/>
    </row>
    <row r="488" spans="5:5">
      <c r="E488" s="29"/>
    </row>
    <row r="489" spans="5:5">
      <c r="E489" s="29"/>
    </row>
    <row r="490" spans="5:5">
      <c r="E490" s="29"/>
    </row>
    <row r="491" spans="5:5">
      <c r="E491" s="29"/>
    </row>
    <row r="492" spans="5:5">
      <c r="E492" s="29"/>
    </row>
    <row r="493" spans="5:5">
      <c r="E493" s="29"/>
    </row>
    <row r="494" spans="5:5">
      <c r="E494" s="29"/>
    </row>
    <row r="495" spans="5:5">
      <c r="E495" s="29"/>
    </row>
    <row r="496" spans="5:5">
      <c r="E496" s="29"/>
    </row>
    <row r="497" spans="5:5">
      <c r="E497" s="29"/>
    </row>
    <row r="498" spans="5:5">
      <c r="E498" s="29"/>
    </row>
    <row r="499" spans="5:5">
      <c r="E499" s="29"/>
    </row>
    <row r="500" spans="5:5">
      <c r="E500" s="29"/>
    </row>
    <row r="501" spans="5:5">
      <c r="E501" s="29"/>
    </row>
    <row r="502" spans="5:5">
      <c r="E502" s="29"/>
    </row>
    <row r="503" spans="5:5">
      <c r="E503" s="29"/>
    </row>
    <row r="504" spans="5:5">
      <c r="E504" s="29"/>
    </row>
    <row r="505" spans="5:5">
      <c r="E505" s="29"/>
    </row>
    <row r="506" spans="5:5">
      <c r="E506" s="29"/>
    </row>
    <row r="507" spans="5:5">
      <c r="E507" s="29"/>
    </row>
    <row r="508" spans="5:5">
      <c r="E508" s="29"/>
    </row>
    <row r="509" spans="5:5">
      <c r="E509" s="29"/>
    </row>
    <row r="510" spans="5:5">
      <c r="E510" s="29"/>
    </row>
    <row r="511" spans="5:5">
      <c r="E511" s="29"/>
    </row>
  </sheetData>
  <printOptions horizontalCentered="1" verticalCentered="1" headings="1"/>
  <pageMargins left="0.75" right="0.75" top="1" bottom="1" header="0.5" footer="0.5"/>
  <pageSetup scale="10" orientation="portrait" r:id="rId1"/>
  <headerFooter alignWithMargins="0"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511"/>
  <sheetViews>
    <sheetView workbookViewId="0">
      <selection activeCell="B12" sqref="B12"/>
    </sheetView>
  </sheetViews>
  <sheetFormatPr defaultRowHeight="12.75"/>
  <cols>
    <col min="1" max="1" width="16.5703125" customWidth="1"/>
    <col min="2" max="2" width="12.7109375" customWidth="1"/>
    <col min="3" max="4" width="10.7109375" customWidth="1"/>
    <col min="5" max="5" width="12.7109375" customWidth="1"/>
  </cols>
  <sheetData>
    <row r="1" spans="1:22">
      <c r="A1" s="26" t="s">
        <v>50</v>
      </c>
      <c r="B1" s="27">
        <v>150000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25" t="s">
        <v>1</v>
      </c>
      <c r="B2" s="33">
        <v>8.5000000000000006E-2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>
      <c r="A3" s="39" t="s">
        <v>51</v>
      </c>
      <c r="B3" s="40">
        <v>30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s="31" t="s">
        <v>52</v>
      </c>
      <c r="B4" s="32">
        <f>-PMT(B2/12,B3*12,B1)</f>
        <v>1153.3702253764998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A5" s="1"/>
      <c r="B5" s="2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21" t="s">
        <v>53</v>
      </c>
      <c r="B6" s="2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A7" s="21" t="s">
        <v>54</v>
      </c>
      <c r="B7" s="2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53"/>
      <c r="B9" s="92" t="s">
        <v>18</v>
      </c>
      <c r="C9" s="93" t="s">
        <v>19</v>
      </c>
      <c r="D9" s="94" t="s">
        <v>20</v>
      </c>
      <c r="E9" s="92" t="s">
        <v>21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3.5" thickBot="1">
      <c r="A10" s="95" t="s">
        <v>46</v>
      </c>
      <c r="B10" s="96" t="s">
        <v>50</v>
      </c>
      <c r="C10" s="97" t="s">
        <v>9</v>
      </c>
      <c r="D10" s="98" t="s">
        <v>16</v>
      </c>
      <c r="E10" s="96" t="s">
        <v>50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53"/>
      <c r="B11" s="57"/>
      <c r="C11" s="56"/>
      <c r="D11" s="54"/>
      <c r="E11" s="5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99">
        <v>1</v>
      </c>
      <c r="B12" s="100">
        <f>+$B$1</f>
        <v>150000</v>
      </c>
      <c r="C12" s="101">
        <f t="shared" ref="C12:C27" si="0">+B12*$B$2/12</f>
        <v>1062.5000000000002</v>
      </c>
      <c r="D12" s="102">
        <f>-$B$4</f>
        <v>-1153.3702253764998</v>
      </c>
      <c r="E12" s="100">
        <f>SUM(B12:D12)</f>
        <v>149909.12977462349</v>
      </c>
      <c r="F12" s="2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99">
        <v>2</v>
      </c>
      <c r="B13" s="100">
        <f t="shared" ref="B13:B28" si="1">+E12</f>
        <v>149909.12977462349</v>
      </c>
      <c r="C13" s="101">
        <f t="shared" si="0"/>
        <v>1061.8563359035832</v>
      </c>
      <c r="D13" s="102">
        <f>-$B$4</f>
        <v>-1153.3702253764998</v>
      </c>
      <c r="E13" s="100">
        <f>SUM(B13:D13)</f>
        <v>149817.61588515056</v>
      </c>
      <c r="F13" s="2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99">
        <v>3</v>
      </c>
      <c r="B14" s="100">
        <f t="shared" si="1"/>
        <v>149817.61588515056</v>
      </c>
      <c r="C14" s="101">
        <f t="shared" si="0"/>
        <v>1061.2081125198165</v>
      </c>
      <c r="D14" s="102">
        <f t="shared" ref="D14:D29" si="2">-$B$4</f>
        <v>-1153.3702253764998</v>
      </c>
      <c r="E14" s="100">
        <f t="shared" ref="E14:E29" si="3">SUM(B14:D14)</f>
        <v>149725.45377229387</v>
      </c>
      <c r="F14" s="2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99">
        <v>4</v>
      </c>
      <c r="B15" s="100">
        <f t="shared" si="1"/>
        <v>149725.45377229387</v>
      </c>
      <c r="C15" s="101">
        <f t="shared" si="0"/>
        <v>1060.5552975537482</v>
      </c>
      <c r="D15" s="102">
        <f t="shared" si="2"/>
        <v>-1153.3702253764998</v>
      </c>
      <c r="E15" s="100">
        <f t="shared" si="3"/>
        <v>149632.6388444711</v>
      </c>
      <c r="F15" s="2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99">
        <v>5</v>
      </c>
      <c r="B16" s="100">
        <f t="shared" si="1"/>
        <v>149632.6388444711</v>
      </c>
      <c r="C16" s="101">
        <f t="shared" si="0"/>
        <v>1059.8978584816703</v>
      </c>
      <c r="D16" s="102">
        <f t="shared" si="2"/>
        <v>-1153.3702253764998</v>
      </c>
      <c r="E16" s="100">
        <f t="shared" si="3"/>
        <v>149539.16647757628</v>
      </c>
      <c r="F16" s="2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99">
        <v>6</v>
      </c>
      <c r="B17" s="100">
        <f t="shared" si="1"/>
        <v>149539.16647757628</v>
      </c>
      <c r="C17" s="101">
        <f t="shared" si="0"/>
        <v>1059.2357625494988</v>
      </c>
      <c r="D17" s="102">
        <f t="shared" si="2"/>
        <v>-1153.3702253764998</v>
      </c>
      <c r="E17" s="100">
        <f t="shared" si="3"/>
        <v>149445.03201474927</v>
      </c>
      <c r="F17" s="2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99">
        <v>7</v>
      </c>
      <c r="B18" s="100">
        <f t="shared" si="1"/>
        <v>149445.03201474927</v>
      </c>
      <c r="C18" s="101">
        <f t="shared" si="0"/>
        <v>1058.5689767711408</v>
      </c>
      <c r="D18" s="102">
        <f t="shared" si="2"/>
        <v>-1153.3702253764998</v>
      </c>
      <c r="E18" s="100">
        <f t="shared" si="3"/>
        <v>149350.23076614391</v>
      </c>
      <c r="F18" s="2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99">
        <v>8</v>
      </c>
      <c r="B19" s="100">
        <f t="shared" si="1"/>
        <v>149350.23076614391</v>
      </c>
      <c r="C19" s="101">
        <f t="shared" si="0"/>
        <v>1057.8974679268529</v>
      </c>
      <c r="D19" s="102">
        <f t="shared" si="2"/>
        <v>-1153.3702253764998</v>
      </c>
      <c r="E19" s="100">
        <f t="shared" si="3"/>
        <v>149254.75800869425</v>
      </c>
      <c r="F19" s="2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99">
        <v>9</v>
      </c>
      <c r="B20" s="100">
        <f t="shared" si="1"/>
        <v>149254.75800869425</v>
      </c>
      <c r="C20" s="101">
        <f t="shared" si="0"/>
        <v>1057.2212025615843</v>
      </c>
      <c r="D20" s="102">
        <f t="shared" si="2"/>
        <v>-1153.3702253764998</v>
      </c>
      <c r="E20" s="100">
        <f t="shared" si="3"/>
        <v>149158.60898587931</v>
      </c>
      <c r="F20" s="2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99">
        <v>10</v>
      </c>
      <c r="B21" s="100">
        <f t="shared" si="1"/>
        <v>149158.60898587931</v>
      </c>
      <c r="C21" s="101">
        <f t="shared" si="0"/>
        <v>1056.5401469833118</v>
      </c>
      <c r="D21" s="102">
        <f t="shared" si="2"/>
        <v>-1153.3702253764998</v>
      </c>
      <c r="E21" s="100">
        <f t="shared" si="3"/>
        <v>149061.77890748612</v>
      </c>
      <c r="F21" s="2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99">
        <v>11</v>
      </c>
      <c r="B22" s="100">
        <f t="shared" si="1"/>
        <v>149061.77890748612</v>
      </c>
      <c r="C22" s="101">
        <f t="shared" si="0"/>
        <v>1055.8542672613601</v>
      </c>
      <c r="D22" s="102">
        <f t="shared" si="2"/>
        <v>-1153.3702253764998</v>
      </c>
      <c r="E22" s="100">
        <f t="shared" si="3"/>
        <v>148964.26294937098</v>
      </c>
      <c r="F22" s="2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99">
        <v>12</v>
      </c>
      <c r="B23" s="100">
        <f t="shared" si="1"/>
        <v>148964.26294937098</v>
      </c>
      <c r="C23" s="101">
        <f t="shared" si="0"/>
        <v>1055.1635292247113</v>
      </c>
      <c r="D23" s="102">
        <f t="shared" si="2"/>
        <v>-1153.3702253764998</v>
      </c>
      <c r="E23" s="100">
        <f t="shared" si="3"/>
        <v>148866.0562532192</v>
      </c>
      <c r="F23" s="2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99">
        <v>13</v>
      </c>
      <c r="B24" s="100">
        <f t="shared" si="1"/>
        <v>148866.0562532192</v>
      </c>
      <c r="C24" s="101">
        <f t="shared" si="0"/>
        <v>1054.4678984603026</v>
      </c>
      <c r="D24" s="102">
        <f t="shared" si="2"/>
        <v>-1153.3702253764998</v>
      </c>
      <c r="E24" s="100">
        <f t="shared" si="3"/>
        <v>148767.153926303</v>
      </c>
      <c r="F24" s="2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99">
        <v>14</v>
      </c>
      <c r="B25" s="100">
        <f t="shared" si="1"/>
        <v>148767.153926303</v>
      </c>
      <c r="C25" s="101">
        <f t="shared" si="0"/>
        <v>1053.7673403113129</v>
      </c>
      <c r="D25" s="102">
        <f t="shared" si="2"/>
        <v>-1153.3702253764998</v>
      </c>
      <c r="E25" s="100">
        <f t="shared" si="3"/>
        <v>148667.55104123781</v>
      </c>
      <c r="F25" s="2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99">
        <v>15</v>
      </c>
      <c r="B26" s="100">
        <f t="shared" si="1"/>
        <v>148667.55104123781</v>
      </c>
      <c r="C26" s="101">
        <f t="shared" si="0"/>
        <v>1053.0618198754346</v>
      </c>
      <c r="D26" s="102">
        <f t="shared" si="2"/>
        <v>-1153.3702253764998</v>
      </c>
      <c r="E26" s="100">
        <f t="shared" si="3"/>
        <v>148567.24263573674</v>
      </c>
      <c r="F26" s="2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99">
        <v>16</v>
      </c>
      <c r="B27" s="100">
        <f t="shared" si="1"/>
        <v>148567.24263573674</v>
      </c>
      <c r="C27" s="101">
        <f t="shared" si="0"/>
        <v>1052.3513020031353</v>
      </c>
      <c r="D27" s="102">
        <f t="shared" si="2"/>
        <v>-1153.3702253764998</v>
      </c>
      <c r="E27" s="100">
        <f t="shared" si="3"/>
        <v>148466.22371236337</v>
      </c>
      <c r="F27" s="2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99">
        <v>17</v>
      </c>
      <c r="B28" s="100">
        <f t="shared" si="1"/>
        <v>148466.22371236337</v>
      </c>
      <c r="C28" s="101">
        <f t="shared" ref="C28:C43" si="4">+B28*$B$2/12</f>
        <v>1051.6357512959073</v>
      </c>
      <c r="D28" s="102">
        <f t="shared" si="2"/>
        <v>-1153.3702253764998</v>
      </c>
      <c r="E28" s="100">
        <f t="shared" si="3"/>
        <v>148364.48923828275</v>
      </c>
      <c r="F28" s="2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99">
        <v>18</v>
      </c>
      <c r="B29" s="100">
        <f t="shared" ref="B29:B44" si="5">+E28</f>
        <v>148364.48923828275</v>
      </c>
      <c r="C29" s="101">
        <f t="shared" si="4"/>
        <v>1050.9151321045028</v>
      </c>
      <c r="D29" s="102">
        <f t="shared" si="2"/>
        <v>-1153.3702253764998</v>
      </c>
      <c r="E29" s="100">
        <f t="shared" si="3"/>
        <v>148262.03414501075</v>
      </c>
      <c r="F29" s="2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99">
        <v>19</v>
      </c>
      <c r="B30" s="100">
        <f t="shared" si="5"/>
        <v>148262.03414501075</v>
      </c>
      <c r="C30" s="101">
        <f t="shared" si="4"/>
        <v>1050.1894085271595</v>
      </c>
      <c r="D30" s="102">
        <f t="shared" ref="D30:D45" si="6">-$B$4</f>
        <v>-1153.3702253764998</v>
      </c>
      <c r="E30" s="100">
        <f t="shared" ref="E30:E45" si="7">SUM(B30:D30)</f>
        <v>148158.85332816141</v>
      </c>
      <c r="F30" s="2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 s="99">
        <v>20</v>
      </c>
      <c r="B31" s="100">
        <f t="shared" si="5"/>
        <v>148158.85332816141</v>
      </c>
      <c r="C31" s="101">
        <f t="shared" si="4"/>
        <v>1049.45854440781</v>
      </c>
      <c r="D31" s="102">
        <f t="shared" si="6"/>
        <v>-1153.3702253764998</v>
      </c>
      <c r="E31" s="100">
        <f t="shared" si="7"/>
        <v>148054.9416471927</v>
      </c>
      <c r="F31" s="2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99">
        <v>21</v>
      </c>
      <c r="B32" s="100">
        <f t="shared" si="5"/>
        <v>148054.9416471927</v>
      </c>
      <c r="C32" s="101">
        <f t="shared" si="4"/>
        <v>1048.7225033342818</v>
      </c>
      <c r="D32" s="102">
        <f t="shared" si="6"/>
        <v>-1153.3702253764998</v>
      </c>
      <c r="E32" s="100">
        <f t="shared" si="7"/>
        <v>147950.29392515047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99">
        <v>22</v>
      </c>
      <c r="B33" s="100">
        <f t="shared" si="5"/>
        <v>147950.29392515047</v>
      </c>
      <c r="C33" s="101">
        <f t="shared" si="4"/>
        <v>1047.9812486364826</v>
      </c>
      <c r="D33" s="102">
        <f t="shared" si="6"/>
        <v>-1153.3702253764998</v>
      </c>
      <c r="E33" s="100">
        <f t="shared" si="7"/>
        <v>147844.90494841046</v>
      </c>
      <c r="F33" s="2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 s="99">
        <v>23</v>
      </c>
      <c r="B34" s="100">
        <f t="shared" si="5"/>
        <v>147844.90494841046</v>
      </c>
      <c r="C34" s="101">
        <f t="shared" si="4"/>
        <v>1047.2347433845741</v>
      </c>
      <c r="D34" s="102">
        <f t="shared" si="6"/>
        <v>-1153.3702253764998</v>
      </c>
      <c r="E34" s="100">
        <f t="shared" si="7"/>
        <v>147738.76946641854</v>
      </c>
      <c r="F34" s="2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99">
        <v>24</v>
      </c>
      <c r="B35" s="100">
        <f t="shared" si="5"/>
        <v>147738.76946641854</v>
      </c>
      <c r="C35" s="101">
        <f t="shared" si="4"/>
        <v>1046.4829503871313</v>
      </c>
      <c r="D35" s="102">
        <f t="shared" si="6"/>
        <v>-1153.3702253764998</v>
      </c>
      <c r="E35" s="100">
        <f t="shared" si="7"/>
        <v>147631.88219142918</v>
      </c>
      <c r="F35" s="2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 s="99">
        <v>25</v>
      </c>
      <c r="B36" s="100">
        <f t="shared" si="5"/>
        <v>147631.88219142918</v>
      </c>
      <c r="C36" s="101">
        <f t="shared" si="4"/>
        <v>1045.72583218929</v>
      </c>
      <c r="D36" s="102">
        <f t="shared" si="6"/>
        <v>-1153.3702253764998</v>
      </c>
      <c r="E36" s="100">
        <f t="shared" si="7"/>
        <v>147524.23779824196</v>
      </c>
      <c r="F36" s="2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>
      <c r="A37" s="99">
        <v>26</v>
      </c>
      <c r="B37" s="100">
        <f t="shared" si="5"/>
        <v>147524.23779824196</v>
      </c>
      <c r="C37" s="101">
        <f t="shared" si="4"/>
        <v>1044.9633510708807</v>
      </c>
      <c r="D37" s="102">
        <f t="shared" si="6"/>
        <v>-1153.3702253764998</v>
      </c>
      <c r="E37" s="100">
        <f t="shared" si="7"/>
        <v>147415.83092393633</v>
      </c>
      <c r="F37" s="2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A38" s="99">
        <v>27</v>
      </c>
      <c r="B38" s="100">
        <f t="shared" si="5"/>
        <v>147415.83092393633</v>
      </c>
      <c r="C38" s="101">
        <f t="shared" si="4"/>
        <v>1044.1954690445491</v>
      </c>
      <c r="D38" s="102">
        <f t="shared" si="6"/>
        <v>-1153.3702253764998</v>
      </c>
      <c r="E38" s="100">
        <f t="shared" si="7"/>
        <v>147306.65616760438</v>
      </c>
      <c r="F38" s="2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99">
        <v>28</v>
      </c>
      <c r="B39" s="100">
        <f t="shared" si="5"/>
        <v>147306.65616760438</v>
      </c>
      <c r="C39" s="101">
        <f t="shared" si="4"/>
        <v>1043.4221478538645</v>
      </c>
      <c r="D39" s="102">
        <f t="shared" si="6"/>
        <v>-1153.3702253764998</v>
      </c>
      <c r="E39" s="100">
        <f t="shared" si="7"/>
        <v>147196.70809008172</v>
      </c>
      <c r="F39" s="2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>
      <c r="A40" s="99">
        <v>29</v>
      </c>
      <c r="B40" s="100">
        <f t="shared" si="5"/>
        <v>147196.70809008172</v>
      </c>
      <c r="C40" s="101">
        <f t="shared" si="4"/>
        <v>1042.6433489714123</v>
      </c>
      <c r="D40" s="102">
        <f t="shared" si="6"/>
        <v>-1153.3702253764998</v>
      </c>
      <c r="E40" s="100">
        <f t="shared" si="7"/>
        <v>147085.98121367663</v>
      </c>
      <c r="F40" s="2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99">
        <v>30</v>
      </c>
      <c r="B41" s="100">
        <f t="shared" si="5"/>
        <v>147085.98121367663</v>
      </c>
      <c r="C41" s="101">
        <f t="shared" si="4"/>
        <v>1041.8590335968763</v>
      </c>
      <c r="D41" s="102">
        <f t="shared" si="6"/>
        <v>-1153.3702253764998</v>
      </c>
      <c r="E41" s="100">
        <f t="shared" si="7"/>
        <v>146974.470021897</v>
      </c>
      <c r="F41" s="2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>
      <c r="A42" s="99">
        <v>31</v>
      </c>
      <c r="B42" s="100">
        <f t="shared" si="5"/>
        <v>146974.470021897</v>
      </c>
      <c r="C42" s="101">
        <f t="shared" si="4"/>
        <v>1041.0691626551038</v>
      </c>
      <c r="D42" s="102">
        <f t="shared" si="6"/>
        <v>-1153.3702253764998</v>
      </c>
      <c r="E42" s="100">
        <f t="shared" si="7"/>
        <v>146862.16895917559</v>
      </c>
      <c r="F42" s="2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99">
        <v>32</v>
      </c>
      <c r="B43" s="100">
        <f t="shared" si="5"/>
        <v>146862.16895917559</v>
      </c>
      <c r="C43" s="101">
        <f t="shared" si="4"/>
        <v>1040.2736967941605</v>
      </c>
      <c r="D43" s="102">
        <f t="shared" si="6"/>
        <v>-1153.3702253764998</v>
      </c>
      <c r="E43" s="100">
        <f t="shared" si="7"/>
        <v>146749.07243059325</v>
      </c>
      <c r="F43" s="2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A44" s="99">
        <v>33</v>
      </c>
      <c r="B44" s="100">
        <f t="shared" si="5"/>
        <v>146749.07243059325</v>
      </c>
      <c r="C44" s="101">
        <f t="shared" ref="C44:C59" si="8">+B44*$B$2/12</f>
        <v>1039.4725963833689</v>
      </c>
      <c r="D44" s="102">
        <f t="shared" si="6"/>
        <v>-1153.3702253764998</v>
      </c>
      <c r="E44" s="100">
        <f t="shared" si="7"/>
        <v>146635.17480160011</v>
      </c>
      <c r="F44" s="2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>
      <c r="A45" s="99">
        <v>34</v>
      </c>
      <c r="B45" s="100">
        <f t="shared" ref="B45:B60" si="9">+E44</f>
        <v>146635.17480160011</v>
      </c>
      <c r="C45" s="101">
        <f t="shared" si="8"/>
        <v>1038.6658215113341</v>
      </c>
      <c r="D45" s="102">
        <f t="shared" si="6"/>
        <v>-1153.3702253764998</v>
      </c>
      <c r="E45" s="100">
        <f t="shared" si="7"/>
        <v>146520.47039773493</v>
      </c>
      <c r="F45" s="2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>
      <c r="A46" s="99">
        <v>35</v>
      </c>
      <c r="B46" s="100">
        <f t="shared" si="9"/>
        <v>146520.47039773493</v>
      </c>
      <c r="C46" s="101">
        <f t="shared" si="8"/>
        <v>1037.8533319839557</v>
      </c>
      <c r="D46" s="102">
        <f t="shared" ref="D46:D61" si="10">-$B$4</f>
        <v>-1153.3702253764998</v>
      </c>
      <c r="E46" s="100">
        <f t="shared" ref="E46:E61" si="11">SUM(B46:D46)</f>
        <v>146404.95350434238</v>
      </c>
      <c r="F46" s="2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>
      <c r="A47" s="99">
        <v>36</v>
      </c>
      <c r="B47" s="100">
        <f t="shared" si="9"/>
        <v>146404.95350434238</v>
      </c>
      <c r="C47" s="101">
        <f t="shared" si="8"/>
        <v>1037.0350873224254</v>
      </c>
      <c r="D47" s="102">
        <f t="shared" si="10"/>
        <v>-1153.3702253764998</v>
      </c>
      <c r="E47" s="100">
        <f t="shared" si="11"/>
        <v>146288.61836628831</v>
      </c>
      <c r="F47" s="2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99">
        <v>37</v>
      </c>
      <c r="B48" s="100">
        <f t="shared" si="9"/>
        <v>146288.61836628831</v>
      </c>
      <c r="C48" s="101">
        <f t="shared" si="8"/>
        <v>1036.211046761209</v>
      </c>
      <c r="D48" s="102">
        <f t="shared" si="10"/>
        <v>-1153.3702253764998</v>
      </c>
      <c r="E48" s="100">
        <f t="shared" si="11"/>
        <v>146171.45918767303</v>
      </c>
      <c r="F48" s="2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>
      <c r="A49" s="99">
        <v>38</v>
      </c>
      <c r="B49" s="100">
        <f t="shared" si="9"/>
        <v>146171.45918767303</v>
      </c>
      <c r="C49" s="101">
        <f t="shared" si="8"/>
        <v>1035.3811692460174</v>
      </c>
      <c r="D49" s="102">
        <f t="shared" si="10"/>
        <v>-1153.3702253764998</v>
      </c>
      <c r="E49" s="100">
        <f t="shared" si="11"/>
        <v>146053.47013154253</v>
      </c>
      <c r="F49" s="2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A50" s="99">
        <v>39</v>
      </c>
      <c r="B50" s="100">
        <f t="shared" si="9"/>
        <v>146053.47013154253</v>
      </c>
      <c r="C50" s="101">
        <f t="shared" si="8"/>
        <v>1034.5454134317597</v>
      </c>
      <c r="D50" s="102">
        <f t="shared" si="10"/>
        <v>-1153.3702253764998</v>
      </c>
      <c r="E50" s="100">
        <f t="shared" si="11"/>
        <v>145934.6453195978</v>
      </c>
      <c r="F50" s="2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99">
        <v>40</v>
      </c>
      <c r="B51" s="100">
        <f t="shared" si="9"/>
        <v>145934.6453195978</v>
      </c>
      <c r="C51" s="101">
        <f t="shared" si="8"/>
        <v>1033.7037376804844</v>
      </c>
      <c r="D51" s="102">
        <f t="shared" si="10"/>
        <v>-1153.3702253764998</v>
      </c>
      <c r="E51" s="100">
        <f t="shared" si="11"/>
        <v>145814.97883190177</v>
      </c>
      <c r="F51" s="2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>
      <c r="A52" s="99">
        <v>41</v>
      </c>
      <c r="B52" s="100">
        <f t="shared" si="9"/>
        <v>145814.97883190177</v>
      </c>
      <c r="C52" s="101">
        <f t="shared" si="8"/>
        <v>1032.8561000593043</v>
      </c>
      <c r="D52" s="102">
        <f t="shared" si="10"/>
        <v>-1153.3702253764998</v>
      </c>
      <c r="E52" s="100">
        <f t="shared" si="11"/>
        <v>145694.46470658458</v>
      </c>
      <c r="F52" s="2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>
      <c r="A53" s="99">
        <v>42</v>
      </c>
      <c r="B53" s="100">
        <f t="shared" si="9"/>
        <v>145694.46470658458</v>
      </c>
      <c r="C53" s="101">
        <f t="shared" si="8"/>
        <v>1032.0024583383076</v>
      </c>
      <c r="D53" s="102">
        <f t="shared" si="10"/>
        <v>-1153.3702253764998</v>
      </c>
      <c r="E53" s="100">
        <f t="shared" si="11"/>
        <v>145573.09693954638</v>
      </c>
      <c r="F53" s="2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A54" s="99">
        <v>43</v>
      </c>
      <c r="B54" s="100">
        <f t="shared" si="9"/>
        <v>145573.09693954638</v>
      </c>
      <c r="C54" s="101">
        <f t="shared" si="8"/>
        <v>1031.1427699884537</v>
      </c>
      <c r="D54" s="102">
        <f t="shared" si="10"/>
        <v>-1153.3702253764998</v>
      </c>
      <c r="E54" s="100">
        <f t="shared" si="11"/>
        <v>145450.86948415832</v>
      </c>
      <c r="F54" s="2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A55" s="99">
        <v>44</v>
      </c>
      <c r="B55" s="100">
        <f t="shared" si="9"/>
        <v>145450.86948415832</v>
      </c>
      <c r="C55" s="101">
        <f t="shared" si="8"/>
        <v>1030.276992179455</v>
      </c>
      <c r="D55" s="102">
        <f t="shared" si="10"/>
        <v>-1153.3702253764998</v>
      </c>
      <c r="E55" s="100">
        <f t="shared" si="11"/>
        <v>145327.77625096127</v>
      </c>
      <c r="F55" s="2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>
      <c r="A56" s="99">
        <v>45</v>
      </c>
      <c r="B56" s="100">
        <f t="shared" si="9"/>
        <v>145327.77625096127</v>
      </c>
      <c r="C56" s="101">
        <f t="shared" si="8"/>
        <v>1029.4050817776424</v>
      </c>
      <c r="D56" s="102">
        <f t="shared" si="10"/>
        <v>-1153.3702253764998</v>
      </c>
      <c r="E56" s="100">
        <f t="shared" si="11"/>
        <v>145203.81110736239</v>
      </c>
      <c r="F56" s="2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>
      <c r="A57" s="99">
        <v>46</v>
      </c>
      <c r="B57" s="100">
        <f t="shared" si="9"/>
        <v>145203.81110736239</v>
      </c>
      <c r="C57" s="101">
        <f t="shared" si="8"/>
        <v>1028.5269953438171</v>
      </c>
      <c r="D57" s="102">
        <f t="shared" si="10"/>
        <v>-1153.3702253764998</v>
      </c>
      <c r="E57" s="100">
        <f t="shared" si="11"/>
        <v>145078.96787732971</v>
      </c>
      <c r="F57" s="2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>
      <c r="A58" s="99">
        <v>47</v>
      </c>
      <c r="B58" s="100">
        <f t="shared" si="9"/>
        <v>145078.96787732971</v>
      </c>
      <c r="C58" s="101">
        <f t="shared" si="8"/>
        <v>1027.6426891310855</v>
      </c>
      <c r="D58" s="102">
        <f t="shared" si="10"/>
        <v>-1153.3702253764998</v>
      </c>
      <c r="E58" s="100">
        <f t="shared" si="11"/>
        <v>144953.24034108428</v>
      </c>
      <c r="F58" s="2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>
      <c r="A59" s="99">
        <v>48</v>
      </c>
      <c r="B59" s="100">
        <f t="shared" si="9"/>
        <v>144953.24034108428</v>
      </c>
      <c r="C59" s="101">
        <f t="shared" si="8"/>
        <v>1026.7521190826803</v>
      </c>
      <c r="D59" s="102">
        <f t="shared" si="10"/>
        <v>-1153.3702253764998</v>
      </c>
      <c r="E59" s="100">
        <f t="shared" si="11"/>
        <v>144826.62223479044</v>
      </c>
      <c r="F59" s="2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>
      <c r="A60" s="99">
        <v>49</v>
      </c>
      <c r="B60" s="100">
        <f t="shared" si="9"/>
        <v>144826.62223479044</v>
      </c>
      <c r="C60" s="101">
        <f t="shared" ref="C60:C75" si="12">+B60*$B$2/12</f>
        <v>1025.8552408297658</v>
      </c>
      <c r="D60" s="102">
        <f t="shared" si="10"/>
        <v>-1153.3702253764998</v>
      </c>
      <c r="E60" s="100">
        <f t="shared" si="11"/>
        <v>144699.10725024369</v>
      </c>
      <c r="F60" s="2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99">
        <v>50</v>
      </c>
      <c r="B61" s="100">
        <f t="shared" ref="B61:B76" si="13">+E60</f>
        <v>144699.10725024369</v>
      </c>
      <c r="C61" s="101">
        <f t="shared" si="12"/>
        <v>1024.9520096892263</v>
      </c>
      <c r="D61" s="102">
        <f t="shared" si="10"/>
        <v>-1153.3702253764998</v>
      </c>
      <c r="E61" s="100">
        <f t="shared" si="11"/>
        <v>144570.68903455642</v>
      </c>
      <c r="F61" s="2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99">
        <v>51</v>
      </c>
      <c r="B62" s="100">
        <f t="shared" si="13"/>
        <v>144570.68903455642</v>
      </c>
      <c r="C62" s="101">
        <f t="shared" si="12"/>
        <v>1024.0423806614415</v>
      </c>
      <c r="D62" s="102">
        <f t="shared" ref="D62:D77" si="14">-$B$4</f>
        <v>-1153.3702253764998</v>
      </c>
      <c r="E62" s="100">
        <f t="shared" ref="E62:E77" si="15">SUM(B62:D62)</f>
        <v>144441.36118984135</v>
      </c>
      <c r="F62" s="2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99">
        <v>52</v>
      </c>
      <c r="B63" s="100">
        <f t="shared" si="13"/>
        <v>144441.36118984135</v>
      </c>
      <c r="C63" s="101">
        <f t="shared" si="12"/>
        <v>1023.126308428043</v>
      </c>
      <c r="D63" s="102">
        <f t="shared" si="14"/>
        <v>-1153.3702253764998</v>
      </c>
      <c r="E63" s="100">
        <f t="shared" si="15"/>
        <v>144311.11727289288</v>
      </c>
      <c r="F63" s="2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99">
        <v>53</v>
      </c>
      <c r="B64" s="100">
        <f t="shared" si="13"/>
        <v>144311.11727289288</v>
      </c>
      <c r="C64" s="101">
        <f t="shared" si="12"/>
        <v>1022.203747349658</v>
      </c>
      <c r="D64" s="102">
        <f t="shared" si="14"/>
        <v>-1153.3702253764998</v>
      </c>
      <c r="E64" s="100">
        <f t="shared" si="15"/>
        <v>144179.95079486602</v>
      </c>
      <c r="F64" s="2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99">
        <v>54</v>
      </c>
      <c r="B65" s="100">
        <f t="shared" si="13"/>
        <v>144179.95079486602</v>
      </c>
      <c r="C65" s="101">
        <f t="shared" si="12"/>
        <v>1021.2746514636343</v>
      </c>
      <c r="D65" s="102">
        <f t="shared" si="14"/>
        <v>-1153.3702253764998</v>
      </c>
      <c r="E65" s="100">
        <f t="shared" si="15"/>
        <v>144047.85522095315</v>
      </c>
      <c r="F65" s="2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99">
        <v>55</v>
      </c>
      <c r="B66" s="100">
        <f t="shared" si="13"/>
        <v>144047.85522095315</v>
      </c>
      <c r="C66" s="101">
        <f t="shared" si="12"/>
        <v>1020.3389744817515</v>
      </c>
      <c r="D66" s="102">
        <f t="shared" si="14"/>
        <v>-1153.3702253764998</v>
      </c>
      <c r="E66" s="100">
        <f t="shared" si="15"/>
        <v>143914.82397005838</v>
      </c>
      <c r="F66" s="2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99">
        <v>56</v>
      </c>
      <c r="B67" s="100">
        <f t="shared" si="13"/>
        <v>143914.82397005838</v>
      </c>
      <c r="C67" s="101">
        <f t="shared" si="12"/>
        <v>1019.3966697879137</v>
      </c>
      <c r="D67" s="102">
        <f t="shared" si="14"/>
        <v>-1153.3702253764998</v>
      </c>
      <c r="E67" s="100">
        <f t="shared" si="15"/>
        <v>143780.85041446978</v>
      </c>
      <c r="F67" s="2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>
      <c r="A68" s="99">
        <v>57</v>
      </c>
      <c r="B68" s="100">
        <f t="shared" si="13"/>
        <v>143780.85041446978</v>
      </c>
      <c r="C68" s="101">
        <f t="shared" si="12"/>
        <v>1018.4476904358277</v>
      </c>
      <c r="D68" s="102">
        <f t="shared" si="14"/>
        <v>-1153.3702253764998</v>
      </c>
      <c r="E68" s="100">
        <f t="shared" si="15"/>
        <v>143645.9278795291</v>
      </c>
      <c r="F68" s="2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>
      <c r="A69" s="99">
        <v>58</v>
      </c>
      <c r="B69" s="100">
        <f t="shared" si="13"/>
        <v>143645.9278795291</v>
      </c>
      <c r="C69" s="101">
        <f t="shared" si="12"/>
        <v>1017.4919891466647</v>
      </c>
      <c r="D69" s="102">
        <f t="shared" si="14"/>
        <v>-1153.3702253764998</v>
      </c>
      <c r="E69" s="100">
        <f t="shared" si="15"/>
        <v>143510.04964329925</v>
      </c>
      <c r="F69" s="2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>
      <c r="A70" s="99">
        <v>59</v>
      </c>
      <c r="B70" s="100">
        <f t="shared" si="13"/>
        <v>143510.04964329925</v>
      </c>
      <c r="C70" s="101">
        <f t="shared" si="12"/>
        <v>1016.5295183067032</v>
      </c>
      <c r="D70" s="102">
        <f t="shared" si="14"/>
        <v>-1153.3702253764998</v>
      </c>
      <c r="E70" s="100">
        <f t="shared" si="15"/>
        <v>143373.20893622944</v>
      </c>
      <c r="F70" s="2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99">
        <v>60</v>
      </c>
      <c r="B71" s="100">
        <f t="shared" si="13"/>
        <v>143373.20893622944</v>
      </c>
      <c r="C71" s="101">
        <f t="shared" si="12"/>
        <v>1015.5602299649586</v>
      </c>
      <c r="D71" s="102">
        <f t="shared" si="14"/>
        <v>-1153.3702253764998</v>
      </c>
      <c r="E71" s="100">
        <f t="shared" si="15"/>
        <v>143235.39894081789</v>
      </c>
      <c r="F71" s="2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99">
        <v>61</v>
      </c>
      <c r="B72" s="100">
        <f t="shared" si="13"/>
        <v>143235.39894081789</v>
      </c>
      <c r="C72" s="101">
        <f t="shared" si="12"/>
        <v>1014.5840758307935</v>
      </c>
      <c r="D72" s="102">
        <f t="shared" si="14"/>
        <v>-1153.3702253764998</v>
      </c>
      <c r="E72" s="100">
        <f t="shared" si="15"/>
        <v>143096.61279127217</v>
      </c>
      <c r="F72" s="2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99">
        <v>62</v>
      </c>
      <c r="B73" s="100">
        <f t="shared" si="13"/>
        <v>143096.61279127217</v>
      </c>
      <c r="C73" s="101">
        <f t="shared" si="12"/>
        <v>1013.6010072715113</v>
      </c>
      <c r="D73" s="102">
        <f t="shared" si="14"/>
        <v>-1153.3702253764998</v>
      </c>
      <c r="E73" s="100">
        <f t="shared" si="15"/>
        <v>142956.84357316716</v>
      </c>
      <c r="F73" s="2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99">
        <v>63</v>
      </c>
      <c r="B74" s="100">
        <f t="shared" si="13"/>
        <v>142956.84357316716</v>
      </c>
      <c r="C74" s="101">
        <f t="shared" si="12"/>
        <v>1012.6109753099341</v>
      </c>
      <c r="D74" s="102">
        <f t="shared" si="14"/>
        <v>-1153.3702253764998</v>
      </c>
      <c r="E74" s="100">
        <f t="shared" si="15"/>
        <v>142816.0843231006</v>
      </c>
      <c r="F74" s="2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99">
        <v>64</v>
      </c>
      <c r="B75" s="100">
        <f t="shared" si="13"/>
        <v>142816.0843231006</v>
      </c>
      <c r="C75" s="101">
        <f t="shared" si="12"/>
        <v>1011.6139306219626</v>
      </c>
      <c r="D75" s="102">
        <f t="shared" si="14"/>
        <v>-1153.3702253764998</v>
      </c>
      <c r="E75" s="100">
        <f t="shared" si="15"/>
        <v>142674.32802834606</v>
      </c>
      <c r="F75" s="2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99">
        <v>65</v>
      </c>
      <c r="B76" s="100">
        <f t="shared" si="13"/>
        <v>142674.32802834606</v>
      </c>
      <c r="C76" s="101">
        <f t="shared" ref="C76:C91" si="16">+B76*$B$2/12</f>
        <v>1010.6098235341179</v>
      </c>
      <c r="D76" s="102">
        <f t="shared" si="14"/>
        <v>-1153.3702253764998</v>
      </c>
      <c r="E76" s="100">
        <f t="shared" si="15"/>
        <v>142531.56762650367</v>
      </c>
      <c r="F76" s="2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99">
        <v>66</v>
      </c>
      <c r="B77" s="100">
        <f t="shared" ref="B77:B92" si="17">+E76</f>
        <v>142531.56762650367</v>
      </c>
      <c r="C77" s="101">
        <f t="shared" si="16"/>
        <v>1009.5986040210678</v>
      </c>
      <c r="D77" s="102">
        <f t="shared" si="14"/>
        <v>-1153.3702253764998</v>
      </c>
      <c r="E77" s="100">
        <f t="shared" si="15"/>
        <v>142387.79600514824</v>
      </c>
      <c r="F77" s="2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99">
        <v>67</v>
      </c>
      <c r="B78" s="100">
        <f t="shared" si="17"/>
        <v>142387.79600514824</v>
      </c>
      <c r="C78" s="101">
        <f t="shared" si="16"/>
        <v>1008.5802217031334</v>
      </c>
      <c r="D78" s="102">
        <f t="shared" ref="D78:D93" si="18">-$B$4</f>
        <v>-1153.3702253764998</v>
      </c>
      <c r="E78" s="100">
        <f t="shared" ref="E78:E93" si="19">SUM(B78:D78)</f>
        <v>142243.00600147486</v>
      </c>
      <c r="F78" s="2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99">
        <v>68</v>
      </c>
      <c r="B79" s="100">
        <f t="shared" si="17"/>
        <v>142243.00600147486</v>
      </c>
      <c r="C79" s="101">
        <f t="shared" si="16"/>
        <v>1007.5546258437803</v>
      </c>
      <c r="D79" s="102">
        <f t="shared" si="18"/>
        <v>-1153.3702253764998</v>
      </c>
      <c r="E79" s="100">
        <f t="shared" si="19"/>
        <v>142097.19040194212</v>
      </c>
      <c r="F79" s="2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99">
        <v>69</v>
      </c>
      <c r="B80" s="100">
        <f t="shared" si="17"/>
        <v>142097.19040194212</v>
      </c>
      <c r="C80" s="101">
        <f t="shared" si="16"/>
        <v>1006.5217653470901</v>
      </c>
      <c r="D80" s="102">
        <f t="shared" si="18"/>
        <v>-1153.3702253764998</v>
      </c>
      <c r="E80" s="100">
        <f t="shared" si="19"/>
        <v>141950.34194191272</v>
      </c>
      <c r="F80" s="2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99">
        <v>70</v>
      </c>
      <c r="B81" s="100">
        <f t="shared" si="17"/>
        <v>141950.34194191272</v>
      </c>
      <c r="C81" s="101">
        <f t="shared" si="16"/>
        <v>1005.4815887552151</v>
      </c>
      <c r="D81" s="102">
        <f t="shared" si="18"/>
        <v>-1153.3702253764998</v>
      </c>
      <c r="E81" s="100">
        <f t="shared" si="19"/>
        <v>141802.45330529142</v>
      </c>
      <c r="F81" s="2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99">
        <v>71</v>
      </c>
      <c r="B82" s="100">
        <f t="shared" si="17"/>
        <v>141802.45330529142</v>
      </c>
      <c r="C82" s="101">
        <f t="shared" si="16"/>
        <v>1004.4340442458142</v>
      </c>
      <c r="D82" s="102">
        <f t="shared" si="18"/>
        <v>-1153.3702253764998</v>
      </c>
      <c r="E82" s="100">
        <f t="shared" si="19"/>
        <v>141653.51712416072</v>
      </c>
      <c r="F82" s="2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99">
        <v>72</v>
      </c>
      <c r="B83" s="100">
        <f t="shared" si="17"/>
        <v>141653.51712416072</v>
      </c>
      <c r="C83" s="101">
        <f t="shared" si="16"/>
        <v>1003.3790796294719</v>
      </c>
      <c r="D83" s="102">
        <f t="shared" si="18"/>
        <v>-1153.3702253764998</v>
      </c>
      <c r="E83" s="100">
        <f t="shared" si="19"/>
        <v>141503.52597841367</v>
      </c>
      <c r="F83" s="2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99">
        <v>73</v>
      </c>
      <c r="B84" s="100">
        <f t="shared" si="17"/>
        <v>141503.52597841367</v>
      </c>
      <c r="C84" s="101">
        <f t="shared" si="16"/>
        <v>1002.3166423470969</v>
      </c>
      <c r="D84" s="102">
        <f t="shared" si="18"/>
        <v>-1153.3702253764998</v>
      </c>
      <c r="E84" s="100">
        <f t="shared" si="19"/>
        <v>141352.47239538425</v>
      </c>
      <c r="F84" s="2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99">
        <v>74</v>
      </c>
      <c r="B85" s="100">
        <f t="shared" si="17"/>
        <v>141352.47239538425</v>
      </c>
      <c r="C85" s="101">
        <f t="shared" si="16"/>
        <v>1001.2466794673052</v>
      </c>
      <c r="D85" s="102">
        <f t="shared" si="18"/>
        <v>-1153.3702253764998</v>
      </c>
      <c r="E85" s="100">
        <f t="shared" si="19"/>
        <v>141200.34884947503</v>
      </c>
      <c r="F85" s="2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99">
        <v>75</v>
      </c>
      <c r="B86" s="100">
        <f t="shared" si="17"/>
        <v>141200.34884947503</v>
      </c>
      <c r="C86" s="101">
        <f t="shared" si="16"/>
        <v>1000.1691376837816</v>
      </c>
      <c r="D86" s="102">
        <f t="shared" si="18"/>
        <v>-1153.3702253764998</v>
      </c>
      <c r="E86" s="100">
        <f t="shared" si="19"/>
        <v>141047.14776178231</v>
      </c>
      <c r="F86" s="2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99">
        <v>76</v>
      </c>
      <c r="B87" s="100">
        <f t="shared" si="17"/>
        <v>141047.14776178231</v>
      </c>
      <c r="C87" s="101">
        <f t="shared" si="16"/>
        <v>999.08396331262475</v>
      </c>
      <c r="D87" s="102">
        <f t="shared" si="18"/>
        <v>-1153.3702253764998</v>
      </c>
      <c r="E87" s="100">
        <f t="shared" si="19"/>
        <v>140892.86149971842</v>
      </c>
      <c r="F87" s="2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99">
        <v>77</v>
      </c>
      <c r="B88" s="100">
        <f t="shared" si="17"/>
        <v>140892.86149971842</v>
      </c>
      <c r="C88" s="101">
        <f t="shared" si="16"/>
        <v>997.9911022896722</v>
      </c>
      <c r="D88" s="102">
        <f t="shared" si="18"/>
        <v>-1153.3702253764998</v>
      </c>
      <c r="E88" s="100">
        <f t="shared" si="19"/>
        <v>140737.48237663158</v>
      </c>
      <c r="F88" s="2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99">
        <v>78</v>
      </c>
      <c r="B89" s="100">
        <f t="shared" si="17"/>
        <v>140737.48237663158</v>
      </c>
      <c r="C89" s="101">
        <f t="shared" si="16"/>
        <v>996.89050016780709</v>
      </c>
      <c r="D89" s="102">
        <f t="shared" si="18"/>
        <v>-1153.3702253764998</v>
      </c>
      <c r="E89" s="100">
        <f t="shared" si="19"/>
        <v>140581.0026514229</v>
      </c>
      <c r="F89" s="2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99">
        <v>79</v>
      </c>
      <c r="B90" s="100">
        <f t="shared" si="17"/>
        <v>140581.0026514229</v>
      </c>
      <c r="C90" s="101">
        <f t="shared" si="16"/>
        <v>995.7821021142455</v>
      </c>
      <c r="D90" s="102">
        <f t="shared" si="18"/>
        <v>-1153.3702253764998</v>
      </c>
      <c r="E90" s="100">
        <f t="shared" si="19"/>
        <v>140423.41452816065</v>
      </c>
      <c r="F90" s="2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99">
        <v>80</v>
      </c>
      <c r="B91" s="100">
        <f t="shared" si="17"/>
        <v>140423.41452816065</v>
      </c>
      <c r="C91" s="101">
        <f t="shared" si="16"/>
        <v>994.66585290780461</v>
      </c>
      <c r="D91" s="102">
        <f t="shared" si="18"/>
        <v>-1153.3702253764998</v>
      </c>
      <c r="E91" s="100">
        <f t="shared" si="19"/>
        <v>140264.71015569195</v>
      </c>
      <c r="F91" s="2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99">
        <v>81</v>
      </c>
      <c r="B92" s="100">
        <f t="shared" si="17"/>
        <v>140264.71015569195</v>
      </c>
      <c r="C92" s="101">
        <f t="shared" ref="C92:C107" si="20">+B92*$B$2/12</f>
        <v>993.54169693615142</v>
      </c>
      <c r="D92" s="102">
        <f t="shared" si="18"/>
        <v>-1153.3702253764998</v>
      </c>
      <c r="E92" s="100">
        <f t="shared" si="19"/>
        <v>140104.8816272516</v>
      </c>
      <c r="F92" s="2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99">
        <v>82</v>
      </c>
      <c r="B93" s="100">
        <f t="shared" ref="B93:B108" si="21">+E92</f>
        <v>140104.8816272516</v>
      </c>
      <c r="C93" s="101">
        <f t="shared" si="20"/>
        <v>992.40957819303219</v>
      </c>
      <c r="D93" s="102">
        <f t="shared" si="18"/>
        <v>-1153.3702253764998</v>
      </c>
      <c r="E93" s="100">
        <f t="shared" si="19"/>
        <v>139943.92098006813</v>
      </c>
      <c r="F93" s="2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99">
        <v>83</v>
      </c>
      <c r="B94" s="100">
        <f t="shared" si="21"/>
        <v>139943.92098006813</v>
      </c>
      <c r="C94" s="101">
        <f t="shared" si="20"/>
        <v>991.26944027548268</v>
      </c>
      <c r="D94" s="102">
        <f t="shared" ref="D94:D109" si="22">-$B$4</f>
        <v>-1153.3702253764998</v>
      </c>
      <c r="E94" s="100">
        <f t="shared" ref="E94:E109" si="23">SUM(B94:D94)</f>
        <v>139781.82019496709</v>
      </c>
      <c r="F94" s="2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99">
        <v>84</v>
      </c>
      <c r="B95" s="100">
        <f t="shared" si="21"/>
        <v>139781.82019496709</v>
      </c>
      <c r="C95" s="101">
        <f t="shared" si="20"/>
        <v>990.12122638101698</v>
      </c>
      <c r="D95" s="102">
        <f t="shared" si="22"/>
        <v>-1153.3702253764998</v>
      </c>
      <c r="E95" s="100">
        <f t="shared" si="23"/>
        <v>139618.5711959716</v>
      </c>
      <c r="F95" s="2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99">
        <v>85</v>
      </c>
      <c r="B96" s="100">
        <f t="shared" si="21"/>
        <v>139618.5711959716</v>
      </c>
      <c r="C96" s="101">
        <f t="shared" si="20"/>
        <v>988.96487930479896</v>
      </c>
      <c r="D96" s="102">
        <f t="shared" si="22"/>
        <v>-1153.3702253764998</v>
      </c>
      <c r="E96" s="100">
        <f t="shared" si="23"/>
        <v>139454.1658498999</v>
      </c>
      <c r="F96" s="2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99">
        <v>86</v>
      </c>
      <c r="B97" s="100">
        <f t="shared" si="21"/>
        <v>139454.1658498999</v>
      </c>
      <c r="C97" s="101">
        <f t="shared" si="20"/>
        <v>987.80034143679097</v>
      </c>
      <c r="D97" s="102">
        <f t="shared" si="22"/>
        <v>-1153.3702253764998</v>
      </c>
      <c r="E97" s="100">
        <f t="shared" si="23"/>
        <v>139288.59596596018</v>
      </c>
      <c r="F97" s="2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99">
        <v>87</v>
      </c>
      <c r="B98" s="100">
        <f t="shared" si="21"/>
        <v>139288.59596596018</v>
      </c>
      <c r="C98" s="101">
        <f t="shared" si="20"/>
        <v>986.62755475888468</v>
      </c>
      <c r="D98" s="102">
        <f t="shared" si="22"/>
        <v>-1153.3702253764998</v>
      </c>
      <c r="E98" s="100">
        <f t="shared" si="23"/>
        <v>139121.85329534256</v>
      </c>
      <c r="F98" s="2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99">
        <v>88</v>
      </c>
      <c r="B99" s="100">
        <f t="shared" si="21"/>
        <v>139121.85329534256</v>
      </c>
      <c r="C99" s="101">
        <f t="shared" si="20"/>
        <v>985.44646084200986</v>
      </c>
      <c r="D99" s="102">
        <f t="shared" si="22"/>
        <v>-1153.3702253764998</v>
      </c>
      <c r="E99" s="100">
        <f t="shared" si="23"/>
        <v>138953.92953080806</v>
      </c>
      <c r="F99" s="2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99">
        <v>89</v>
      </c>
      <c r="B100" s="100">
        <f t="shared" si="21"/>
        <v>138953.92953080806</v>
      </c>
      <c r="C100" s="101">
        <f t="shared" si="20"/>
        <v>984.25700084322386</v>
      </c>
      <c r="D100" s="102">
        <f t="shared" si="22"/>
        <v>-1153.3702253764998</v>
      </c>
      <c r="E100" s="100">
        <f t="shared" si="23"/>
        <v>138784.81630627479</v>
      </c>
      <c r="F100" s="2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99">
        <v>90</v>
      </c>
      <c r="B101" s="100">
        <f t="shared" si="21"/>
        <v>138784.81630627479</v>
      </c>
      <c r="C101" s="101">
        <f t="shared" si="20"/>
        <v>983.05911550277995</v>
      </c>
      <c r="D101" s="102">
        <f t="shared" si="22"/>
        <v>-1153.3702253764998</v>
      </c>
      <c r="E101" s="100">
        <f t="shared" si="23"/>
        <v>138614.50519640106</v>
      </c>
      <c r="F101" s="2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99">
        <v>91</v>
      </c>
      <c r="B102" s="100">
        <f t="shared" si="21"/>
        <v>138614.50519640106</v>
      </c>
      <c r="C102" s="101">
        <f t="shared" si="20"/>
        <v>981.8527451411743</v>
      </c>
      <c r="D102" s="102">
        <f t="shared" si="22"/>
        <v>-1153.3702253764998</v>
      </c>
      <c r="E102" s="100">
        <f t="shared" si="23"/>
        <v>138442.98771616572</v>
      </c>
      <c r="F102" s="2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99">
        <v>92</v>
      </c>
      <c r="B103" s="100">
        <f t="shared" si="21"/>
        <v>138442.98771616572</v>
      </c>
      <c r="C103" s="101">
        <f t="shared" si="20"/>
        <v>980.63782965617395</v>
      </c>
      <c r="D103" s="102">
        <f t="shared" si="22"/>
        <v>-1153.3702253764998</v>
      </c>
      <c r="E103" s="100">
        <f t="shared" si="23"/>
        <v>138270.25532044537</v>
      </c>
      <c r="F103" s="2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99">
        <v>93</v>
      </c>
      <c r="B104" s="100">
        <f t="shared" si="21"/>
        <v>138270.25532044537</v>
      </c>
      <c r="C104" s="101">
        <f t="shared" si="20"/>
        <v>979.41430851982147</v>
      </c>
      <c r="D104" s="102">
        <f t="shared" si="22"/>
        <v>-1153.3702253764998</v>
      </c>
      <c r="E104" s="100">
        <f t="shared" si="23"/>
        <v>138096.29940358869</v>
      </c>
      <c r="F104" s="2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99">
        <v>94</v>
      </c>
      <c r="B105" s="100">
        <f t="shared" si="21"/>
        <v>138096.29940358869</v>
      </c>
      <c r="C105" s="101">
        <f t="shared" si="20"/>
        <v>978.18212077542</v>
      </c>
      <c r="D105" s="102">
        <f t="shared" si="22"/>
        <v>-1153.3702253764998</v>
      </c>
      <c r="E105" s="100">
        <f t="shared" si="23"/>
        <v>137921.11129898761</v>
      </c>
      <c r="F105" s="2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99">
        <v>95</v>
      </c>
      <c r="B106" s="100">
        <f t="shared" si="21"/>
        <v>137921.11129898761</v>
      </c>
      <c r="C106" s="101">
        <f t="shared" si="20"/>
        <v>976.94120503449574</v>
      </c>
      <c r="D106" s="102">
        <f t="shared" si="22"/>
        <v>-1153.3702253764998</v>
      </c>
      <c r="E106" s="100">
        <f t="shared" si="23"/>
        <v>137744.6822786456</v>
      </c>
      <c r="F106" s="2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99">
        <v>96</v>
      </c>
      <c r="B107" s="100">
        <f t="shared" si="21"/>
        <v>137744.6822786456</v>
      </c>
      <c r="C107" s="101">
        <f t="shared" si="20"/>
        <v>975.69149947373978</v>
      </c>
      <c r="D107" s="102">
        <f t="shared" si="22"/>
        <v>-1153.3702253764998</v>
      </c>
      <c r="E107" s="100">
        <f t="shared" si="23"/>
        <v>137567.00355274283</v>
      </c>
      <c r="F107" s="2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99">
        <v>97</v>
      </c>
      <c r="B108" s="100">
        <f t="shared" si="21"/>
        <v>137567.00355274283</v>
      </c>
      <c r="C108" s="101">
        <f t="shared" ref="C108:C123" si="24">+B108*$B$2/12</f>
        <v>974.43294183192847</v>
      </c>
      <c r="D108" s="102">
        <f t="shared" si="22"/>
        <v>-1153.3702253764998</v>
      </c>
      <c r="E108" s="100">
        <f t="shared" si="23"/>
        <v>137388.06626919826</v>
      </c>
      <c r="F108" s="2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99">
        <v>98</v>
      </c>
      <c r="B109" s="100">
        <f t="shared" ref="B109:B124" si="25">+E108</f>
        <v>137388.06626919826</v>
      </c>
      <c r="C109" s="101">
        <f t="shared" si="24"/>
        <v>973.1654694068211</v>
      </c>
      <c r="D109" s="102">
        <f t="shared" si="22"/>
        <v>-1153.3702253764998</v>
      </c>
      <c r="E109" s="100">
        <f t="shared" si="23"/>
        <v>137207.86151322856</v>
      </c>
      <c r="F109" s="2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99">
        <v>99</v>
      </c>
      <c r="B110" s="100">
        <f t="shared" si="25"/>
        <v>137207.86151322856</v>
      </c>
      <c r="C110" s="101">
        <f t="shared" si="24"/>
        <v>971.88901905203568</v>
      </c>
      <c r="D110" s="102">
        <f t="shared" ref="D110:D125" si="26">-$B$4</f>
        <v>-1153.3702253764998</v>
      </c>
      <c r="E110" s="100">
        <f t="shared" ref="E110:E125" si="27">SUM(B110:D110)</f>
        <v>137026.38030690409</v>
      </c>
      <c r="F110" s="2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99">
        <v>100</v>
      </c>
      <c r="B111" s="100">
        <f t="shared" si="25"/>
        <v>137026.38030690409</v>
      </c>
      <c r="C111" s="101">
        <f t="shared" si="24"/>
        <v>970.60352717390413</v>
      </c>
      <c r="D111" s="102">
        <f t="shared" si="26"/>
        <v>-1153.3702253764998</v>
      </c>
      <c r="E111" s="100">
        <f t="shared" si="27"/>
        <v>136843.61360870147</v>
      </c>
      <c r="F111" s="2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99">
        <v>101</v>
      </c>
      <c r="B112" s="100">
        <f t="shared" si="25"/>
        <v>136843.61360870147</v>
      </c>
      <c r="C112" s="101">
        <f t="shared" si="24"/>
        <v>969.30892972830225</v>
      </c>
      <c r="D112" s="102">
        <f t="shared" si="26"/>
        <v>-1153.3702253764998</v>
      </c>
      <c r="E112" s="100">
        <f t="shared" si="27"/>
        <v>136659.55231305328</v>
      </c>
      <c r="F112" s="2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99">
        <v>102</v>
      </c>
      <c r="B113" s="100">
        <f t="shared" si="25"/>
        <v>136659.55231305328</v>
      </c>
      <c r="C113" s="101">
        <f t="shared" si="24"/>
        <v>968.00516221746091</v>
      </c>
      <c r="D113" s="102">
        <f t="shared" si="26"/>
        <v>-1153.3702253764998</v>
      </c>
      <c r="E113" s="100">
        <f t="shared" si="27"/>
        <v>136474.18724989422</v>
      </c>
      <c r="F113" s="2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99">
        <v>103</v>
      </c>
      <c r="B114" s="100">
        <f t="shared" si="25"/>
        <v>136474.18724989422</v>
      </c>
      <c r="C114" s="101">
        <f t="shared" si="24"/>
        <v>966.69215968675087</v>
      </c>
      <c r="D114" s="102">
        <f t="shared" si="26"/>
        <v>-1153.3702253764998</v>
      </c>
      <c r="E114" s="100">
        <f t="shared" si="27"/>
        <v>136287.50918420448</v>
      </c>
      <c r="F114" s="2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99">
        <v>104</v>
      </c>
      <c r="B115" s="100">
        <f t="shared" si="25"/>
        <v>136287.50918420448</v>
      </c>
      <c r="C115" s="101">
        <f t="shared" si="24"/>
        <v>965.3698567214484</v>
      </c>
      <c r="D115" s="102">
        <f t="shared" si="26"/>
        <v>-1153.3702253764998</v>
      </c>
      <c r="E115" s="100">
        <f t="shared" si="27"/>
        <v>136099.50881554943</v>
      </c>
      <c r="F115" s="2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99">
        <v>105</v>
      </c>
      <c r="B116" s="100">
        <f t="shared" si="25"/>
        <v>136099.50881554943</v>
      </c>
      <c r="C116" s="101">
        <f t="shared" si="24"/>
        <v>964.03818744347518</v>
      </c>
      <c r="D116" s="102">
        <f t="shared" si="26"/>
        <v>-1153.3702253764998</v>
      </c>
      <c r="E116" s="100">
        <f t="shared" si="27"/>
        <v>135910.17677761641</v>
      </c>
      <c r="F116" s="2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99">
        <v>106</v>
      </c>
      <c r="B117" s="100">
        <f t="shared" si="25"/>
        <v>135910.17677761641</v>
      </c>
      <c r="C117" s="101">
        <f t="shared" si="24"/>
        <v>962.69708550811629</v>
      </c>
      <c r="D117" s="102">
        <f t="shared" si="26"/>
        <v>-1153.3702253764998</v>
      </c>
      <c r="E117" s="100">
        <f t="shared" si="27"/>
        <v>135719.50363774801</v>
      </c>
      <c r="F117" s="2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99">
        <v>107</v>
      </c>
      <c r="B118" s="100">
        <f t="shared" si="25"/>
        <v>135719.50363774801</v>
      </c>
      <c r="C118" s="101">
        <f t="shared" si="24"/>
        <v>961.3464841007152</v>
      </c>
      <c r="D118" s="102">
        <f t="shared" si="26"/>
        <v>-1153.3702253764998</v>
      </c>
      <c r="E118" s="100">
        <f t="shared" si="27"/>
        <v>135527.47989647221</v>
      </c>
      <c r="F118" s="2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99">
        <v>108</v>
      </c>
      <c r="B119" s="100">
        <f t="shared" si="25"/>
        <v>135527.47989647221</v>
      </c>
      <c r="C119" s="101">
        <f t="shared" si="24"/>
        <v>959.98631593334494</v>
      </c>
      <c r="D119" s="102">
        <f t="shared" si="26"/>
        <v>-1153.3702253764998</v>
      </c>
      <c r="E119" s="100">
        <f t="shared" si="27"/>
        <v>135334.09598702905</v>
      </c>
      <c r="F119" s="2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99">
        <v>109</v>
      </c>
      <c r="B120" s="100">
        <f t="shared" si="25"/>
        <v>135334.09598702905</v>
      </c>
      <c r="C120" s="101">
        <f t="shared" si="24"/>
        <v>958.61651324145589</v>
      </c>
      <c r="D120" s="102">
        <f t="shared" si="26"/>
        <v>-1153.3702253764998</v>
      </c>
      <c r="E120" s="100">
        <f t="shared" si="27"/>
        <v>135139.34227489401</v>
      </c>
      <c r="F120" s="2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99">
        <v>110</v>
      </c>
      <c r="B121" s="100">
        <f t="shared" si="25"/>
        <v>135139.34227489401</v>
      </c>
      <c r="C121" s="101">
        <f t="shared" si="24"/>
        <v>957.23700778049931</v>
      </c>
      <c r="D121" s="102">
        <f t="shared" si="26"/>
        <v>-1153.3702253764998</v>
      </c>
      <c r="E121" s="100">
        <f t="shared" si="27"/>
        <v>134943.20905729799</v>
      </c>
      <c r="F121" s="2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99">
        <v>111</v>
      </c>
      <c r="B122" s="100">
        <f t="shared" si="25"/>
        <v>134943.20905729799</v>
      </c>
      <c r="C122" s="101">
        <f t="shared" si="24"/>
        <v>955.84773082252752</v>
      </c>
      <c r="D122" s="102">
        <f t="shared" si="26"/>
        <v>-1153.3702253764998</v>
      </c>
      <c r="E122" s="100">
        <f t="shared" si="27"/>
        <v>134745.68656274403</v>
      </c>
      <c r="F122" s="2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99">
        <v>112</v>
      </c>
      <c r="B123" s="100">
        <f t="shared" si="25"/>
        <v>134745.68656274403</v>
      </c>
      <c r="C123" s="101">
        <f t="shared" si="24"/>
        <v>954.44861315277024</v>
      </c>
      <c r="D123" s="102">
        <f t="shared" si="26"/>
        <v>-1153.3702253764998</v>
      </c>
      <c r="E123" s="100">
        <f t="shared" si="27"/>
        <v>134546.7649505203</v>
      </c>
      <c r="F123" s="2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99">
        <v>113</v>
      </c>
      <c r="B124" s="100">
        <f t="shared" si="25"/>
        <v>134546.7649505203</v>
      </c>
      <c r="C124" s="101">
        <f t="shared" ref="C124:C139" si="28">+B124*$B$2/12</f>
        <v>953.03958506618562</v>
      </c>
      <c r="D124" s="102">
        <f t="shared" si="26"/>
        <v>-1153.3702253764998</v>
      </c>
      <c r="E124" s="100">
        <f t="shared" si="27"/>
        <v>134346.43431020997</v>
      </c>
      <c r="F124" s="2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99">
        <v>114</v>
      </c>
      <c r="B125" s="100">
        <f t="shared" ref="B125:B140" si="29">+E124</f>
        <v>134346.43431020997</v>
      </c>
      <c r="C125" s="101">
        <f t="shared" si="28"/>
        <v>951.62057636398731</v>
      </c>
      <c r="D125" s="102">
        <f t="shared" si="26"/>
        <v>-1153.3702253764998</v>
      </c>
      <c r="E125" s="100">
        <f t="shared" si="27"/>
        <v>134144.68466119745</v>
      </c>
      <c r="F125" s="2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99">
        <v>115</v>
      </c>
      <c r="B126" s="100">
        <f t="shared" si="29"/>
        <v>134144.68466119745</v>
      </c>
      <c r="C126" s="101">
        <f t="shared" si="28"/>
        <v>950.19151635014862</v>
      </c>
      <c r="D126" s="102">
        <f t="shared" ref="D126:D141" si="30">-$B$4</f>
        <v>-1153.3702253764998</v>
      </c>
      <c r="E126" s="100">
        <f t="shared" ref="E126:E141" si="31">SUM(B126:D126)</f>
        <v>133941.50595217108</v>
      </c>
      <c r="F126" s="2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99">
        <v>116</v>
      </c>
      <c r="B127" s="100">
        <f t="shared" si="29"/>
        <v>133941.50595217108</v>
      </c>
      <c r="C127" s="101">
        <f t="shared" si="28"/>
        <v>948.75233382787849</v>
      </c>
      <c r="D127" s="102">
        <f t="shared" si="30"/>
        <v>-1153.3702253764998</v>
      </c>
      <c r="E127" s="100">
        <f t="shared" si="31"/>
        <v>133736.88806062244</v>
      </c>
      <c r="F127" s="2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99">
        <v>117</v>
      </c>
      <c r="B128" s="100">
        <f t="shared" si="29"/>
        <v>133736.88806062244</v>
      </c>
      <c r="C128" s="101">
        <f t="shared" si="28"/>
        <v>947.30295709607572</v>
      </c>
      <c r="D128" s="102">
        <f t="shared" si="30"/>
        <v>-1153.3702253764998</v>
      </c>
      <c r="E128" s="100">
        <f t="shared" si="31"/>
        <v>133530.82079234201</v>
      </c>
      <c r="F128" s="2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99">
        <v>118</v>
      </c>
      <c r="B129" s="100">
        <f t="shared" si="29"/>
        <v>133530.82079234201</v>
      </c>
      <c r="C129" s="101">
        <f t="shared" si="28"/>
        <v>945.84331394575599</v>
      </c>
      <c r="D129" s="102">
        <f t="shared" si="30"/>
        <v>-1153.3702253764998</v>
      </c>
      <c r="E129" s="100">
        <f t="shared" si="31"/>
        <v>133323.29388091125</v>
      </c>
      <c r="F129" s="2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99">
        <v>119</v>
      </c>
      <c r="B130" s="100">
        <f t="shared" si="29"/>
        <v>133323.29388091125</v>
      </c>
      <c r="C130" s="101">
        <f t="shared" si="28"/>
        <v>944.37333165645475</v>
      </c>
      <c r="D130" s="102">
        <f t="shared" si="30"/>
        <v>-1153.3702253764998</v>
      </c>
      <c r="E130" s="100">
        <f t="shared" si="31"/>
        <v>133114.29698719119</v>
      </c>
      <c r="F130" s="2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99">
        <v>120</v>
      </c>
      <c r="B131" s="100">
        <f t="shared" si="29"/>
        <v>133114.29698719119</v>
      </c>
      <c r="C131" s="101">
        <f t="shared" si="28"/>
        <v>942.8929369926044</v>
      </c>
      <c r="D131" s="102">
        <f t="shared" si="30"/>
        <v>-1153.3702253764998</v>
      </c>
      <c r="E131" s="100">
        <f t="shared" si="31"/>
        <v>132903.81969880729</v>
      </c>
      <c r="F131" s="2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99">
        <v>121</v>
      </c>
      <c r="B132" s="100">
        <f t="shared" si="29"/>
        <v>132903.81969880729</v>
      </c>
      <c r="C132" s="101">
        <f t="shared" si="28"/>
        <v>941.40205619988501</v>
      </c>
      <c r="D132" s="102">
        <f t="shared" si="30"/>
        <v>-1153.3702253764998</v>
      </c>
      <c r="E132" s="100">
        <f t="shared" si="31"/>
        <v>132691.85152963066</v>
      </c>
      <c r="F132" s="2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99">
        <v>122</v>
      </c>
      <c r="B133" s="100">
        <f t="shared" si="29"/>
        <v>132691.85152963066</v>
      </c>
      <c r="C133" s="101">
        <f t="shared" si="28"/>
        <v>939.90061500155059</v>
      </c>
      <c r="D133" s="102">
        <f t="shared" si="30"/>
        <v>-1153.3702253764998</v>
      </c>
      <c r="E133" s="100">
        <f t="shared" si="31"/>
        <v>132478.38191925571</v>
      </c>
      <c r="F133" s="2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99">
        <v>123</v>
      </c>
      <c r="B134" s="100">
        <f t="shared" si="29"/>
        <v>132478.38191925571</v>
      </c>
      <c r="C134" s="101">
        <f t="shared" si="28"/>
        <v>938.38853859472795</v>
      </c>
      <c r="D134" s="102">
        <f t="shared" si="30"/>
        <v>-1153.3702253764998</v>
      </c>
      <c r="E134" s="100">
        <f t="shared" si="31"/>
        <v>132263.40023247394</v>
      </c>
      <c r="F134" s="2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99">
        <v>124</v>
      </c>
      <c r="B135" s="100">
        <f t="shared" si="29"/>
        <v>132263.40023247394</v>
      </c>
      <c r="C135" s="101">
        <f t="shared" si="28"/>
        <v>936.86575164669046</v>
      </c>
      <c r="D135" s="102">
        <f t="shared" si="30"/>
        <v>-1153.3702253764998</v>
      </c>
      <c r="E135" s="100">
        <f t="shared" si="31"/>
        <v>132046.89575874413</v>
      </c>
      <c r="F135" s="2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99">
        <v>125</v>
      </c>
      <c r="B136" s="100">
        <f t="shared" si="29"/>
        <v>132046.89575874413</v>
      </c>
      <c r="C136" s="101">
        <f t="shared" si="28"/>
        <v>935.33217829110436</v>
      </c>
      <c r="D136" s="102">
        <f t="shared" si="30"/>
        <v>-1153.3702253764998</v>
      </c>
      <c r="E136" s="100">
        <f t="shared" si="31"/>
        <v>131828.85771165873</v>
      </c>
      <c r="F136" s="2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99">
        <v>126</v>
      </c>
      <c r="B137" s="100">
        <f t="shared" si="29"/>
        <v>131828.85771165873</v>
      </c>
      <c r="C137" s="101">
        <f t="shared" si="28"/>
        <v>933.78774212424935</v>
      </c>
      <c r="D137" s="102">
        <f t="shared" si="30"/>
        <v>-1153.3702253764998</v>
      </c>
      <c r="E137" s="100">
        <f t="shared" si="31"/>
        <v>131609.27522840648</v>
      </c>
      <c r="F137" s="2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99">
        <v>127</v>
      </c>
      <c r="B138" s="100">
        <f t="shared" si="29"/>
        <v>131609.27522840648</v>
      </c>
      <c r="C138" s="101">
        <f t="shared" si="28"/>
        <v>932.23236620121259</v>
      </c>
      <c r="D138" s="102">
        <f t="shared" si="30"/>
        <v>-1153.3702253764998</v>
      </c>
      <c r="E138" s="100">
        <f t="shared" si="31"/>
        <v>131388.13736923118</v>
      </c>
      <c r="F138" s="2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99">
        <v>128</v>
      </c>
      <c r="B139" s="100">
        <f t="shared" si="29"/>
        <v>131388.13736923118</v>
      </c>
      <c r="C139" s="101">
        <f t="shared" si="28"/>
        <v>930.66597303205424</v>
      </c>
      <c r="D139" s="102">
        <f t="shared" si="30"/>
        <v>-1153.3702253764998</v>
      </c>
      <c r="E139" s="100">
        <f t="shared" si="31"/>
        <v>131165.43311688674</v>
      </c>
      <c r="F139" s="2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99">
        <v>129</v>
      </c>
      <c r="B140" s="100">
        <f t="shared" si="29"/>
        <v>131165.43311688674</v>
      </c>
      <c r="C140" s="101">
        <f t="shared" ref="C140:C155" si="32">+B140*$B$2/12</f>
        <v>929.08848457794784</v>
      </c>
      <c r="D140" s="102">
        <f t="shared" si="30"/>
        <v>-1153.3702253764998</v>
      </c>
      <c r="E140" s="100">
        <f t="shared" si="31"/>
        <v>130941.15137608819</v>
      </c>
      <c r="F140" s="2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99">
        <v>130</v>
      </c>
      <c r="B141" s="100">
        <f t="shared" ref="B141:B156" si="33">+E140</f>
        <v>130941.15137608819</v>
      </c>
      <c r="C141" s="101">
        <f t="shared" si="32"/>
        <v>927.49982224729138</v>
      </c>
      <c r="D141" s="102">
        <f t="shared" si="30"/>
        <v>-1153.3702253764998</v>
      </c>
      <c r="E141" s="100">
        <f t="shared" si="31"/>
        <v>130715.28097295899</v>
      </c>
      <c r="F141" s="2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99">
        <v>131</v>
      </c>
      <c r="B142" s="100">
        <f t="shared" si="33"/>
        <v>130715.28097295899</v>
      </c>
      <c r="C142" s="101">
        <f t="shared" si="32"/>
        <v>925.89990689179297</v>
      </c>
      <c r="D142" s="102">
        <f t="shared" ref="D142:D157" si="34">-$B$4</f>
        <v>-1153.3702253764998</v>
      </c>
      <c r="E142" s="100">
        <f t="shared" ref="E142:E157" si="35">SUM(B142:D142)</f>
        <v>130487.81065447429</v>
      </c>
      <c r="F142" s="2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99">
        <v>132</v>
      </c>
      <c r="B143" s="100">
        <f t="shared" si="33"/>
        <v>130487.81065447429</v>
      </c>
      <c r="C143" s="101">
        <f t="shared" si="32"/>
        <v>924.28865880252624</v>
      </c>
      <c r="D143" s="102">
        <f t="shared" si="34"/>
        <v>-1153.3702253764998</v>
      </c>
      <c r="E143" s="100">
        <f t="shared" si="35"/>
        <v>130258.72908790033</v>
      </c>
      <c r="F143" s="2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99">
        <v>133</v>
      </c>
      <c r="B144" s="100">
        <f t="shared" si="33"/>
        <v>130258.72908790033</v>
      </c>
      <c r="C144" s="101">
        <f t="shared" si="32"/>
        <v>922.66599770596076</v>
      </c>
      <c r="D144" s="102">
        <f t="shared" si="34"/>
        <v>-1153.3702253764998</v>
      </c>
      <c r="E144" s="100">
        <f t="shared" si="35"/>
        <v>130028.02486022979</v>
      </c>
      <c r="F144" s="2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99">
        <v>134</v>
      </c>
      <c r="B145" s="100">
        <f t="shared" si="33"/>
        <v>130028.02486022979</v>
      </c>
      <c r="C145" s="101">
        <f t="shared" si="32"/>
        <v>921.03184275996102</v>
      </c>
      <c r="D145" s="102">
        <f t="shared" si="34"/>
        <v>-1153.3702253764998</v>
      </c>
      <c r="E145" s="100">
        <f t="shared" si="35"/>
        <v>129795.68647761326</v>
      </c>
      <c r="F145" s="2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99">
        <v>135</v>
      </c>
      <c r="B146" s="100">
        <f t="shared" si="33"/>
        <v>129795.68647761326</v>
      </c>
      <c r="C146" s="101">
        <f t="shared" si="32"/>
        <v>919.38611254976058</v>
      </c>
      <c r="D146" s="102">
        <f t="shared" si="34"/>
        <v>-1153.3702253764998</v>
      </c>
      <c r="E146" s="100">
        <f t="shared" si="35"/>
        <v>129561.70236478653</v>
      </c>
      <c r="F146" s="2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99">
        <v>136</v>
      </c>
      <c r="B147" s="100">
        <f t="shared" si="33"/>
        <v>129561.70236478653</v>
      </c>
      <c r="C147" s="101">
        <f t="shared" si="32"/>
        <v>917.72872508390458</v>
      </c>
      <c r="D147" s="102">
        <f t="shared" si="34"/>
        <v>-1153.3702253764998</v>
      </c>
      <c r="E147" s="100">
        <f t="shared" si="35"/>
        <v>129326.06086449393</v>
      </c>
      <c r="F147" s="2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99">
        <v>137</v>
      </c>
      <c r="B148" s="100">
        <f t="shared" si="33"/>
        <v>129326.06086449393</v>
      </c>
      <c r="C148" s="101">
        <f t="shared" si="32"/>
        <v>916.05959779016541</v>
      </c>
      <c r="D148" s="102">
        <f t="shared" si="34"/>
        <v>-1153.3702253764998</v>
      </c>
      <c r="E148" s="100">
        <f t="shared" si="35"/>
        <v>129088.75023690761</v>
      </c>
      <c r="F148" s="2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99">
        <v>138</v>
      </c>
      <c r="B149" s="100">
        <f t="shared" si="33"/>
        <v>129088.75023690761</v>
      </c>
      <c r="C149" s="101">
        <f t="shared" si="32"/>
        <v>914.37864751142899</v>
      </c>
      <c r="D149" s="102">
        <f t="shared" si="34"/>
        <v>-1153.3702253764998</v>
      </c>
      <c r="E149" s="100">
        <f t="shared" si="35"/>
        <v>128849.75865904255</v>
      </c>
      <c r="F149" s="2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99">
        <v>139</v>
      </c>
      <c r="B150" s="100">
        <f t="shared" si="33"/>
        <v>128849.75865904255</v>
      </c>
      <c r="C150" s="101">
        <f t="shared" si="32"/>
        <v>912.68579050155142</v>
      </c>
      <c r="D150" s="102">
        <f t="shared" si="34"/>
        <v>-1153.3702253764998</v>
      </c>
      <c r="E150" s="100">
        <f t="shared" si="35"/>
        <v>128609.07422416761</v>
      </c>
      <c r="F150" s="2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99">
        <v>140</v>
      </c>
      <c r="B151" s="100">
        <f t="shared" si="33"/>
        <v>128609.07422416761</v>
      </c>
      <c r="C151" s="101">
        <f t="shared" si="32"/>
        <v>910.98094242118725</v>
      </c>
      <c r="D151" s="102">
        <f t="shared" si="34"/>
        <v>-1153.3702253764998</v>
      </c>
      <c r="E151" s="100">
        <f t="shared" si="35"/>
        <v>128366.6849412123</v>
      </c>
      <c r="F151" s="2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99">
        <v>141</v>
      </c>
      <c r="B152" s="100">
        <f t="shared" si="33"/>
        <v>128366.6849412123</v>
      </c>
      <c r="C152" s="101">
        <f t="shared" si="32"/>
        <v>909.26401833358716</v>
      </c>
      <c r="D152" s="102">
        <f t="shared" si="34"/>
        <v>-1153.3702253764998</v>
      </c>
      <c r="E152" s="100">
        <f t="shared" si="35"/>
        <v>128122.57873416939</v>
      </c>
      <c r="F152" s="2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99">
        <v>142</v>
      </c>
      <c r="B153" s="100">
        <f t="shared" si="33"/>
        <v>128122.57873416939</v>
      </c>
      <c r="C153" s="101">
        <f t="shared" si="32"/>
        <v>907.53493270036654</v>
      </c>
      <c r="D153" s="102">
        <f t="shared" si="34"/>
        <v>-1153.3702253764998</v>
      </c>
      <c r="E153" s="100">
        <f t="shared" si="35"/>
        <v>127876.74344149326</v>
      </c>
      <c r="F153" s="2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99">
        <v>143</v>
      </c>
      <c r="B154" s="100">
        <f t="shared" si="33"/>
        <v>127876.74344149326</v>
      </c>
      <c r="C154" s="101">
        <f t="shared" si="32"/>
        <v>905.79359937724405</v>
      </c>
      <c r="D154" s="102">
        <f t="shared" si="34"/>
        <v>-1153.3702253764998</v>
      </c>
      <c r="E154" s="100">
        <f t="shared" si="35"/>
        <v>127629.16681549401</v>
      </c>
      <c r="F154" s="2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99">
        <v>144</v>
      </c>
      <c r="B155" s="100">
        <f t="shared" si="33"/>
        <v>127629.16681549401</v>
      </c>
      <c r="C155" s="101">
        <f t="shared" si="32"/>
        <v>904.03993160974926</v>
      </c>
      <c r="D155" s="102">
        <f t="shared" si="34"/>
        <v>-1153.3702253764998</v>
      </c>
      <c r="E155" s="100">
        <f t="shared" si="35"/>
        <v>127379.83652172727</v>
      </c>
      <c r="F155" s="2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99">
        <v>145</v>
      </c>
      <c r="B156" s="100">
        <f t="shared" si="33"/>
        <v>127379.83652172727</v>
      </c>
      <c r="C156" s="101">
        <f t="shared" ref="C156:C171" si="36">+B156*$B$2/12</f>
        <v>902.27384202890153</v>
      </c>
      <c r="D156" s="102">
        <f t="shared" si="34"/>
        <v>-1153.3702253764998</v>
      </c>
      <c r="E156" s="100">
        <f t="shared" si="35"/>
        <v>127128.74013837967</v>
      </c>
      <c r="F156" s="2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99">
        <v>146</v>
      </c>
      <c r="B157" s="100">
        <f t="shared" ref="B157:B172" si="37">+E156</f>
        <v>127128.74013837967</v>
      </c>
      <c r="C157" s="101">
        <f t="shared" si="36"/>
        <v>900.49524264685613</v>
      </c>
      <c r="D157" s="102">
        <f t="shared" si="34"/>
        <v>-1153.3702253764998</v>
      </c>
      <c r="E157" s="100">
        <f t="shared" si="35"/>
        <v>126875.86515565003</v>
      </c>
      <c r="F157" s="2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99">
        <v>147</v>
      </c>
      <c r="B158" s="100">
        <f t="shared" si="37"/>
        <v>126875.86515565003</v>
      </c>
      <c r="C158" s="101">
        <f t="shared" si="36"/>
        <v>898.70404485252118</v>
      </c>
      <c r="D158" s="102">
        <f t="shared" ref="D158:D173" si="38">-$B$4</f>
        <v>-1153.3702253764998</v>
      </c>
      <c r="E158" s="100">
        <f t="shared" ref="E158:E173" si="39">SUM(B158:D158)</f>
        <v>126621.19897512606</v>
      </c>
      <c r="F158" s="2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>
      <c r="A159" s="99">
        <v>148</v>
      </c>
      <c r="B159" s="100">
        <f t="shared" si="37"/>
        <v>126621.19897512606</v>
      </c>
      <c r="C159" s="101">
        <f t="shared" si="36"/>
        <v>896.90015940714295</v>
      </c>
      <c r="D159" s="102">
        <f t="shared" si="38"/>
        <v>-1153.3702253764998</v>
      </c>
      <c r="E159" s="100">
        <f t="shared" si="39"/>
        <v>126364.72890915671</v>
      </c>
      <c r="F159" s="2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>
      <c r="A160" s="99">
        <v>149</v>
      </c>
      <c r="B160" s="100">
        <f t="shared" si="37"/>
        <v>126364.72890915671</v>
      </c>
      <c r="C160" s="101">
        <f t="shared" si="36"/>
        <v>895.08349643986003</v>
      </c>
      <c r="D160" s="102">
        <f t="shared" si="38"/>
        <v>-1153.3702253764998</v>
      </c>
      <c r="E160" s="100">
        <f t="shared" si="39"/>
        <v>126106.44218022008</v>
      </c>
      <c r="F160" s="2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99">
        <v>150</v>
      </c>
      <c r="B161" s="100">
        <f t="shared" si="37"/>
        <v>126106.44218022008</v>
      </c>
      <c r="C161" s="101">
        <f t="shared" si="36"/>
        <v>893.25396544322564</v>
      </c>
      <c r="D161" s="102">
        <f t="shared" si="38"/>
        <v>-1153.3702253764998</v>
      </c>
      <c r="E161" s="100">
        <f t="shared" si="39"/>
        <v>125846.32592028681</v>
      </c>
      <c r="F161" s="2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99">
        <v>151</v>
      </c>
      <c r="B162" s="100">
        <f t="shared" si="37"/>
        <v>125846.32592028681</v>
      </c>
      <c r="C162" s="101">
        <f t="shared" si="36"/>
        <v>891.41147526869827</v>
      </c>
      <c r="D162" s="102">
        <f t="shared" si="38"/>
        <v>-1153.3702253764998</v>
      </c>
      <c r="E162" s="100">
        <f t="shared" si="39"/>
        <v>125584.36717017902</v>
      </c>
      <c r="F162" s="2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99">
        <v>152</v>
      </c>
      <c r="B163" s="100">
        <f t="shared" si="37"/>
        <v>125584.36717017902</v>
      </c>
      <c r="C163" s="101">
        <f t="shared" si="36"/>
        <v>889.55593412210146</v>
      </c>
      <c r="D163" s="102">
        <f t="shared" si="38"/>
        <v>-1153.3702253764998</v>
      </c>
      <c r="E163" s="100">
        <f t="shared" si="39"/>
        <v>125320.55287892463</v>
      </c>
      <c r="F163" s="2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99">
        <v>153</v>
      </c>
      <c r="B164" s="100">
        <f t="shared" si="37"/>
        <v>125320.55287892463</v>
      </c>
      <c r="C164" s="101">
        <f t="shared" si="36"/>
        <v>887.68724955904952</v>
      </c>
      <c r="D164" s="102">
        <f t="shared" si="38"/>
        <v>-1153.3702253764998</v>
      </c>
      <c r="E164" s="100">
        <f t="shared" si="39"/>
        <v>125054.86990310719</v>
      </c>
      <c r="F164" s="2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99">
        <v>154</v>
      </c>
      <c r="B165" s="100">
        <f t="shared" si="37"/>
        <v>125054.86990310719</v>
      </c>
      <c r="C165" s="101">
        <f t="shared" si="36"/>
        <v>885.80532848034272</v>
      </c>
      <c r="D165" s="102">
        <f t="shared" si="38"/>
        <v>-1153.3702253764998</v>
      </c>
      <c r="E165" s="100">
        <f t="shared" si="39"/>
        <v>124787.30500621104</v>
      </c>
      <c r="F165" s="2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99">
        <v>155</v>
      </c>
      <c r="B166" s="100">
        <f t="shared" si="37"/>
        <v>124787.30500621104</v>
      </c>
      <c r="C166" s="101">
        <f t="shared" si="36"/>
        <v>883.91007712732824</v>
      </c>
      <c r="D166" s="102">
        <f t="shared" si="38"/>
        <v>-1153.3702253764998</v>
      </c>
      <c r="E166" s="100">
        <f t="shared" si="39"/>
        <v>124517.84485796187</v>
      </c>
      <c r="F166" s="2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99">
        <v>156</v>
      </c>
      <c r="B167" s="100">
        <f t="shared" si="37"/>
        <v>124517.84485796187</v>
      </c>
      <c r="C167" s="101">
        <f t="shared" si="36"/>
        <v>882.00140107723007</v>
      </c>
      <c r="D167" s="102">
        <f t="shared" si="38"/>
        <v>-1153.3702253764998</v>
      </c>
      <c r="E167" s="100">
        <f t="shared" si="39"/>
        <v>124246.47603366261</v>
      </c>
      <c r="F167" s="2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99">
        <v>157</v>
      </c>
      <c r="B168" s="100">
        <f t="shared" si="37"/>
        <v>124246.47603366261</v>
      </c>
      <c r="C168" s="101">
        <f t="shared" si="36"/>
        <v>880.07920523844359</v>
      </c>
      <c r="D168" s="102">
        <f t="shared" si="38"/>
        <v>-1153.3702253764998</v>
      </c>
      <c r="E168" s="100">
        <f t="shared" si="39"/>
        <v>123973.18501352456</v>
      </c>
      <c r="F168" s="2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99">
        <v>158</v>
      </c>
      <c r="B169" s="100">
        <f t="shared" si="37"/>
        <v>123973.18501352456</v>
      </c>
      <c r="C169" s="101">
        <f t="shared" si="36"/>
        <v>878.14339384579898</v>
      </c>
      <c r="D169" s="102">
        <f t="shared" si="38"/>
        <v>-1153.3702253764998</v>
      </c>
      <c r="E169" s="100">
        <f t="shared" si="39"/>
        <v>123697.95818199386</v>
      </c>
      <c r="F169" s="2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99">
        <v>159</v>
      </c>
      <c r="B170" s="100">
        <f t="shared" si="37"/>
        <v>123697.95818199386</v>
      </c>
      <c r="C170" s="101">
        <f t="shared" si="36"/>
        <v>876.19387045578981</v>
      </c>
      <c r="D170" s="102">
        <f t="shared" si="38"/>
        <v>-1153.3702253764998</v>
      </c>
      <c r="E170" s="100">
        <f t="shared" si="39"/>
        <v>123420.78182707315</v>
      </c>
      <c r="F170" s="2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99">
        <v>160</v>
      </c>
      <c r="B171" s="100">
        <f t="shared" si="37"/>
        <v>123420.78182707315</v>
      </c>
      <c r="C171" s="101">
        <f t="shared" si="36"/>
        <v>874.23053794176815</v>
      </c>
      <c r="D171" s="102">
        <f t="shared" si="38"/>
        <v>-1153.3702253764998</v>
      </c>
      <c r="E171" s="100">
        <f t="shared" si="39"/>
        <v>123141.64213963842</v>
      </c>
      <c r="F171" s="2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99">
        <v>161</v>
      </c>
      <c r="B172" s="100">
        <f t="shared" si="37"/>
        <v>123141.64213963842</v>
      </c>
      <c r="C172" s="101">
        <f t="shared" ref="C172:C187" si="40">+B172*$B$2/12</f>
        <v>872.25329848910553</v>
      </c>
      <c r="D172" s="102">
        <f t="shared" si="38"/>
        <v>-1153.3702253764998</v>
      </c>
      <c r="E172" s="100">
        <f t="shared" si="39"/>
        <v>122860.52521275103</v>
      </c>
      <c r="F172" s="2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99">
        <v>162</v>
      </c>
      <c r="B173" s="100">
        <f t="shared" ref="B173:B188" si="41">+E172</f>
        <v>122860.52521275103</v>
      </c>
      <c r="C173" s="101">
        <f t="shared" si="40"/>
        <v>870.26205359031985</v>
      </c>
      <c r="D173" s="102">
        <f t="shared" si="38"/>
        <v>-1153.3702253764998</v>
      </c>
      <c r="E173" s="100">
        <f t="shared" si="39"/>
        <v>122577.41704096487</v>
      </c>
      <c r="F173" s="2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99">
        <v>163</v>
      </c>
      <c r="B174" s="100">
        <f t="shared" si="41"/>
        <v>122577.41704096487</v>
      </c>
      <c r="C174" s="101">
        <f t="shared" si="40"/>
        <v>868.25670404016785</v>
      </c>
      <c r="D174" s="102">
        <f t="shared" ref="D174:D189" si="42">-$B$4</f>
        <v>-1153.3702253764998</v>
      </c>
      <c r="E174" s="100">
        <f t="shared" ref="E174:E189" si="43">SUM(B174:D174)</f>
        <v>122292.30351962853</v>
      </c>
      <c r="F174" s="2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99">
        <v>164</v>
      </c>
      <c r="B175" s="100">
        <f t="shared" si="41"/>
        <v>122292.30351962853</v>
      </c>
      <c r="C175" s="101">
        <f t="shared" si="40"/>
        <v>866.23714993070223</v>
      </c>
      <c r="D175" s="102">
        <f t="shared" si="42"/>
        <v>-1153.3702253764998</v>
      </c>
      <c r="E175" s="100">
        <f t="shared" si="43"/>
        <v>122005.17044418275</v>
      </c>
      <c r="F175" s="2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99">
        <v>165</v>
      </c>
      <c r="B176" s="100">
        <f t="shared" si="41"/>
        <v>122005.17044418275</v>
      </c>
      <c r="C176" s="101">
        <f t="shared" si="40"/>
        <v>864.20329064629448</v>
      </c>
      <c r="D176" s="102">
        <f t="shared" si="42"/>
        <v>-1153.3702253764998</v>
      </c>
      <c r="E176" s="100">
        <f t="shared" si="43"/>
        <v>121716.00350945255</v>
      </c>
      <c r="F176" s="2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99">
        <v>166</v>
      </c>
      <c r="B177" s="100">
        <f t="shared" si="41"/>
        <v>121716.00350945255</v>
      </c>
      <c r="C177" s="101">
        <f t="shared" si="40"/>
        <v>862.15502485862226</v>
      </c>
      <c r="D177" s="102">
        <f t="shared" si="42"/>
        <v>-1153.3702253764998</v>
      </c>
      <c r="E177" s="100">
        <f t="shared" si="43"/>
        <v>121424.78830893469</v>
      </c>
      <c r="F177" s="2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99">
        <v>167</v>
      </c>
      <c r="B178" s="100">
        <f t="shared" si="41"/>
        <v>121424.78830893469</v>
      </c>
      <c r="C178" s="101">
        <f t="shared" si="40"/>
        <v>860.09225052162083</v>
      </c>
      <c r="D178" s="102">
        <f t="shared" si="42"/>
        <v>-1153.3702253764998</v>
      </c>
      <c r="E178" s="100">
        <f t="shared" si="43"/>
        <v>121131.51033407981</v>
      </c>
      <c r="F178" s="2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99">
        <v>168</v>
      </c>
      <c r="B179" s="100">
        <f t="shared" si="41"/>
        <v>121131.51033407981</v>
      </c>
      <c r="C179" s="101">
        <f t="shared" si="40"/>
        <v>858.01486486639863</v>
      </c>
      <c r="D179" s="102">
        <f t="shared" si="42"/>
        <v>-1153.3702253764998</v>
      </c>
      <c r="E179" s="100">
        <f t="shared" si="43"/>
        <v>120836.15497356972</v>
      </c>
      <c r="F179" s="2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99">
        <v>169</v>
      </c>
      <c r="B180" s="100">
        <f t="shared" si="41"/>
        <v>120836.15497356972</v>
      </c>
      <c r="C180" s="101">
        <f t="shared" si="40"/>
        <v>855.92276439611896</v>
      </c>
      <c r="D180" s="102">
        <f t="shared" si="42"/>
        <v>-1153.3702253764998</v>
      </c>
      <c r="E180" s="100">
        <f t="shared" si="43"/>
        <v>120538.70751258935</v>
      </c>
      <c r="F180" s="2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99">
        <v>170</v>
      </c>
      <c r="B181" s="100">
        <f t="shared" si="41"/>
        <v>120538.70751258935</v>
      </c>
      <c r="C181" s="101">
        <f t="shared" si="40"/>
        <v>853.81584488084127</v>
      </c>
      <c r="D181" s="102">
        <f t="shared" si="42"/>
        <v>-1153.3702253764998</v>
      </c>
      <c r="E181" s="100">
        <f t="shared" si="43"/>
        <v>120239.15313209369</v>
      </c>
      <c r="F181" s="2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99">
        <v>171</v>
      </c>
      <c r="B182" s="100">
        <f t="shared" si="41"/>
        <v>120239.15313209369</v>
      </c>
      <c r="C182" s="101">
        <f t="shared" si="40"/>
        <v>851.69400135233036</v>
      </c>
      <c r="D182" s="102">
        <f t="shared" si="42"/>
        <v>-1153.3702253764998</v>
      </c>
      <c r="E182" s="100">
        <f t="shared" si="43"/>
        <v>119937.47690806953</v>
      </c>
      <c r="F182" s="2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99">
        <v>172</v>
      </c>
      <c r="B183" s="100">
        <f t="shared" si="41"/>
        <v>119937.47690806953</v>
      </c>
      <c r="C183" s="101">
        <f t="shared" si="40"/>
        <v>849.55712809882596</v>
      </c>
      <c r="D183" s="102">
        <f t="shared" si="42"/>
        <v>-1153.3702253764998</v>
      </c>
      <c r="E183" s="100">
        <f t="shared" si="43"/>
        <v>119633.66381079186</v>
      </c>
      <c r="F183" s="2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99">
        <v>173</v>
      </c>
      <c r="B184" s="100">
        <f t="shared" si="41"/>
        <v>119633.66381079186</v>
      </c>
      <c r="C184" s="101">
        <f t="shared" si="40"/>
        <v>847.40511865977567</v>
      </c>
      <c r="D184" s="102">
        <f t="shared" si="42"/>
        <v>-1153.3702253764998</v>
      </c>
      <c r="E184" s="100">
        <f t="shared" si="43"/>
        <v>119327.69870407514</v>
      </c>
      <c r="F184" s="2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99">
        <v>174</v>
      </c>
      <c r="B185" s="100">
        <f t="shared" si="41"/>
        <v>119327.69870407514</v>
      </c>
      <c r="C185" s="101">
        <f t="shared" si="40"/>
        <v>845.23786582053242</v>
      </c>
      <c r="D185" s="102">
        <f t="shared" si="42"/>
        <v>-1153.3702253764998</v>
      </c>
      <c r="E185" s="100">
        <f t="shared" si="43"/>
        <v>119019.56634451917</v>
      </c>
      <c r="F185" s="2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99">
        <v>175</v>
      </c>
      <c r="B186" s="100">
        <f t="shared" si="41"/>
        <v>119019.56634451917</v>
      </c>
      <c r="C186" s="101">
        <f t="shared" si="40"/>
        <v>843.05526160701083</v>
      </c>
      <c r="D186" s="102">
        <f t="shared" si="42"/>
        <v>-1153.3702253764998</v>
      </c>
      <c r="E186" s="100">
        <f t="shared" si="43"/>
        <v>118709.25138074969</v>
      </c>
      <c r="F186" s="2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99">
        <v>176</v>
      </c>
      <c r="B187" s="100">
        <f t="shared" si="41"/>
        <v>118709.25138074969</v>
      </c>
      <c r="C187" s="101">
        <f t="shared" si="40"/>
        <v>840.85719728031029</v>
      </c>
      <c r="D187" s="102">
        <f t="shared" si="42"/>
        <v>-1153.3702253764998</v>
      </c>
      <c r="E187" s="100">
        <f t="shared" si="43"/>
        <v>118396.7383526535</v>
      </c>
      <c r="F187" s="2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99">
        <v>177</v>
      </c>
      <c r="B188" s="100">
        <f t="shared" si="41"/>
        <v>118396.7383526535</v>
      </c>
      <c r="C188" s="101">
        <f t="shared" ref="C188:C203" si="44">+B188*$B$2/12</f>
        <v>838.6435633312957</v>
      </c>
      <c r="D188" s="102">
        <f t="shared" si="42"/>
        <v>-1153.3702253764998</v>
      </c>
      <c r="E188" s="100">
        <f t="shared" si="43"/>
        <v>118082.0116906083</v>
      </c>
      <c r="F188" s="2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99">
        <v>178</v>
      </c>
      <c r="B189" s="100">
        <f t="shared" ref="B189:B204" si="45">+E188</f>
        <v>118082.0116906083</v>
      </c>
      <c r="C189" s="101">
        <f t="shared" si="44"/>
        <v>836.41424947514224</v>
      </c>
      <c r="D189" s="102">
        <f t="shared" si="42"/>
        <v>-1153.3702253764998</v>
      </c>
      <c r="E189" s="100">
        <f t="shared" si="43"/>
        <v>117765.05571470695</v>
      </c>
      <c r="F189" s="2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99">
        <v>179</v>
      </c>
      <c r="B190" s="100">
        <f t="shared" si="45"/>
        <v>117765.05571470695</v>
      </c>
      <c r="C190" s="101">
        <f t="shared" si="44"/>
        <v>834.1691446458409</v>
      </c>
      <c r="D190" s="102">
        <f t="shared" ref="D190:D205" si="46">-$B$4</f>
        <v>-1153.3702253764998</v>
      </c>
      <c r="E190" s="100">
        <f t="shared" ref="E190:E205" si="47">SUM(B190:D190)</f>
        <v>117445.8546339763</v>
      </c>
      <c r="F190" s="2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99">
        <v>180</v>
      </c>
      <c r="B191" s="100">
        <f t="shared" si="45"/>
        <v>117445.8546339763</v>
      </c>
      <c r="C191" s="101">
        <f t="shared" si="44"/>
        <v>831.90813699066541</v>
      </c>
      <c r="D191" s="102">
        <f t="shared" si="46"/>
        <v>-1153.3702253764998</v>
      </c>
      <c r="E191" s="100">
        <f t="shared" si="47"/>
        <v>117124.39254559047</v>
      </c>
      <c r="F191" s="2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99">
        <v>181</v>
      </c>
      <c r="B192" s="100">
        <f t="shared" si="45"/>
        <v>117124.39254559047</v>
      </c>
      <c r="C192" s="101">
        <f t="shared" si="44"/>
        <v>829.63111386459923</v>
      </c>
      <c r="D192" s="102">
        <f t="shared" si="46"/>
        <v>-1153.3702253764998</v>
      </c>
      <c r="E192" s="100">
        <f t="shared" si="47"/>
        <v>116800.65343407857</v>
      </c>
      <c r="F192" s="2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99">
        <v>182</v>
      </c>
      <c r="B193" s="100">
        <f t="shared" si="45"/>
        <v>116800.65343407857</v>
      </c>
      <c r="C193" s="101">
        <f t="shared" si="44"/>
        <v>827.33796182472327</v>
      </c>
      <c r="D193" s="102">
        <f t="shared" si="46"/>
        <v>-1153.3702253764998</v>
      </c>
      <c r="E193" s="100">
        <f t="shared" si="47"/>
        <v>116474.62117052681</v>
      </c>
      <c r="F193" s="2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99">
        <v>183</v>
      </c>
      <c r="B194" s="100">
        <f t="shared" si="45"/>
        <v>116474.62117052681</v>
      </c>
      <c r="C194" s="101">
        <f t="shared" si="44"/>
        <v>825.02856662456497</v>
      </c>
      <c r="D194" s="102">
        <f t="shared" si="46"/>
        <v>-1153.3702253764998</v>
      </c>
      <c r="E194" s="100">
        <f t="shared" si="47"/>
        <v>116146.27951177488</v>
      </c>
      <c r="F194" s="2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99">
        <v>184</v>
      </c>
      <c r="B195" s="100">
        <f t="shared" si="45"/>
        <v>116146.27951177488</v>
      </c>
      <c r="C195" s="101">
        <f t="shared" si="44"/>
        <v>822.70281320840547</v>
      </c>
      <c r="D195" s="102">
        <f t="shared" si="46"/>
        <v>-1153.3702253764998</v>
      </c>
      <c r="E195" s="100">
        <f t="shared" si="47"/>
        <v>115815.61209960679</v>
      </c>
      <c r="F195" s="2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99">
        <v>185</v>
      </c>
      <c r="B196" s="100">
        <f t="shared" si="45"/>
        <v>115815.61209960679</v>
      </c>
      <c r="C196" s="101">
        <f t="shared" si="44"/>
        <v>820.36058570554815</v>
      </c>
      <c r="D196" s="102">
        <f t="shared" si="46"/>
        <v>-1153.3702253764998</v>
      </c>
      <c r="E196" s="100">
        <f t="shared" si="47"/>
        <v>115482.60245993585</v>
      </c>
      <c r="F196" s="2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99">
        <v>186</v>
      </c>
      <c r="B197" s="100">
        <f t="shared" si="45"/>
        <v>115482.60245993585</v>
      </c>
      <c r="C197" s="101">
        <f t="shared" si="44"/>
        <v>818.00176742454562</v>
      </c>
      <c r="D197" s="102">
        <f t="shared" si="46"/>
        <v>-1153.3702253764998</v>
      </c>
      <c r="E197" s="100">
        <f t="shared" si="47"/>
        <v>115147.2340019839</v>
      </c>
      <c r="F197" s="2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99">
        <v>187</v>
      </c>
      <c r="B198" s="100">
        <f t="shared" si="45"/>
        <v>115147.2340019839</v>
      </c>
      <c r="C198" s="101">
        <f t="shared" si="44"/>
        <v>815.62624084738593</v>
      </c>
      <c r="D198" s="102">
        <f t="shared" si="46"/>
        <v>-1153.3702253764998</v>
      </c>
      <c r="E198" s="100">
        <f t="shared" si="47"/>
        <v>114809.49001745479</v>
      </c>
      <c r="F198" s="2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99">
        <v>188</v>
      </c>
      <c r="B199" s="100">
        <f t="shared" si="45"/>
        <v>114809.49001745479</v>
      </c>
      <c r="C199" s="101">
        <f t="shared" si="44"/>
        <v>813.23388762363822</v>
      </c>
      <c r="D199" s="102">
        <f t="shared" si="46"/>
        <v>-1153.3702253764998</v>
      </c>
      <c r="E199" s="100">
        <f t="shared" si="47"/>
        <v>114469.35367970193</v>
      </c>
      <c r="F199" s="2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99">
        <v>189</v>
      </c>
      <c r="B200" s="100">
        <f t="shared" si="45"/>
        <v>114469.35367970193</v>
      </c>
      <c r="C200" s="101">
        <f t="shared" si="44"/>
        <v>810.82458856455548</v>
      </c>
      <c r="D200" s="102">
        <f t="shared" si="46"/>
        <v>-1153.3702253764998</v>
      </c>
      <c r="E200" s="100">
        <f t="shared" si="47"/>
        <v>114126.80804289</v>
      </c>
      <c r="F200" s="2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99">
        <v>190</v>
      </c>
      <c r="B201" s="100">
        <f t="shared" si="45"/>
        <v>114126.80804289</v>
      </c>
      <c r="C201" s="101">
        <f t="shared" si="44"/>
        <v>808.39822363713756</v>
      </c>
      <c r="D201" s="102">
        <f t="shared" si="46"/>
        <v>-1153.3702253764998</v>
      </c>
      <c r="E201" s="100">
        <f t="shared" si="47"/>
        <v>113781.83604115064</v>
      </c>
      <c r="F201" s="2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99">
        <v>191</v>
      </c>
      <c r="B202" s="100">
        <f t="shared" si="45"/>
        <v>113781.83604115064</v>
      </c>
      <c r="C202" s="101">
        <f t="shared" si="44"/>
        <v>805.95467195815047</v>
      </c>
      <c r="D202" s="102">
        <f t="shared" si="46"/>
        <v>-1153.3702253764998</v>
      </c>
      <c r="E202" s="100">
        <f t="shared" si="47"/>
        <v>113434.42048773231</v>
      </c>
      <c r="F202" s="2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99">
        <v>192</v>
      </c>
      <c r="B203" s="100">
        <f t="shared" si="45"/>
        <v>113434.42048773231</v>
      </c>
      <c r="C203" s="101">
        <f t="shared" si="44"/>
        <v>803.49381178810393</v>
      </c>
      <c r="D203" s="102">
        <f t="shared" si="46"/>
        <v>-1153.3702253764998</v>
      </c>
      <c r="E203" s="100">
        <f t="shared" si="47"/>
        <v>113084.54407414392</v>
      </c>
      <c r="F203" s="2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99">
        <v>193</v>
      </c>
      <c r="B204" s="100">
        <f t="shared" si="45"/>
        <v>113084.54407414392</v>
      </c>
      <c r="C204" s="101">
        <f t="shared" ref="C204:C219" si="48">+B204*$B$2/12</f>
        <v>801.01552052518616</v>
      </c>
      <c r="D204" s="102">
        <f t="shared" si="46"/>
        <v>-1153.3702253764998</v>
      </c>
      <c r="E204" s="100">
        <f t="shared" si="47"/>
        <v>112732.18936929261</v>
      </c>
      <c r="F204" s="2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99">
        <v>194</v>
      </c>
      <c r="B205" s="100">
        <f t="shared" ref="B205:B220" si="49">+E204</f>
        <v>112732.18936929261</v>
      </c>
      <c r="C205" s="101">
        <f t="shared" si="48"/>
        <v>798.51967469915598</v>
      </c>
      <c r="D205" s="102">
        <f t="shared" si="46"/>
        <v>-1153.3702253764998</v>
      </c>
      <c r="E205" s="100">
        <f t="shared" si="47"/>
        <v>112377.33881861527</v>
      </c>
      <c r="F205" s="2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99">
        <v>195</v>
      </c>
      <c r="B206" s="100">
        <f t="shared" si="49"/>
        <v>112377.33881861527</v>
      </c>
      <c r="C206" s="101">
        <f t="shared" si="48"/>
        <v>796.00614996519153</v>
      </c>
      <c r="D206" s="102">
        <f t="shared" ref="D206:D221" si="50">-$B$4</f>
        <v>-1153.3702253764998</v>
      </c>
      <c r="E206" s="100">
        <f t="shared" ref="E206:E221" si="51">SUM(B206:D206)</f>
        <v>112019.97474320397</v>
      </c>
      <c r="F206" s="2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>
      <c r="A207" s="99">
        <v>196</v>
      </c>
      <c r="B207" s="100">
        <f t="shared" si="49"/>
        <v>112019.97474320397</v>
      </c>
      <c r="C207" s="101">
        <f t="shared" si="48"/>
        <v>793.47482109769487</v>
      </c>
      <c r="D207" s="102">
        <f t="shared" si="50"/>
        <v>-1153.3702253764998</v>
      </c>
      <c r="E207" s="100">
        <f t="shared" si="51"/>
        <v>111660.07933892518</v>
      </c>
      <c r="F207" s="2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>
      <c r="A208" s="99">
        <v>197</v>
      </c>
      <c r="B208" s="100">
        <f t="shared" si="49"/>
        <v>111660.07933892518</v>
      </c>
      <c r="C208" s="101">
        <f t="shared" si="48"/>
        <v>790.92556198405339</v>
      </c>
      <c r="D208" s="102">
        <f t="shared" si="50"/>
        <v>-1153.3702253764998</v>
      </c>
      <c r="E208" s="100">
        <f t="shared" si="51"/>
        <v>111297.63467553274</v>
      </c>
      <c r="F208" s="2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>
      <c r="A209" s="99">
        <v>198</v>
      </c>
      <c r="B209" s="100">
        <f t="shared" si="49"/>
        <v>111297.63467553274</v>
      </c>
      <c r="C209" s="101">
        <f t="shared" si="48"/>
        <v>788.35824561835705</v>
      </c>
      <c r="D209" s="102">
        <f t="shared" si="50"/>
        <v>-1153.3702253764998</v>
      </c>
      <c r="E209" s="100">
        <f t="shared" si="51"/>
        <v>110932.6226957746</v>
      </c>
      <c r="F209" s="2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>
      <c r="A210" s="99">
        <v>199</v>
      </c>
      <c r="B210" s="100">
        <f t="shared" si="49"/>
        <v>110932.6226957746</v>
      </c>
      <c r="C210" s="101">
        <f t="shared" si="48"/>
        <v>785.77274409507015</v>
      </c>
      <c r="D210" s="102">
        <f t="shared" si="50"/>
        <v>-1153.3702253764998</v>
      </c>
      <c r="E210" s="100">
        <f t="shared" si="51"/>
        <v>110565.02521449317</v>
      </c>
      <c r="F210" s="2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>
      <c r="A211" s="99">
        <v>200</v>
      </c>
      <c r="B211" s="100">
        <f t="shared" si="49"/>
        <v>110565.02521449317</v>
      </c>
      <c r="C211" s="101">
        <f t="shared" si="48"/>
        <v>783.16892860266</v>
      </c>
      <c r="D211" s="102">
        <f t="shared" si="50"/>
        <v>-1153.3702253764998</v>
      </c>
      <c r="E211" s="100">
        <f t="shared" si="51"/>
        <v>110194.82391771935</v>
      </c>
      <c r="F211" s="2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>
      <c r="A212" s="99">
        <v>201</v>
      </c>
      <c r="B212" s="100">
        <f t="shared" si="49"/>
        <v>110194.82391771935</v>
      </c>
      <c r="C212" s="101">
        <f t="shared" si="48"/>
        <v>780.54666941717869</v>
      </c>
      <c r="D212" s="102">
        <f t="shared" si="50"/>
        <v>-1153.3702253764998</v>
      </c>
      <c r="E212" s="100">
        <f t="shared" si="51"/>
        <v>109822.00036176003</v>
      </c>
      <c r="F212" s="2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>
      <c r="A213" s="99">
        <v>202</v>
      </c>
      <c r="B213" s="100">
        <f t="shared" si="49"/>
        <v>109822.00036176003</v>
      </c>
      <c r="C213" s="101">
        <f t="shared" si="48"/>
        <v>777.90583589580035</v>
      </c>
      <c r="D213" s="102">
        <f t="shared" si="50"/>
        <v>-1153.3702253764998</v>
      </c>
      <c r="E213" s="100">
        <f t="shared" si="51"/>
        <v>109446.53597227934</v>
      </c>
      <c r="F213" s="2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>
      <c r="A214" s="99">
        <v>203</v>
      </c>
      <c r="B214" s="100">
        <f t="shared" si="49"/>
        <v>109446.53597227934</v>
      </c>
      <c r="C214" s="101">
        <f t="shared" si="48"/>
        <v>775.24629647031213</v>
      </c>
      <c r="D214" s="102">
        <f t="shared" si="50"/>
        <v>-1153.3702253764998</v>
      </c>
      <c r="E214" s="100">
        <f t="shared" si="51"/>
        <v>109068.41204337316</v>
      </c>
      <c r="F214" s="2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>
      <c r="A215" s="99">
        <v>204</v>
      </c>
      <c r="B215" s="100">
        <f t="shared" si="49"/>
        <v>109068.41204337316</v>
      </c>
      <c r="C215" s="101">
        <f t="shared" si="48"/>
        <v>772.56791864055992</v>
      </c>
      <c r="D215" s="102">
        <f t="shared" si="50"/>
        <v>-1153.3702253764998</v>
      </c>
      <c r="E215" s="100">
        <f t="shared" si="51"/>
        <v>108687.60973663723</v>
      </c>
      <c r="F215" s="2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>
      <c r="A216" s="99">
        <v>205</v>
      </c>
      <c r="B216" s="100">
        <f t="shared" si="49"/>
        <v>108687.60973663723</v>
      </c>
      <c r="C216" s="101">
        <f t="shared" si="48"/>
        <v>769.87056896784713</v>
      </c>
      <c r="D216" s="102">
        <f t="shared" si="50"/>
        <v>-1153.3702253764998</v>
      </c>
      <c r="E216" s="100">
        <f t="shared" si="51"/>
        <v>108304.11008022858</v>
      </c>
      <c r="F216" s="2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>
      <c r="A217" s="99">
        <v>206</v>
      </c>
      <c r="B217" s="100">
        <f t="shared" si="49"/>
        <v>108304.11008022858</v>
      </c>
      <c r="C217" s="101">
        <f t="shared" si="48"/>
        <v>767.15411306828582</v>
      </c>
      <c r="D217" s="102">
        <f t="shared" si="50"/>
        <v>-1153.3702253764998</v>
      </c>
      <c r="E217" s="100">
        <f t="shared" si="51"/>
        <v>107917.89396792038</v>
      </c>
      <c r="F217" s="2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>
      <c r="A218" s="99">
        <v>207</v>
      </c>
      <c r="B218" s="100">
        <f t="shared" si="49"/>
        <v>107917.89396792038</v>
      </c>
      <c r="C218" s="101">
        <f t="shared" si="48"/>
        <v>764.41841560610271</v>
      </c>
      <c r="D218" s="102">
        <f t="shared" si="50"/>
        <v>-1153.3702253764998</v>
      </c>
      <c r="E218" s="100">
        <f t="shared" si="51"/>
        <v>107528.94215814999</v>
      </c>
      <c r="F218" s="2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>
      <c r="A219" s="99">
        <v>208</v>
      </c>
      <c r="B219" s="100">
        <f t="shared" si="49"/>
        <v>107528.94215814999</v>
      </c>
      <c r="C219" s="101">
        <f t="shared" si="48"/>
        <v>761.66334028689573</v>
      </c>
      <c r="D219" s="102">
        <f t="shared" si="50"/>
        <v>-1153.3702253764998</v>
      </c>
      <c r="E219" s="100">
        <f t="shared" si="51"/>
        <v>107137.23527306039</v>
      </c>
      <c r="F219" s="2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>
      <c r="A220" s="99">
        <v>209</v>
      </c>
      <c r="B220" s="100">
        <f t="shared" si="49"/>
        <v>107137.23527306039</v>
      </c>
      <c r="C220" s="101">
        <f t="shared" ref="C220:C235" si="52">+B220*$B$2/12</f>
        <v>758.88874985084442</v>
      </c>
      <c r="D220" s="102">
        <f t="shared" si="50"/>
        <v>-1153.3702253764998</v>
      </c>
      <c r="E220" s="100">
        <f t="shared" si="51"/>
        <v>106742.75379753474</v>
      </c>
      <c r="F220" s="2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>
      <c r="A221" s="99">
        <v>210</v>
      </c>
      <c r="B221" s="100">
        <f t="shared" ref="B221:B236" si="53">+E220</f>
        <v>106742.75379753474</v>
      </c>
      <c r="C221" s="101">
        <f t="shared" si="52"/>
        <v>756.09450606587109</v>
      </c>
      <c r="D221" s="102">
        <f t="shared" si="50"/>
        <v>-1153.3702253764998</v>
      </c>
      <c r="E221" s="100">
        <f t="shared" si="51"/>
        <v>106345.47807822411</v>
      </c>
      <c r="F221" s="2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>
      <c r="A222" s="99">
        <v>211</v>
      </c>
      <c r="B222" s="100">
        <f t="shared" si="53"/>
        <v>106345.47807822411</v>
      </c>
      <c r="C222" s="101">
        <f t="shared" si="52"/>
        <v>753.28046972075424</v>
      </c>
      <c r="D222" s="102">
        <f t="shared" ref="D222:D237" si="54">-$B$4</f>
        <v>-1153.3702253764998</v>
      </c>
      <c r="E222" s="100">
        <f t="shared" ref="E222:E237" si="55">SUM(B222:D222)</f>
        <v>105945.38832256838</v>
      </c>
      <c r="F222" s="2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>
      <c r="A223" s="99">
        <v>212</v>
      </c>
      <c r="B223" s="100">
        <f t="shared" si="53"/>
        <v>105945.38832256838</v>
      </c>
      <c r="C223" s="101">
        <f t="shared" si="52"/>
        <v>750.44650061819277</v>
      </c>
      <c r="D223" s="102">
        <f t="shared" si="54"/>
        <v>-1153.3702253764998</v>
      </c>
      <c r="E223" s="100">
        <f t="shared" si="55"/>
        <v>105542.46459781009</v>
      </c>
      <c r="F223" s="2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>
      <c r="A224" s="99">
        <v>213</v>
      </c>
      <c r="B224" s="100">
        <f t="shared" si="53"/>
        <v>105542.46459781009</v>
      </c>
      <c r="C224" s="101">
        <f t="shared" si="52"/>
        <v>747.5924575678215</v>
      </c>
      <c r="D224" s="102">
        <f t="shared" si="54"/>
        <v>-1153.3702253764998</v>
      </c>
      <c r="E224" s="100">
        <f t="shared" si="55"/>
        <v>105136.68683000142</v>
      </c>
      <c r="F224" s="2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>
      <c r="A225" s="99">
        <v>214</v>
      </c>
      <c r="B225" s="100">
        <f t="shared" si="53"/>
        <v>105136.68683000142</v>
      </c>
      <c r="C225" s="101">
        <f t="shared" si="52"/>
        <v>744.71819837917667</v>
      </c>
      <c r="D225" s="102">
        <f t="shared" si="54"/>
        <v>-1153.3702253764998</v>
      </c>
      <c r="E225" s="100">
        <f t="shared" si="55"/>
        <v>104728.03480300411</v>
      </c>
      <c r="F225" s="2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>
      <c r="A226" s="99">
        <v>215</v>
      </c>
      <c r="B226" s="100">
        <f t="shared" si="53"/>
        <v>104728.03480300411</v>
      </c>
      <c r="C226" s="101">
        <f t="shared" si="52"/>
        <v>741.82357985461249</v>
      </c>
      <c r="D226" s="102">
        <f t="shared" si="54"/>
        <v>-1153.3702253764998</v>
      </c>
      <c r="E226" s="100">
        <f t="shared" si="55"/>
        <v>104316.48815748222</v>
      </c>
      <c r="F226" s="2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>
      <c r="A227" s="99">
        <v>216</v>
      </c>
      <c r="B227" s="100">
        <f t="shared" si="53"/>
        <v>104316.48815748222</v>
      </c>
      <c r="C227" s="101">
        <f t="shared" si="52"/>
        <v>738.90845778216578</v>
      </c>
      <c r="D227" s="102">
        <f t="shared" si="54"/>
        <v>-1153.3702253764998</v>
      </c>
      <c r="E227" s="100">
        <f t="shared" si="55"/>
        <v>103902.02638988789</v>
      </c>
      <c r="F227" s="2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>
      <c r="A228" s="99">
        <v>217</v>
      </c>
      <c r="B228" s="100">
        <f t="shared" si="53"/>
        <v>103902.02638988789</v>
      </c>
      <c r="C228" s="101">
        <f t="shared" si="52"/>
        <v>735.97268692837258</v>
      </c>
      <c r="D228" s="102">
        <f t="shared" si="54"/>
        <v>-1153.3702253764998</v>
      </c>
      <c r="E228" s="100">
        <f t="shared" si="55"/>
        <v>103484.62885143977</v>
      </c>
      <c r="F228" s="2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>
      <c r="A229" s="99">
        <v>218</v>
      </c>
      <c r="B229" s="100">
        <f t="shared" si="53"/>
        <v>103484.62885143977</v>
      </c>
      <c r="C229" s="101">
        <f t="shared" si="52"/>
        <v>733.01612103103173</v>
      </c>
      <c r="D229" s="102">
        <f t="shared" si="54"/>
        <v>-1153.3702253764998</v>
      </c>
      <c r="E229" s="100">
        <f t="shared" si="55"/>
        <v>103064.27474709431</v>
      </c>
      <c r="F229" s="2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>
      <c r="A230" s="99">
        <v>219</v>
      </c>
      <c r="B230" s="100">
        <f t="shared" si="53"/>
        <v>103064.27474709431</v>
      </c>
      <c r="C230" s="101">
        <f t="shared" si="52"/>
        <v>730.03861279191813</v>
      </c>
      <c r="D230" s="102">
        <f t="shared" si="54"/>
        <v>-1153.3702253764998</v>
      </c>
      <c r="E230" s="100">
        <f t="shared" si="55"/>
        <v>102640.94313450974</v>
      </c>
      <c r="F230" s="2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>
      <c r="A231" s="99">
        <v>220</v>
      </c>
      <c r="B231" s="100">
        <f t="shared" si="53"/>
        <v>102640.94313450974</v>
      </c>
      <c r="C231" s="101">
        <f t="shared" si="52"/>
        <v>727.04001386944401</v>
      </c>
      <c r="D231" s="102">
        <f t="shared" si="54"/>
        <v>-1153.3702253764998</v>
      </c>
      <c r="E231" s="100">
        <f t="shared" si="55"/>
        <v>102214.61292300269</v>
      </c>
      <c r="F231" s="2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>
      <c r="A232" s="99">
        <v>221</v>
      </c>
      <c r="B232" s="100">
        <f t="shared" si="53"/>
        <v>102214.61292300269</v>
      </c>
      <c r="C232" s="101">
        <f t="shared" si="52"/>
        <v>724.02017487126898</v>
      </c>
      <c r="D232" s="102">
        <f t="shared" si="54"/>
        <v>-1153.3702253764998</v>
      </c>
      <c r="E232" s="100">
        <f t="shared" si="55"/>
        <v>101785.26287249746</v>
      </c>
      <c r="F232" s="2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>
      <c r="A233" s="99">
        <v>222</v>
      </c>
      <c r="B233" s="100">
        <f t="shared" si="53"/>
        <v>101785.26287249746</v>
      </c>
      <c r="C233" s="101">
        <f t="shared" si="52"/>
        <v>720.97894534685702</v>
      </c>
      <c r="D233" s="102">
        <f t="shared" si="54"/>
        <v>-1153.3702253764998</v>
      </c>
      <c r="E233" s="100">
        <f t="shared" si="55"/>
        <v>101352.87159246783</v>
      </c>
      <c r="F233" s="2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>
      <c r="A234" s="99">
        <v>223</v>
      </c>
      <c r="B234" s="100">
        <f t="shared" si="53"/>
        <v>101352.87159246783</v>
      </c>
      <c r="C234" s="101">
        <f t="shared" si="52"/>
        <v>717.91617377998045</v>
      </c>
      <c r="D234" s="102">
        <f t="shared" si="54"/>
        <v>-1153.3702253764998</v>
      </c>
      <c r="E234" s="100">
        <f t="shared" si="55"/>
        <v>100917.41754087132</v>
      </c>
      <c r="F234" s="2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>
      <c r="A235" s="99">
        <v>224</v>
      </c>
      <c r="B235" s="100">
        <f t="shared" si="53"/>
        <v>100917.41754087132</v>
      </c>
      <c r="C235" s="101">
        <f t="shared" si="52"/>
        <v>714.83170758117194</v>
      </c>
      <c r="D235" s="102">
        <f t="shared" si="54"/>
        <v>-1153.3702253764998</v>
      </c>
      <c r="E235" s="100">
        <f t="shared" si="55"/>
        <v>100478.87902307599</v>
      </c>
      <c r="F235" s="2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>
      <c r="A236" s="99">
        <v>225</v>
      </c>
      <c r="B236" s="100">
        <f t="shared" si="53"/>
        <v>100478.87902307599</v>
      </c>
      <c r="C236" s="101">
        <f t="shared" ref="C236:C251" si="56">+B236*$B$2/12</f>
        <v>711.72539308012165</v>
      </c>
      <c r="D236" s="102">
        <f t="shared" si="54"/>
        <v>-1153.3702253764998</v>
      </c>
      <c r="E236" s="100">
        <f t="shared" si="55"/>
        <v>100037.23419077962</v>
      </c>
      <c r="F236" s="2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>
      <c r="A237" s="99">
        <v>226</v>
      </c>
      <c r="B237" s="100">
        <f t="shared" ref="B237:B252" si="57">+E236</f>
        <v>100037.23419077962</v>
      </c>
      <c r="C237" s="101">
        <f t="shared" si="56"/>
        <v>708.59707551802239</v>
      </c>
      <c r="D237" s="102">
        <f t="shared" si="54"/>
        <v>-1153.3702253764998</v>
      </c>
      <c r="E237" s="100">
        <f t="shared" si="55"/>
        <v>99592.461040921145</v>
      </c>
      <c r="F237" s="2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>
      <c r="A238" s="99">
        <v>227</v>
      </c>
      <c r="B238" s="100">
        <f t="shared" si="57"/>
        <v>99592.461040921145</v>
      </c>
      <c r="C238" s="101">
        <f t="shared" si="56"/>
        <v>705.44659903985814</v>
      </c>
      <c r="D238" s="102">
        <f t="shared" ref="D238:D253" si="58">-$B$4</f>
        <v>-1153.3702253764998</v>
      </c>
      <c r="E238" s="100">
        <f t="shared" ref="E238:E253" si="59">SUM(B238:D238)</f>
        <v>99144.537414584513</v>
      </c>
      <c r="F238" s="2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>
      <c r="A239" s="99">
        <v>228</v>
      </c>
      <c r="B239" s="100">
        <f t="shared" si="57"/>
        <v>99144.537414584513</v>
      </c>
      <c r="C239" s="101">
        <f t="shared" si="56"/>
        <v>702.27380668664034</v>
      </c>
      <c r="D239" s="102">
        <f t="shared" si="58"/>
        <v>-1153.3702253764998</v>
      </c>
      <c r="E239" s="100">
        <f t="shared" si="59"/>
        <v>98693.440995894664</v>
      </c>
      <c r="F239" s="24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>
      <c r="A240" s="99">
        <v>229</v>
      </c>
      <c r="B240" s="100">
        <f t="shared" si="57"/>
        <v>98693.440995894664</v>
      </c>
      <c r="C240" s="101">
        <f t="shared" si="56"/>
        <v>699.07854038758717</v>
      </c>
      <c r="D240" s="102">
        <f t="shared" si="58"/>
        <v>-1153.3702253764998</v>
      </c>
      <c r="E240" s="100">
        <f t="shared" si="59"/>
        <v>98239.149310905763</v>
      </c>
      <c r="F240" s="24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>
      <c r="A241" s="99">
        <v>230</v>
      </c>
      <c r="B241" s="100">
        <f t="shared" si="57"/>
        <v>98239.149310905763</v>
      </c>
      <c r="C241" s="101">
        <f t="shared" si="56"/>
        <v>695.86064095224913</v>
      </c>
      <c r="D241" s="102">
        <f t="shared" si="58"/>
        <v>-1153.3702253764998</v>
      </c>
      <c r="E241" s="100">
        <f t="shared" si="59"/>
        <v>97781.639726481517</v>
      </c>
      <c r="F241" s="24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>
      <c r="A242" s="99">
        <v>231</v>
      </c>
      <c r="B242" s="100">
        <f t="shared" si="57"/>
        <v>97781.639726481517</v>
      </c>
      <c r="C242" s="101">
        <f t="shared" si="56"/>
        <v>692.61994806257746</v>
      </c>
      <c r="D242" s="102">
        <f t="shared" si="58"/>
        <v>-1153.3702253764998</v>
      </c>
      <c r="E242" s="100">
        <f t="shared" si="59"/>
        <v>97320.889449167604</v>
      </c>
      <c r="F242" s="24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>
      <c r="A243" s="99">
        <v>232</v>
      </c>
      <c r="B243" s="100">
        <f t="shared" si="57"/>
        <v>97320.889449167604</v>
      </c>
      <c r="C243" s="101">
        <f t="shared" si="56"/>
        <v>689.3563002649372</v>
      </c>
      <c r="D243" s="102">
        <f t="shared" si="58"/>
        <v>-1153.3702253764998</v>
      </c>
      <c r="E243" s="100">
        <f t="shared" si="59"/>
        <v>96856.875524056042</v>
      </c>
      <c r="F243" s="24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>
      <c r="A244" s="99">
        <v>233</v>
      </c>
      <c r="B244" s="100">
        <f t="shared" si="57"/>
        <v>96856.875524056042</v>
      </c>
      <c r="C244" s="101">
        <f t="shared" si="56"/>
        <v>686.0695349620637</v>
      </c>
      <c r="D244" s="102">
        <f t="shared" si="58"/>
        <v>-1153.3702253764998</v>
      </c>
      <c r="E244" s="100">
        <f t="shared" si="59"/>
        <v>96389.574833641615</v>
      </c>
      <c r="F244" s="24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>
      <c r="A245" s="99">
        <v>234</v>
      </c>
      <c r="B245" s="100">
        <f t="shared" si="57"/>
        <v>96389.574833641615</v>
      </c>
      <c r="C245" s="101">
        <f t="shared" si="56"/>
        <v>682.75948840496142</v>
      </c>
      <c r="D245" s="102">
        <f t="shared" si="58"/>
        <v>-1153.3702253764998</v>
      </c>
      <c r="E245" s="100">
        <f t="shared" si="59"/>
        <v>95918.964096670083</v>
      </c>
      <c r="F245" s="24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>
      <c r="A246" s="99">
        <v>235</v>
      </c>
      <c r="B246" s="100">
        <f t="shared" si="57"/>
        <v>95918.964096670083</v>
      </c>
      <c r="C246" s="101">
        <f t="shared" si="56"/>
        <v>679.42599568474645</v>
      </c>
      <c r="D246" s="102">
        <f t="shared" si="58"/>
        <v>-1153.3702253764998</v>
      </c>
      <c r="E246" s="100">
        <f t="shared" si="59"/>
        <v>95445.019866978342</v>
      </c>
      <c r="F246" s="24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>
      <c r="A247" s="99">
        <v>236</v>
      </c>
      <c r="B247" s="100">
        <f t="shared" si="57"/>
        <v>95445.019866978342</v>
      </c>
      <c r="C247" s="101">
        <f t="shared" si="56"/>
        <v>676.06889072442993</v>
      </c>
      <c r="D247" s="102">
        <f t="shared" si="58"/>
        <v>-1153.3702253764998</v>
      </c>
      <c r="E247" s="100">
        <f t="shared" si="59"/>
        <v>94967.718532326282</v>
      </c>
      <c r="F247" s="24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>
      <c r="A248" s="99">
        <v>237</v>
      </c>
      <c r="B248" s="100">
        <f t="shared" si="57"/>
        <v>94967.718532326282</v>
      </c>
      <c r="C248" s="101">
        <f t="shared" si="56"/>
        <v>672.68800627064456</v>
      </c>
      <c r="D248" s="102">
        <f t="shared" si="58"/>
        <v>-1153.3702253764998</v>
      </c>
      <c r="E248" s="100">
        <f t="shared" si="59"/>
        <v>94487.036313220437</v>
      </c>
      <c r="F248" s="24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>
      <c r="A249" s="99">
        <v>238</v>
      </c>
      <c r="B249" s="100">
        <f t="shared" si="57"/>
        <v>94487.036313220437</v>
      </c>
      <c r="C249" s="101">
        <f t="shared" si="56"/>
        <v>669.2831738853115</v>
      </c>
      <c r="D249" s="102">
        <f t="shared" si="58"/>
        <v>-1153.3702253764998</v>
      </c>
      <c r="E249" s="100">
        <f t="shared" si="59"/>
        <v>94002.949261729256</v>
      </c>
      <c r="F249" s="24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>
      <c r="A250" s="99">
        <v>239</v>
      </c>
      <c r="B250" s="100">
        <f t="shared" si="57"/>
        <v>94002.949261729256</v>
      </c>
      <c r="C250" s="101">
        <f t="shared" si="56"/>
        <v>665.854223937249</v>
      </c>
      <c r="D250" s="102">
        <f t="shared" si="58"/>
        <v>-1153.3702253764998</v>
      </c>
      <c r="E250" s="100">
        <f t="shared" si="59"/>
        <v>93515.43326029001</v>
      </c>
      <c r="F250" s="24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>
      <c r="A251" s="99">
        <v>240</v>
      </c>
      <c r="B251" s="100">
        <f t="shared" si="57"/>
        <v>93515.43326029001</v>
      </c>
      <c r="C251" s="101">
        <f t="shared" si="56"/>
        <v>662.40098559372097</v>
      </c>
      <c r="D251" s="102">
        <f t="shared" si="58"/>
        <v>-1153.3702253764998</v>
      </c>
      <c r="E251" s="100">
        <f t="shared" si="59"/>
        <v>93024.464020507236</v>
      </c>
      <c r="F251" s="24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>
      <c r="A252" s="99">
        <v>241</v>
      </c>
      <c r="B252" s="100">
        <f t="shared" si="57"/>
        <v>93024.464020507236</v>
      </c>
      <c r="C252" s="101">
        <f t="shared" ref="C252:C267" si="60">+B252*$B$2/12</f>
        <v>658.92328681192623</v>
      </c>
      <c r="D252" s="102">
        <f t="shared" si="58"/>
        <v>-1153.3702253764998</v>
      </c>
      <c r="E252" s="100">
        <f t="shared" si="59"/>
        <v>92530.017081942671</v>
      </c>
      <c r="F252" s="24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>
      <c r="A253" s="99">
        <v>242</v>
      </c>
      <c r="B253" s="100">
        <f t="shared" ref="B253:B268" si="61">+E252</f>
        <v>92530.017081942671</v>
      </c>
      <c r="C253" s="101">
        <f t="shared" si="60"/>
        <v>655.42095433042732</v>
      </c>
      <c r="D253" s="102">
        <f t="shared" si="58"/>
        <v>-1153.3702253764998</v>
      </c>
      <c r="E253" s="100">
        <f t="shared" si="59"/>
        <v>92032.067810896609</v>
      </c>
      <c r="F253" s="24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>
      <c r="A254" s="99">
        <v>243</v>
      </c>
      <c r="B254" s="100">
        <f t="shared" si="61"/>
        <v>92032.067810896609</v>
      </c>
      <c r="C254" s="101">
        <f t="shared" si="60"/>
        <v>651.89381366051771</v>
      </c>
      <c r="D254" s="102">
        <f t="shared" ref="D254:D269" si="62">-$B$4</f>
        <v>-1153.3702253764998</v>
      </c>
      <c r="E254" s="100">
        <f t="shared" ref="E254:E269" si="63">SUM(B254:D254)</f>
        <v>91530.59139918063</v>
      </c>
      <c r="F254" s="24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>
      <c r="A255" s="99">
        <v>244</v>
      </c>
      <c r="B255" s="100">
        <f t="shared" si="61"/>
        <v>91530.59139918063</v>
      </c>
      <c r="C255" s="101">
        <f t="shared" si="60"/>
        <v>648.34168907752951</v>
      </c>
      <c r="D255" s="102">
        <f t="shared" si="62"/>
        <v>-1153.3702253764998</v>
      </c>
      <c r="E255" s="100">
        <f t="shared" si="63"/>
        <v>91025.562862881663</v>
      </c>
      <c r="F255" s="24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>
      <c r="A256" s="99">
        <v>245</v>
      </c>
      <c r="B256" s="100">
        <f t="shared" si="61"/>
        <v>91025.562862881663</v>
      </c>
      <c r="C256" s="101">
        <f t="shared" si="60"/>
        <v>644.76440361207847</v>
      </c>
      <c r="D256" s="102">
        <f t="shared" si="62"/>
        <v>-1153.3702253764998</v>
      </c>
      <c r="E256" s="100">
        <f t="shared" si="63"/>
        <v>90516.957041117246</v>
      </c>
      <c r="F256" s="24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>
      <c r="A257" s="99">
        <v>246</v>
      </c>
      <c r="B257" s="100">
        <f t="shared" si="61"/>
        <v>90516.957041117246</v>
      </c>
      <c r="C257" s="101">
        <f t="shared" si="60"/>
        <v>641.1617790412472</v>
      </c>
      <c r="D257" s="102">
        <f t="shared" si="62"/>
        <v>-1153.3702253764998</v>
      </c>
      <c r="E257" s="100">
        <f t="shared" si="63"/>
        <v>90004.748594781995</v>
      </c>
      <c r="F257" s="24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>
      <c r="A258" s="99">
        <v>247</v>
      </c>
      <c r="B258" s="100">
        <f t="shared" si="61"/>
        <v>90004.748594781995</v>
      </c>
      <c r="C258" s="101">
        <f t="shared" si="60"/>
        <v>637.53363587970591</v>
      </c>
      <c r="D258" s="102">
        <f t="shared" si="62"/>
        <v>-1153.3702253764998</v>
      </c>
      <c r="E258" s="100">
        <f t="shared" si="63"/>
        <v>89488.912005285209</v>
      </c>
      <c r="F258" s="24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>
      <c r="A259" s="99">
        <v>248</v>
      </c>
      <c r="B259" s="100">
        <f t="shared" si="61"/>
        <v>89488.912005285209</v>
      </c>
      <c r="C259" s="101">
        <f t="shared" si="60"/>
        <v>633.87979337077024</v>
      </c>
      <c r="D259" s="102">
        <f t="shared" si="62"/>
        <v>-1153.3702253764998</v>
      </c>
      <c r="E259" s="100">
        <f t="shared" si="63"/>
        <v>88969.421573279484</v>
      </c>
      <c r="F259" s="24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>
      <c r="A260" s="99">
        <v>249</v>
      </c>
      <c r="B260" s="100">
        <f t="shared" si="61"/>
        <v>88969.421573279484</v>
      </c>
      <c r="C260" s="101">
        <f t="shared" si="60"/>
        <v>630.20006947739637</v>
      </c>
      <c r="D260" s="102">
        <f t="shared" si="62"/>
        <v>-1153.3702253764998</v>
      </c>
      <c r="E260" s="100">
        <f t="shared" si="63"/>
        <v>88446.251417380394</v>
      </c>
      <c r="F260" s="24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>
      <c r="A261" s="99">
        <v>250</v>
      </c>
      <c r="B261" s="100">
        <f t="shared" si="61"/>
        <v>88446.251417380394</v>
      </c>
      <c r="C261" s="101">
        <f t="shared" si="60"/>
        <v>626.49428087311117</v>
      </c>
      <c r="D261" s="102">
        <f t="shared" si="62"/>
        <v>-1153.3702253764998</v>
      </c>
      <c r="E261" s="100">
        <f t="shared" si="63"/>
        <v>87919.375472877015</v>
      </c>
      <c r="F261" s="24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>
      <c r="A262" s="99">
        <v>251</v>
      </c>
      <c r="B262" s="100">
        <f t="shared" si="61"/>
        <v>87919.375472877015</v>
      </c>
      <c r="C262" s="101">
        <f t="shared" si="60"/>
        <v>622.76224293287885</v>
      </c>
      <c r="D262" s="102">
        <f t="shared" si="62"/>
        <v>-1153.3702253764998</v>
      </c>
      <c r="E262" s="100">
        <f t="shared" si="63"/>
        <v>87388.767490433398</v>
      </c>
      <c r="F262" s="24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>
      <c r="A263" s="99">
        <v>252</v>
      </c>
      <c r="B263" s="100">
        <f t="shared" si="61"/>
        <v>87388.767490433398</v>
      </c>
      <c r="C263" s="101">
        <f t="shared" si="60"/>
        <v>619.00376972390325</v>
      </c>
      <c r="D263" s="102">
        <f t="shared" si="62"/>
        <v>-1153.3702253764998</v>
      </c>
      <c r="E263" s="100">
        <f t="shared" si="63"/>
        <v>86854.401034780807</v>
      </c>
      <c r="F263" s="24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>
      <c r="A264" s="99">
        <v>253</v>
      </c>
      <c r="B264" s="100">
        <f t="shared" si="61"/>
        <v>86854.401034780807</v>
      </c>
      <c r="C264" s="101">
        <f t="shared" si="60"/>
        <v>615.21867399636415</v>
      </c>
      <c r="D264" s="102">
        <f t="shared" si="62"/>
        <v>-1153.3702253764998</v>
      </c>
      <c r="E264" s="100">
        <f t="shared" si="63"/>
        <v>86316.249483400679</v>
      </c>
      <c r="F264" s="24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>
      <c r="A265" s="99">
        <v>254</v>
      </c>
      <c r="B265" s="100">
        <f t="shared" si="61"/>
        <v>86316.249483400679</v>
      </c>
      <c r="C265" s="101">
        <f t="shared" si="60"/>
        <v>611.40676717408826</v>
      </c>
      <c r="D265" s="102">
        <f t="shared" si="62"/>
        <v>-1153.3702253764998</v>
      </c>
      <c r="E265" s="100">
        <f t="shared" si="63"/>
        <v>85774.286025198278</v>
      </c>
      <c r="F265" s="24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>
      <c r="A266" s="99">
        <v>255</v>
      </c>
      <c r="B266" s="100">
        <f t="shared" si="61"/>
        <v>85774.286025198278</v>
      </c>
      <c r="C266" s="101">
        <f t="shared" si="60"/>
        <v>607.56785934515449</v>
      </c>
      <c r="D266" s="102">
        <f t="shared" si="62"/>
        <v>-1153.3702253764998</v>
      </c>
      <c r="E266" s="100">
        <f t="shared" si="63"/>
        <v>85228.483659166945</v>
      </c>
      <c r="F266" s="24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>
      <c r="A267" s="99">
        <v>256</v>
      </c>
      <c r="B267" s="100">
        <f t="shared" si="61"/>
        <v>85228.483659166945</v>
      </c>
      <c r="C267" s="101">
        <f t="shared" si="60"/>
        <v>603.70175925243257</v>
      </c>
      <c r="D267" s="102">
        <f t="shared" si="62"/>
        <v>-1153.3702253764998</v>
      </c>
      <c r="E267" s="100">
        <f t="shared" si="63"/>
        <v>84678.815193042887</v>
      </c>
      <c r="F267" s="24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>
      <c r="A268" s="99">
        <v>257</v>
      </c>
      <c r="B268" s="100">
        <f t="shared" si="61"/>
        <v>84678.815193042887</v>
      </c>
      <c r="C268" s="101">
        <f t="shared" ref="C268:C283" si="64">+B268*$B$2/12</f>
        <v>599.80827428405382</v>
      </c>
      <c r="D268" s="102">
        <f t="shared" si="62"/>
        <v>-1153.3702253764998</v>
      </c>
      <c r="E268" s="100">
        <f t="shared" si="63"/>
        <v>84125.253241950442</v>
      </c>
      <c r="F268" s="24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>
      <c r="A269" s="99">
        <v>258</v>
      </c>
      <c r="B269" s="100">
        <f t="shared" ref="B269:B284" si="65">+E268</f>
        <v>84125.253241950442</v>
      </c>
      <c r="C269" s="101">
        <f t="shared" si="64"/>
        <v>595.88721046381568</v>
      </c>
      <c r="D269" s="102">
        <f t="shared" si="62"/>
        <v>-1153.3702253764998</v>
      </c>
      <c r="E269" s="100">
        <f t="shared" si="63"/>
        <v>83567.770227037763</v>
      </c>
      <c r="F269" s="24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>
      <c r="A270" s="99">
        <v>259</v>
      </c>
      <c r="B270" s="100">
        <f t="shared" si="65"/>
        <v>83567.770227037763</v>
      </c>
      <c r="C270" s="101">
        <f t="shared" si="64"/>
        <v>591.93837244151757</v>
      </c>
      <c r="D270" s="102">
        <f t="shared" ref="D270:D285" si="66">-$B$4</f>
        <v>-1153.3702253764998</v>
      </c>
      <c r="E270" s="100">
        <f t="shared" ref="E270:E285" si="67">SUM(B270:D270)</f>
        <v>83006.338374102794</v>
      </c>
      <c r="F270" s="2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>
      <c r="A271" s="99">
        <v>260</v>
      </c>
      <c r="B271" s="100">
        <f t="shared" si="65"/>
        <v>83006.338374102794</v>
      </c>
      <c r="C271" s="101">
        <f t="shared" si="64"/>
        <v>587.96156348322813</v>
      </c>
      <c r="D271" s="102">
        <f t="shared" si="66"/>
        <v>-1153.3702253764998</v>
      </c>
      <c r="E271" s="100">
        <f t="shared" si="67"/>
        <v>82440.92971220953</v>
      </c>
      <c r="F271" s="2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>
      <c r="A272" s="99">
        <v>261</v>
      </c>
      <c r="B272" s="100">
        <f t="shared" si="65"/>
        <v>82440.92971220953</v>
      </c>
      <c r="C272" s="101">
        <f t="shared" si="64"/>
        <v>583.95658546148422</v>
      </c>
      <c r="D272" s="102">
        <f t="shared" si="66"/>
        <v>-1153.3702253764998</v>
      </c>
      <c r="E272" s="100">
        <f t="shared" si="67"/>
        <v>81871.516072294515</v>
      </c>
      <c r="F272" s="2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>
      <c r="A273" s="99">
        <v>262</v>
      </c>
      <c r="B273" s="100">
        <f t="shared" si="65"/>
        <v>81871.516072294515</v>
      </c>
      <c r="C273" s="101">
        <f t="shared" si="64"/>
        <v>579.92323884541952</v>
      </c>
      <c r="D273" s="102">
        <f t="shared" si="66"/>
        <v>-1153.3702253764998</v>
      </c>
      <c r="E273" s="100">
        <f t="shared" si="67"/>
        <v>81298.069085763447</v>
      </c>
      <c r="F273" s="2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>
      <c r="A274" s="99">
        <v>263</v>
      </c>
      <c r="B274" s="100">
        <f t="shared" si="65"/>
        <v>81298.069085763447</v>
      </c>
      <c r="C274" s="101">
        <f t="shared" si="64"/>
        <v>575.86132269082452</v>
      </c>
      <c r="D274" s="102">
        <f t="shared" si="66"/>
        <v>-1153.3702253764998</v>
      </c>
      <c r="E274" s="100">
        <f t="shared" si="67"/>
        <v>80720.560183077774</v>
      </c>
      <c r="F274" s="2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>
      <c r="A275" s="99">
        <v>264</v>
      </c>
      <c r="B275" s="100">
        <f t="shared" si="65"/>
        <v>80720.560183077774</v>
      </c>
      <c r="C275" s="101">
        <f t="shared" si="64"/>
        <v>571.77063463013428</v>
      </c>
      <c r="D275" s="102">
        <f t="shared" si="66"/>
        <v>-1153.3702253764998</v>
      </c>
      <c r="E275" s="100">
        <f t="shared" si="67"/>
        <v>80138.960592331408</v>
      </c>
      <c r="F275" s="2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>
      <c r="A276" s="99">
        <v>265</v>
      </c>
      <c r="B276" s="100">
        <f t="shared" si="65"/>
        <v>80138.960592331408</v>
      </c>
      <c r="C276" s="101">
        <f t="shared" si="64"/>
        <v>567.65097086234755</v>
      </c>
      <c r="D276" s="102">
        <f t="shared" si="66"/>
        <v>-1153.3702253764998</v>
      </c>
      <c r="E276" s="100">
        <f t="shared" si="67"/>
        <v>79553.241337817264</v>
      </c>
      <c r="F276" s="2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>
      <c r="A277" s="99">
        <v>266</v>
      </c>
      <c r="B277" s="100">
        <f t="shared" si="65"/>
        <v>79553.241337817264</v>
      </c>
      <c r="C277" s="101">
        <f t="shared" si="64"/>
        <v>563.50212614287227</v>
      </c>
      <c r="D277" s="102">
        <f t="shared" si="66"/>
        <v>-1153.3702253764998</v>
      </c>
      <c r="E277" s="100">
        <f t="shared" si="67"/>
        <v>78963.373238583648</v>
      </c>
      <c r="F277" s="2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>
      <c r="A278" s="99">
        <v>267</v>
      </c>
      <c r="B278" s="100">
        <f t="shared" si="65"/>
        <v>78963.373238583648</v>
      </c>
      <c r="C278" s="101">
        <f t="shared" si="64"/>
        <v>559.32389377330094</v>
      </c>
      <c r="D278" s="102">
        <f t="shared" si="66"/>
        <v>-1153.3702253764998</v>
      </c>
      <c r="E278" s="100">
        <f t="shared" si="67"/>
        <v>78369.326906980452</v>
      </c>
      <c r="F278" s="2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>
      <c r="A279" s="99">
        <v>268</v>
      </c>
      <c r="B279" s="100">
        <f t="shared" si="65"/>
        <v>78369.326906980452</v>
      </c>
      <c r="C279" s="101">
        <f t="shared" si="64"/>
        <v>555.11606559111158</v>
      </c>
      <c r="D279" s="102">
        <f t="shared" si="66"/>
        <v>-1153.3702253764998</v>
      </c>
      <c r="E279" s="100">
        <f t="shared" si="67"/>
        <v>77771.072747195067</v>
      </c>
      <c r="F279" s="2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>
      <c r="A280" s="99">
        <v>269</v>
      </c>
      <c r="B280" s="100">
        <f t="shared" si="65"/>
        <v>77771.072747195067</v>
      </c>
      <c r="C280" s="101">
        <f t="shared" si="64"/>
        <v>550.87843195929838</v>
      </c>
      <c r="D280" s="102">
        <f t="shared" si="66"/>
        <v>-1153.3702253764998</v>
      </c>
      <c r="E280" s="100">
        <f t="shared" si="67"/>
        <v>77168.58095377787</v>
      </c>
      <c r="F280" s="2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>
      <c r="A281" s="99">
        <v>270</v>
      </c>
      <c r="B281" s="100">
        <f t="shared" si="65"/>
        <v>77168.58095377787</v>
      </c>
      <c r="C281" s="101">
        <f t="shared" si="64"/>
        <v>546.61078175592661</v>
      </c>
      <c r="D281" s="102">
        <f t="shared" si="66"/>
        <v>-1153.3702253764998</v>
      </c>
      <c r="E281" s="100">
        <f t="shared" si="67"/>
        <v>76561.821510157301</v>
      </c>
      <c r="F281" s="2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>
      <c r="A282" s="99">
        <v>271</v>
      </c>
      <c r="B282" s="100">
        <f t="shared" si="65"/>
        <v>76561.821510157301</v>
      </c>
      <c r="C282" s="101">
        <f t="shared" si="64"/>
        <v>542.31290236361428</v>
      </c>
      <c r="D282" s="102">
        <f t="shared" si="66"/>
        <v>-1153.3702253764998</v>
      </c>
      <c r="E282" s="100">
        <f t="shared" si="67"/>
        <v>75950.764187144421</v>
      </c>
      <c r="F282" s="2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>
      <c r="A283" s="99">
        <v>272</v>
      </c>
      <c r="B283" s="100">
        <f t="shared" si="65"/>
        <v>75950.764187144421</v>
      </c>
      <c r="C283" s="101">
        <f t="shared" si="64"/>
        <v>537.98457965893965</v>
      </c>
      <c r="D283" s="102">
        <f t="shared" si="66"/>
        <v>-1153.3702253764998</v>
      </c>
      <c r="E283" s="100">
        <f t="shared" si="67"/>
        <v>75335.378541426864</v>
      </c>
      <c r="F283" s="2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>
      <c r="A284" s="99">
        <v>273</v>
      </c>
      <c r="B284" s="100">
        <f t="shared" si="65"/>
        <v>75335.378541426864</v>
      </c>
      <c r="C284" s="101">
        <f t="shared" ref="C284:C299" si="68">+B284*$B$2/12</f>
        <v>533.62559800177371</v>
      </c>
      <c r="D284" s="102">
        <f t="shared" si="66"/>
        <v>-1153.3702253764998</v>
      </c>
      <c r="E284" s="100">
        <f t="shared" si="67"/>
        <v>74715.633914052145</v>
      </c>
      <c r="F284" s="2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>
      <c r="A285" s="99">
        <v>274</v>
      </c>
      <c r="B285" s="100">
        <f t="shared" ref="B285:B300" si="69">+E284</f>
        <v>74715.633914052145</v>
      </c>
      <c r="C285" s="101">
        <f t="shared" si="68"/>
        <v>529.23574022453602</v>
      </c>
      <c r="D285" s="102">
        <f t="shared" si="66"/>
        <v>-1153.3702253764998</v>
      </c>
      <c r="E285" s="100">
        <f t="shared" si="67"/>
        <v>74091.499428900192</v>
      </c>
      <c r="F285" s="2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>
      <c r="A286" s="99">
        <v>275</v>
      </c>
      <c r="B286" s="100">
        <f t="shared" si="69"/>
        <v>74091.499428900192</v>
      </c>
      <c r="C286" s="101">
        <f t="shared" si="68"/>
        <v>524.81478762137647</v>
      </c>
      <c r="D286" s="102">
        <f t="shared" ref="D286:D301" si="70">-$B$4</f>
        <v>-1153.3702253764998</v>
      </c>
      <c r="E286" s="100">
        <f t="shared" ref="E286:E301" si="71">SUM(B286:D286)</f>
        <v>73462.943991145075</v>
      </c>
      <c r="F286" s="2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>
      <c r="A287" s="99">
        <v>276</v>
      </c>
      <c r="B287" s="100">
        <f t="shared" si="69"/>
        <v>73462.943991145075</v>
      </c>
      <c r="C287" s="101">
        <f t="shared" si="68"/>
        <v>520.36251993727763</v>
      </c>
      <c r="D287" s="102">
        <f t="shared" si="70"/>
        <v>-1153.3702253764998</v>
      </c>
      <c r="E287" s="100">
        <f t="shared" si="71"/>
        <v>72829.936285705859</v>
      </c>
      <c r="F287" s="2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>
      <c r="A288" s="99">
        <v>277</v>
      </c>
      <c r="B288" s="100">
        <f t="shared" si="69"/>
        <v>72829.936285705859</v>
      </c>
      <c r="C288" s="101">
        <f t="shared" si="68"/>
        <v>515.87871535708325</v>
      </c>
      <c r="D288" s="102">
        <f t="shared" si="70"/>
        <v>-1153.3702253764998</v>
      </c>
      <c r="E288" s="100">
        <f t="shared" si="71"/>
        <v>72192.444775686454</v>
      </c>
      <c r="F288" s="2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>
      <c r="A289" s="99">
        <v>278</v>
      </c>
      <c r="B289" s="100">
        <f t="shared" si="69"/>
        <v>72192.444775686454</v>
      </c>
      <c r="C289" s="101">
        <f t="shared" si="68"/>
        <v>511.36315049444573</v>
      </c>
      <c r="D289" s="102">
        <f t="shared" si="70"/>
        <v>-1153.3702253764998</v>
      </c>
      <c r="E289" s="100">
        <f t="shared" si="71"/>
        <v>71550.43770080441</v>
      </c>
      <c r="F289" s="2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>
      <c r="A290" s="99">
        <v>279</v>
      </c>
      <c r="B290" s="100">
        <f t="shared" si="69"/>
        <v>71550.43770080441</v>
      </c>
      <c r="C290" s="101">
        <f t="shared" si="68"/>
        <v>506.81560038069796</v>
      </c>
      <c r="D290" s="102">
        <f t="shared" si="70"/>
        <v>-1153.3702253764998</v>
      </c>
      <c r="E290" s="100">
        <f t="shared" si="71"/>
        <v>70903.883075808611</v>
      </c>
      <c r="F290" s="2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>
      <c r="A291" s="99">
        <v>280</v>
      </c>
      <c r="B291" s="100">
        <f t="shared" si="69"/>
        <v>70903.883075808611</v>
      </c>
      <c r="C291" s="101">
        <f t="shared" si="68"/>
        <v>502.23583845364436</v>
      </c>
      <c r="D291" s="102">
        <f t="shared" si="70"/>
        <v>-1153.3702253764998</v>
      </c>
      <c r="E291" s="100">
        <f t="shared" si="71"/>
        <v>70252.748688885767</v>
      </c>
      <c r="F291" s="2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>
      <c r="A292" s="99">
        <v>281</v>
      </c>
      <c r="B292" s="100">
        <f t="shared" si="69"/>
        <v>70252.748688885767</v>
      </c>
      <c r="C292" s="101">
        <f t="shared" si="68"/>
        <v>497.62363654627421</v>
      </c>
      <c r="D292" s="102">
        <f t="shared" si="70"/>
        <v>-1153.3702253764998</v>
      </c>
      <c r="E292" s="100">
        <f t="shared" si="71"/>
        <v>69597.002100055543</v>
      </c>
      <c r="F292" s="24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>
      <c r="A293" s="99">
        <v>282</v>
      </c>
      <c r="B293" s="100">
        <f t="shared" si="69"/>
        <v>69597.002100055543</v>
      </c>
      <c r="C293" s="101">
        <f t="shared" si="68"/>
        <v>492.97876487539344</v>
      </c>
      <c r="D293" s="102">
        <f t="shared" si="70"/>
        <v>-1153.3702253764998</v>
      </c>
      <c r="E293" s="100">
        <f t="shared" si="71"/>
        <v>68936.610639554448</v>
      </c>
      <c r="F293" s="24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>
      <c r="A294" s="99">
        <v>283</v>
      </c>
      <c r="B294" s="100">
        <f t="shared" si="69"/>
        <v>68936.610639554448</v>
      </c>
      <c r="C294" s="101">
        <f t="shared" si="68"/>
        <v>488.30099203017738</v>
      </c>
      <c r="D294" s="102">
        <f t="shared" si="70"/>
        <v>-1153.3702253764998</v>
      </c>
      <c r="E294" s="100">
        <f t="shared" si="71"/>
        <v>68271.541406208125</v>
      </c>
      <c r="F294" s="24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>
      <c r="A295" s="99">
        <v>284</v>
      </c>
      <c r="B295" s="100">
        <f t="shared" si="69"/>
        <v>68271.541406208125</v>
      </c>
      <c r="C295" s="101">
        <f t="shared" si="68"/>
        <v>483.59008496064092</v>
      </c>
      <c r="D295" s="102">
        <f t="shared" si="70"/>
        <v>-1153.3702253764998</v>
      </c>
      <c r="E295" s="100">
        <f t="shared" si="71"/>
        <v>67601.761265792273</v>
      </c>
      <c r="F295" s="24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>
      <c r="A296" s="99">
        <v>285</v>
      </c>
      <c r="B296" s="100">
        <f t="shared" si="69"/>
        <v>67601.761265792273</v>
      </c>
      <c r="C296" s="101">
        <f t="shared" si="68"/>
        <v>478.84580896602864</v>
      </c>
      <c r="D296" s="102">
        <f t="shared" si="70"/>
        <v>-1153.3702253764998</v>
      </c>
      <c r="E296" s="100">
        <f t="shared" si="71"/>
        <v>66927.236849381807</v>
      </c>
      <c r="F296" s="24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>
      <c r="A297" s="99">
        <v>286</v>
      </c>
      <c r="B297" s="100">
        <f t="shared" si="69"/>
        <v>66927.236849381807</v>
      </c>
      <c r="C297" s="101">
        <f t="shared" si="68"/>
        <v>474.06792768312113</v>
      </c>
      <c r="D297" s="102">
        <f t="shared" si="70"/>
        <v>-1153.3702253764998</v>
      </c>
      <c r="E297" s="100">
        <f t="shared" si="71"/>
        <v>66247.934551688435</v>
      </c>
      <c r="F297" s="24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>
      <c r="A298" s="99">
        <v>287</v>
      </c>
      <c r="B298" s="100">
        <f t="shared" si="69"/>
        <v>66247.934551688435</v>
      </c>
      <c r="C298" s="101">
        <f t="shared" si="68"/>
        <v>469.25620307445979</v>
      </c>
      <c r="D298" s="102">
        <f t="shared" si="70"/>
        <v>-1153.3702253764998</v>
      </c>
      <c r="E298" s="100">
        <f t="shared" si="71"/>
        <v>65563.820529386401</v>
      </c>
      <c r="F298" s="24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>
      <c r="A299" s="99">
        <v>288</v>
      </c>
      <c r="B299" s="100">
        <f t="shared" si="69"/>
        <v>65563.820529386401</v>
      </c>
      <c r="C299" s="101">
        <f t="shared" si="68"/>
        <v>464.41039541648706</v>
      </c>
      <c r="D299" s="102">
        <f t="shared" si="70"/>
        <v>-1153.3702253764998</v>
      </c>
      <c r="E299" s="100">
        <f t="shared" si="71"/>
        <v>64874.86069942639</v>
      </c>
      <c r="F299" s="24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>
      <c r="A300" s="99">
        <v>289</v>
      </c>
      <c r="B300" s="100">
        <f t="shared" si="69"/>
        <v>64874.86069942639</v>
      </c>
      <c r="C300" s="101">
        <f t="shared" ref="C300:C315" si="72">+B300*$B$2/12</f>
        <v>459.53026328760365</v>
      </c>
      <c r="D300" s="102">
        <f t="shared" si="70"/>
        <v>-1153.3702253764998</v>
      </c>
      <c r="E300" s="100">
        <f t="shared" si="71"/>
        <v>64181.020737337494</v>
      </c>
      <c r="F300" s="24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>
      <c r="A301" s="99">
        <v>290</v>
      </c>
      <c r="B301" s="100">
        <f t="shared" ref="B301:B316" si="73">+E300</f>
        <v>64181.020737337494</v>
      </c>
      <c r="C301" s="101">
        <f t="shared" si="72"/>
        <v>454.61556355614061</v>
      </c>
      <c r="D301" s="102">
        <f t="shared" si="70"/>
        <v>-1153.3702253764998</v>
      </c>
      <c r="E301" s="100">
        <f t="shared" si="71"/>
        <v>63482.266075517131</v>
      </c>
      <c r="F301" s="24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>
      <c r="A302" s="99">
        <v>291</v>
      </c>
      <c r="B302" s="100">
        <f t="shared" si="73"/>
        <v>63482.266075517131</v>
      </c>
      <c r="C302" s="101">
        <f t="shared" si="72"/>
        <v>449.66605136824637</v>
      </c>
      <c r="D302" s="102">
        <f t="shared" ref="D302:D317" si="74">-$B$4</f>
        <v>-1153.3702253764998</v>
      </c>
      <c r="E302" s="100">
        <f t="shared" ref="E302:E317" si="75">SUM(B302:D302)</f>
        <v>62778.561901508874</v>
      </c>
      <c r="F302" s="24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>
      <c r="A303" s="99">
        <v>292</v>
      </c>
      <c r="B303" s="100">
        <f t="shared" si="73"/>
        <v>62778.561901508874</v>
      </c>
      <c r="C303" s="101">
        <f t="shared" si="72"/>
        <v>444.68148013568788</v>
      </c>
      <c r="D303" s="102">
        <f t="shared" si="74"/>
        <v>-1153.3702253764998</v>
      </c>
      <c r="E303" s="100">
        <f t="shared" si="75"/>
        <v>62069.873156268062</v>
      </c>
      <c r="F303" s="24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>
      <c r="A304" s="99">
        <v>293</v>
      </c>
      <c r="B304" s="100">
        <f t="shared" si="73"/>
        <v>62069.873156268062</v>
      </c>
      <c r="C304" s="101">
        <f t="shared" si="72"/>
        <v>439.66160152356548</v>
      </c>
      <c r="D304" s="102">
        <f t="shared" si="74"/>
        <v>-1153.3702253764998</v>
      </c>
      <c r="E304" s="100">
        <f t="shared" si="75"/>
        <v>61356.164532415125</v>
      </c>
      <c r="F304" s="24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>
      <c r="A305" s="99">
        <v>294</v>
      </c>
      <c r="B305" s="100">
        <f t="shared" si="73"/>
        <v>61356.164532415125</v>
      </c>
      <c r="C305" s="101">
        <f t="shared" si="72"/>
        <v>434.60616543794049</v>
      </c>
      <c r="D305" s="102">
        <f t="shared" si="74"/>
        <v>-1153.3702253764998</v>
      </c>
      <c r="E305" s="100">
        <f t="shared" si="75"/>
        <v>60637.400472476562</v>
      </c>
      <c r="F305" s="24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>
      <c r="A306" s="99">
        <v>295</v>
      </c>
      <c r="B306" s="100">
        <f t="shared" si="73"/>
        <v>60637.400472476562</v>
      </c>
      <c r="C306" s="101">
        <f t="shared" si="72"/>
        <v>429.51492001337573</v>
      </c>
      <c r="D306" s="102">
        <f t="shared" si="74"/>
        <v>-1153.3702253764998</v>
      </c>
      <c r="E306" s="100">
        <f t="shared" si="75"/>
        <v>59913.545167113436</v>
      </c>
      <c r="F306" s="24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>
      <c r="A307" s="99">
        <v>296</v>
      </c>
      <c r="B307" s="100">
        <f t="shared" si="73"/>
        <v>59913.545167113436</v>
      </c>
      <c r="C307" s="101">
        <f t="shared" si="72"/>
        <v>424.38761160038689</v>
      </c>
      <c r="D307" s="102">
        <f t="shared" si="74"/>
        <v>-1153.3702253764998</v>
      </c>
      <c r="E307" s="100">
        <f t="shared" si="75"/>
        <v>59184.562553337324</v>
      </c>
      <c r="F307" s="24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>
      <c r="A308" s="99">
        <v>297</v>
      </c>
      <c r="B308" s="100">
        <f t="shared" si="73"/>
        <v>59184.562553337324</v>
      </c>
      <c r="C308" s="101">
        <f t="shared" si="72"/>
        <v>419.22398475280607</v>
      </c>
      <c r="D308" s="102">
        <f t="shared" si="74"/>
        <v>-1153.3702253764998</v>
      </c>
      <c r="E308" s="100">
        <f t="shared" si="75"/>
        <v>58450.416312713627</v>
      </c>
      <c r="F308" s="24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>
      <c r="A309" s="99">
        <v>298</v>
      </c>
      <c r="B309" s="100">
        <f t="shared" si="73"/>
        <v>58450.416312713627</v>
      </c>
      <c r="C309" s="101">
        <f t="shared" si="72"/>
        <v>414.02378221505484</v>
      </c>
      <c r="D309" s="102">
        <f t="shared" si="74"/>
        <v>-1153.3702253764998</v>
      </c>
      <c r="E309" s="100">
        <f t="shared" si="75"/>
        <v>57711.069869552179</v>
      </c>
      <c r="F309" s="24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>
      <c r="A310" s="99">
        <v>299</v>
      </c>
      <c r="B310" s="100">
        <f t="shared" si="73"/>
        <v>57711.069869552179</v>
      </c>
      <c r="C310" s="101">
        <f t="shared" si="72"/>
        <v>408.78674490932798</v>
      </c>
      <c r="D310" s="102">
        <f t="shared" si="74"/>
        <v>-1153.3702253764998</v>
      </c>
      <c r="E310" s="100">
        <f t="shared" si="75"/>
        <v>56966.486389085003</v>
      </c>
      <c r="F310" s="24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>
      <c r="A311" s="99">
        <v>300</v>
      </c>
      <c r="B311" s="100">
        <f t="shared" si="73"/>
        <v>56966.486389085003</v>
      </c>
      <c r="C311" s="101">
        <f t="shared" si="72"/>
        <v>403.51261192268544</v>
      </c>
      <c r="D311" s="102">
        <f t="shared" si="74"/>
        <v>-1153.3702253764998</v>
      </c>
      <c r="E311" s="100">
        <f t="shared" si="75"/>
        <v>56216.628775631187</v>
      </c>
      <c r="F311" s="24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>
      <c r="A312" s="99">
        <v>301</v>
      </c>
      <c r="B312" s="100">
        <f t="shared" si="73"/>
        <v>56216.628775631187</v>
      </c>
      <c r="C312" s="101">
        <f t="shared" si="72"/>
        <v>398.20112049405429</v>
      </c>
      <c r="D312" s="102">
        <f t="shared" si="74"/>
        <v>-1153.3702253764998</v>
      </c>
      <c r="E312" s="100">
        <f t="shared" si="75"/>
        <v>55461.459670748744</v>
      </c>
      <c r="F312" s="24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>
      <c r="A313" s="99">
        <v>302</v>
      </c>
      <c r="B313" s="100">
        <f t="shared" si="73"/>
        <v>55461.459670748744</v>
      </c>
      <c r="C313" s="101">
        <f t="shared" si="72"/>
        <v>392.85200600113694</v>
      </c>
      <c r="D313" s="102">
        <f t="shared" si="74"/>
        <v>-1153.3702253764998</v>
      </c>
      <c r="E313" s="100">
        <f t="shared" si="75"/>
        <v>54700.941451373379</v>
      </c>
      <c r="F313" s="24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>
      <c r="A314" s="99">
        <v>303</v>
      </c>
      <c r="B314" s="100">
        <f t="shared" si="73"/>
        <v>54700.941451373379</v>
      </c>
      <c r="C314" s="101">
        <f t="shared" si="72"/>
        <v>387.46500194722813</v>
      </c>
      <c r="D314" s="102">
        <f t="shared" si="74"/>
        <v>-1153.3702253764998</v>
      </c>
      <c r="E314" s="100">
        <f t="shared" si="75"/>
        <v>53935.036227944103</v>
      </c>
      <c r="F314" s="24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>
      <c r="A315" s="99">
        <v>304</v>
      </c>
      <c r="B315" s="100">
        <f t="shared" si="73"/>
        <v>53935.036227944103</v>
      </c>
      <c r="C315" s="101">
        <f t="shared" si="72"/>
        <v>382.03983994793742</v>
      </c>
      <c r="D315" s="102">
        <f t="shared" si="74"/>
        <v>-1153.3702253764998</v>
      </c>
      <c r="E315" s="100">
        <f t="shared" si="75"/>
        <v>53163.705842515541</v>
      </c>
      <c r="F315" s="24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>
      <c r="A316" s="99">
        <v>305</v>
      </c>
      <c r="B316" s="100">
        <f t="shared" si="73"/>
        <v>53163.705842515541</v>
      </c>
      <c r="C316" s="101">
        <f t="shared" ref="C316:C331" si="76">+B316*$B$2/12</f>
        <v>376.57624971781843</v>
      </c>
      <c r="D316" s="102">
        <f t="shared" si="74"/>
        <v>-1153.3702253764998</v>
      </c>
      <c r="E316" s="100">
        <f t="shared" si="75"/>
        <v>52386.911866856863</v>
      </c>
      <c r="F316" s="24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>
      <c r="A317" s="99">
        <v>306</v>
      </c>
      <c r="B317" s="100">
        <f t="shared" ref="B317:B332" si="77">+E316</f>
        <v>52386.911866856863</v>
      </c>
      <c r="C317" s="101">
        <f t="shared" si="76"/>
        <v>371.07395905690282</v>
      </c>
      <c r="D317" s="102">
        <f t="shared" si="74"/>
        <v>-1153.3702253764998</v>
      </c>
      <c r="E317" s="100">
        <f t="shared" si="75"/>
        <v>51604.615600537269</v>
      </c>
      <c r="F317" s="2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>
      <c r="A318" s="99">
        <v>307</v>
      </c>
      <c r="B318" s="100">
        <f t="shared" si="77"/>
        <v>51604.615600537269</v>
      </c>
      <c r="C318" s="101">
        <f t="shared" si="76"/>
        <v>365.53269383713905</v>
      </c>
      <c r="D318" s="102">
        <f t="shared" ref="D318:D333" si="78">-$B$4</f>
        <v>-1153.3702253764998</v>
      </c>
      <c r="E318" s="100">
        <f t="shared" ref="E318:E333" si="79">SUM(B318:D318)</f>
        <v>50816.778068997904</v>
      </c>
      <c r="F318" s="2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>
      <c r="A319" s="99">
        <v>308</v>
      </c>
      <c r="B319" s="100">
        <f t="shared" si="77"/>
        <v>50816.778068997904</v>
      </c>
      <c r="C319" s="101">
        <f t="shared" si="76"/>
        <v>359.95217798873517</v>
      </c>
      <c r="D319" s="102">
        <f t="shared" si="78"/>
        <v>-1153.3702253764998</v>
      </c>
      <c r="E319" s="100">
        <f t="shared" si="79"/>
        <v>50023.36002161014</v>
      </c>
      <c r="F319" s="24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>
      <c r="A320" s="99">
        <v>309</v>
      </c>
      <c r="B320" s="100">
        <f t="shared" si="77"/>
        <v>50023.36002161014</v>
      </c>
      <c r="C320" s="101">
        <f t="shared" si="76"/>
        <v>354.33213348640516</v>
      </c>
      <c r="D320" s="102">
        <f t="shared" si="78"/>
        <v>-1153.3702253764998</v>
      </c>
      <c r="E320" s="100">
        <f t="shared" si="79"/>
        <v>49224.321929720049</v>
      </c>
      <c r="F320" s="24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>
      <c r="A321" s="99">
        <v>310</v>
      </c>
      <c r="B321" s="100">
        <f t="shared" si="77"/>
        <v>49224.321929720049</v>
      </c>
      <c r="C321" s="101">
        <f t="shared" si="76"/>
        <v>348.67228033551709</v>
      </c>
      <c r="D321" s="102">
        <f t="shared" si="78"/>
        <v>-1153.3702253764998</v>
      </c>
      <c r="E321" s="100">
        <f t="shared" si="79"/>
        <v>48419.623984679063</v>
      </c>
      <c r="F321" s="24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>
      <c r="A322" s="99">
        <v>311</v>
      </c>
      <c r="B322" s="100">
        <f t="shared" si="77"/>
        <v>48419.623984679063</v>
      </c>
      <c r="C322" s="101">
        <f t="shared" si="76"/>
        <v>342.97233655814335</v>
      </c>
      <c r="D322" s="102">
        <f t="shared" si="78"/>
        <v>-1153.3702253764998</v>
      </c>
      <c r="E322" s="100">
        <f t="shared" si="79"/>
        <v>47609.226095860708</v>
      </c>
      <c r="F322" s="24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>
      <c r="A323" s="99">
        <v>312</v>
      </c>
      <c r="B323" s="100">
        <f t="shared" si="77"/>
        <v>47609.226095860708</v>
      </c>
      <c r="C323" s="101">
        <f t="shared" si="76"/>
        <v>337.23201817901338</v>
      </c>
      <c r="D323" s="102">
        <f t="shared" si="78"/>
        <v>-1153.3702253764998</v>
      </c>
      <c r="E323" s="100">
        <f t="shared" si="79"/>
        <v>46793.08788866322</v>
      </c>
      <c r="F323" s="24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>
      <c r="A324" s="99">
        <v>313</v>
      </c>
      <c r="B324" s="100">
        <f t="shared" si="77"/>
        <v>46793.08788866322</v>
      </c>
      <c r="C324" s="101">
        <f t="shared" si="76"/>
        <v>331.4510392113645</v>
      </c>
      <c r="D324" s="102">
        <f t="shared" si="78"/>
        <v>-1153.3702253764998</v>
      </c>
      <c r="E324" s="100">
        <f t="shared" si="79"/>
        <v>45971.168702498086</v>
      </c>
      <c r="F324" s="24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>
      <c r="A325" s="99">
        <v>314</v>
      </c>
      <c r="B325" s="100">
        <f t="shared" si="77"/>
        <v>45971.168702498086</v>
      </c>
      <c r="C325" s="101">
        <f t="shared" si="76"/>
        <v>325.6291116426948</v>
      </c>
      <c r="D325" s="102">
        <f t="shared" si="78"/>
        <v>-1153.3702253764998</v>
      </c>
      <c r="E325" s="100">
        <f t="shared" si="79"/>
        <v>45143.42758876428</v>
      </c>
      <c r="F325" s="24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>
      <c r="A326" s="99">
        <v>315</v>
      </c>
      <c r="B326" s="100">
        <f t="shared" si="77"/>
        <v>45143.42758876428</v>
      </c>
      <c r="C326" s="101">
        <f t="shared" si="76"/>
        <v>319.76594542041369</v>
      </c>
      <c r="D326" s="102">
        <f t="shared" si="78"/>
        <v>-1153.3702253764998</v>
      </c>
      <c r="E326" s="100">
        <f t="shared" si="79"/>
        <v>44309.823308808191</v>
      </c>
      <c r="F326" s="24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>
      <c r="A327" s="99">
        <v>316</v>
      </c>
      <c r="B327" s="100">
        <f t="shared" si="77"/>
        <v>44309.823308808191</v>
      </c>
      <c r="C327" s="101">
        <f t="shared" si="76"/>
        <v>313.86124843739134</v>
      </c>
      <c r="D327" s="102">
        <f t="shared" si="78"/>
        <v>-1153.3702253764998</v>
      </c>
      <c r="E327" s="100">
        <f t="shared" si="79"/>
        <v>43470.314331869078</v>
      </c>
      <c r="F327" s="24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>
      <c r="A328" s="99">
        <v>317</v>
      </c>
      <c r="B328" s="100">
        <f t="shared" si="77"/>
        <v>43470.314331869078</v>
      </c>
      <c r="C328" s="101">
        <f t="shared" si="76"/>
        <v>307.914726517406</v>
      </c>
      <c r="D328" s="102">
        <f t="shared" si="78"/>
        <v>-1153.3702253764998</v>
      </c>
      <c r="E328" s="100">
        <f t="shared" si="79"/>
        <v>42624.858833009981</v>
      </c>
      <c r="F328" s="24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>
      <c r="A329" s="99">
        <v>318</v>
      </c>
      <c r="B329" s="100">
        <f t="shared" si="77"/>
        <v>42624.858833009981</v>
      </c>
      <c r="C329" s="101">
        <f t="shared" si="76"/>
        <v>301.92608340048736</v>
      </c>
      <c r="D329" s="102">
        <f t="shared" si="78"/>
        <v>-1153.3702253764998</v>
      </c>
      <c r="E329" s="100">
        <f t="shared" si="79"/>
        <v>41773.41469103397</v>
      </c>
      <c r="F329" s="24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>
      <c r="A330" s="99">
        <v>319</v>
      </c>
      <c r="B330" s="100">
        <f t="shared" si="77"/>
        <v>41773.41469103397</v>
      </c>
      <c r="C330" s="101">
        <f t="shared" si="76"/>
        <v>295.89502072815731</v>
      </c>
      <c r="D330" s="102">
        <f t="shared" si="78"/>
        <v>-1153.3702253764998</v>
      </c>
      <c r="E330" s="100">
        <f t="shared" si="79"/>
        <v>40915.939486385629</v>
      </c>
      <c r="F330" s="24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>
      <c r="A331" s="99">
        <v>320</v>
      </c>
      <c r="B331" s="100">
        <f t="shared" si="77"/>
        <v>40915.939486385629</v>
      </c>
      <c r="C331" s="101">
        <f t="shared" si="76"/>
        <v>289.82123802856489</v>
      </c>
      <c r="D331" s="102">
        <f t="shared" si="78"/>
        <v>-1153.3702253764998</v>
      </c>
      <c r="E331" s="100">
        <f t="shared" si="79"/>
        <v>40052.39049903769</v>
      </c>
      <c r="F331" s="24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>
      <c r="A332" s="99">
        <v>321</v>
      </c>
      <c r="B332" s="100">
        <f t="shared" si="77"/>
        <v>40052.39049903769</v>
      </c>
      <c r="C332" s="101">
        <f t="shared" ref="C332:C347" si="80">+B332*$B$2/12</f>
        <v>283.70443270151696</v>
      </c>
      <c r="D332" s="102">
        <f t="shared" si="78"/>
        <v>-1153.3702253764998</v>
      </c>
      <c r="E332" s="100">
        <f t="shared" si="79"/>
        <v>39182.724706362707</v>
      </c>
      <c r="F332" s="24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>
      <c r="A333" s="99">
        <v>322</v>
      </c>
      <c r="B333" s="100">
        <f t="shared" ref="B333:B348" si="81">+E332</f>
        <v>39182.724706362707</v>
      </c>
      <c r="C333" s="101">
        <f t="shared" si="80"/>
        <v>277.5443000034025</v>
      </c>
      <c r="D333" s="102">
        <f t="shared" si="78"/>
        <v>-1153.3702253764998</v>
      </c>
      <c r="E333" s="100">
        <f t="shared" si="79"/>
        <v>38306.898780989606</v>
      </c>
      <c r="F333" s="24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>
      <c r="A334" s="99">
        <v>323</v>
      </c>
      <c r="B334" s="100">
        <f t="shared" si="81"/>
        <v>38306.898780989606</v>
      </c>
      <c r="C334" s="101">
        <f t="shared" si="80"/>
        <v>271.34053303200972</v>
      </c>
      <c r="D334" s="102">
        <f t="shared" ref="D334:D349" si="82">-$B$4</f>
        <v>-1153.3702253764998</v>
      </c>
      <c r="E334" s="100">
        <f t="shared" ref="E334:E349" si="83">SUM(B334:D334)</f>
        <v>37424.869088645115</v>
      </c>
      <c r="F334" s="24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>
      <c r="A335" s="99">
        <v>324</v>
      </c>
      <c r="B335" s="100">
        <f t="shared" si="81"/>
        <v>37424.869088645115</v>
      </c>
      <c r="C335" s="101">
        <f t="shared" si="80"/>
        <v>265.09282271123624</v>
      </c>
      <c r="D335" s="102">
        <f t="shared" si="82"/>
        <v>-1153.3702253764998</v>
      </c>
      <c r="E335" s="100">
        <f t="shared" si="83"/>
        <v>36536.591685979853</v>
      </c>
      <c r="F335" s="24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>
      <c r="A336" s="99">
        <v>325</v>
      </c>
      <c r="B336" s="100">
        <f t="shared" si="81"/>
        <v>36536.591685979853</v>
      </c>
      <c r="C336" s="101">
        <f t="shared" si="80"/>
        <v>258.80085777569064</v>
      </c>
      <c r="D336" s="102">
        <f t="shared" si="82"/>
        <v>-1153.3702253764998</v>
      </c>
      <c r="E336" s="100">
        <f t="shared" si="83"/>
        <v>35642.022318379044</v>
      </c>
      <c r="F336" s="24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>
      <c r="A337" s="99">
        <v>326</v>
      </c>
      <c r="B337" s="100">
        <f t="shared" si="81"/>
        <v>35642.022318379044</v>
      </c>
      <c r="C337" s="101">
        <f t="shared" si="80"/>
        <v>252.46432475518489</v>
      </c>
      <c r="D337" s="102">
        <f t="shared" si="82"/>
        <v>-1153.3702253764998</v>
      </c>
      <c r="E337" s="100">
        <f t="shared" si="83"/>
        <v>34741.11641775773</v>
      </c>
      <c r="F337" s="24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>
      <c r="A338" s="99">
        <v>327</v>
      </c>
      <c r="B338" s="100">
        <f t="shared" si="81"/>
        <v>34741.11641775773</v>
      </c>
      <c r="C338" s="101">
        <f t="shared" si="80"/>
        <v>246.08290795911728</v>
      </c>
      <c r="D338" s="102">
        <f t="shared" si="82"/>
        <v>-1153.3702253764998</v>
      </c>
      <c r="E338" s="100">
        <f t="shared" si="83"/>
        <v>33833.82910034035</v>
      </c>
      <c r="F338" s="24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>
      <c r="A339" s="99">
        <v>328</v>
      </c>
      <c r="B339" s="100">
        <f t="shared" si="81"/>
        <v>33833.82910034035</v>
      </c>
      <c r="C339" s="101">
        <f t="shared" si="80"/>
        <v>239.65628946074415</v>
      </c>
      <c r="D339" s="102">
        <f t="shared" si="82"/>
        <v>-1153.3702253764998</v>
      </c>
      <c r="E339" s="100">
        <f t="shared" si="83"/>
        <v>32920.115164424591</v>
      </c>
      <c r="F339" s="2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>
      <c r="A340" s="99">
        <v>329</v>
      </c>
      <c r="B340" s="100">
        <f t="shared" si="81"/>
        <v>32920.115164424591</v>
      </c>
      <c r="C340" s="101">
        <f t="shared" si="80"/>
        <v>233.18414908134085</v>
      </c>
      <c r="D340" s="102">
        <f t="shared" si="82"/>
        <v>-1153.3702253764998</v>
      </c>
      <c r="E340" s="100">
        <f t="shared" si="83"/>
        <v>31999.929088129429</v>
      </c>
      <c r="F340" s="24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>
      <c r="A341" s="99">
        <v>330</v>
      </c>
      <c r="B341" s="100">
        <f t="shared" si="81"/>
        <v>31999.929088129429</v>
      </c>
      <c r="C341" s="101">
        <f t="shared" si="80"/>
        <v>226.66616437425014</v>
      </c>
      <c r="D341" s="102">
        <f t="shared" si="82"/>
        <v>-1153.3702253764998</v>
      </c>
      <c r="E341" s="100">
        <f t="shared" si="83"/>
        <v>31073.225027127181</v>
      </c>
      <c r="F341" s="24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>
      <c r="A342" s="99">
        <v>331</v>
      </c>
      <c r="B342" s="100">
        <f t="shared" si="81"/>
        <v>31073.225027127181</v>
      </c>
      <c r="C342" s="101">
        <f t="shared" si="80"/>
        <v>220.10201060881755</v>
      </c>
      <c r="D342" s="102">
        <f t="shared" si="82"/>
        <v>-1153.3702253764998</v>
      </c>
      <c r="E342" s="100">
        <f t="shared" si="83"/>
        <v>30139.956812359498</v>
      </c>
      <c r="F342" s="2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>
      <c r="A343" s="99">
        <v>332</v>
      </c>
      <c r="B343" s="100">
        <f t="shared" si="81"/>
        <v>30139.956812359498</v>
      </c>
      <c r="C343" s="101">
        <f t="shared" si="80"/>
        <v>213.49136075421313</v>
      </c>
      <c r="D343" s="102">
        <f t="shared" si="82"/>
        <v>-1153.3702253764998</v>
      </c>
      <c r="E343" s="100">
        <f t="shared" si="83"/>
        <v>29200.077947737213</v>
      </c>
      <c r="F343" s="24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>
      <c r="A344" s="99">
        <v>333</v>
      </c>
      <c r="B344" s="100">
        <f t="shared" si="81"/>
        <v>29200.077947737213</v>
      </c>
      <c r="C344" s="101">
        <f t="shared" si="80"/>
        <v>206.83388546313859</v>
      </c>
      <c r="D344" s="102">
        <f t="shared" si="82"/>
        <v>-1153.3702253764998</v>
      </c>
      <c r="E344" s="100">
        <f t="shared" si="83"/>
        <v>28253.541607823852</v>
      </c>
      <c r="F344" s="24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>
      <c r="A345" s="99">
        <v>334</v>
      </c>
      <c r="B345" s="100">
        <f t="shared" si="81"/>
        <v>28253.541607823852</v>
      </c>
      <c r="C345" s="101">
        <f t="shared" si="80"/>
        <v>200.12925305541899</v>
      </c>
      <c r="D345" s="102">
        <f t="shared" si="82"/>
        <v>-1153.3702253764998</v>
      </c>
      <c r="E345" s="100">
        <f t="shared" si="83"/>
        <v>27300.300635502772</v>
      </c>
      <c r="F345" s="24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>
      <c r="A346" s="99">
        <v>335</v>
      </c>
      <c r="B346" s="100">
        <f t="shared" si="81"/>
        <v>27300.300635502772</v>
      </c>
      <c r="C346" s="101">
        <f t="shared" si="80"/>
        <v>193.37712950147798</v>
      </c>
      <c r="D346" s="102">
        <f t="shared" si="82"/>
        <v>-1153.3702253764998</v>
      </c>
      <c r="E346" s="100">
        <f t="shared" si="83"/>
        <v>26340.307539627749</v>
      </c>
      <c r="F346" s="24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>
      <c r="A347" s="99">
        <v>336</v>
      </c>
      <c r="B347" s="100">
        <f t="shared" si="81"/>
        <v>26340.307539627749</v>
      </c>
      <c r="C347" s="101">
        <f t="shared" si="80"/>
        <v>186.57717840569657</v>
      </c>
      <c r="D347" s="102">
        <f t="shared" si="82"/>
        <v>-1153.3702253764998</v>
      </c>
      <c r="E347" s="100">
        <f t="shared" si="83"/>
        <v>25373.514492656945</v>
      </c>
      <c r="F347" s="24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>
      <c r="A348" s="99">
        <v>337</v>
      </c>
      <c r="B348" s="100">
        <f t="shared" si="81"/>
        <v>25373.514492656945</v>
      </c>
      <c r="C348" s="101">
        <f t="shared" ref="C348:C363" si="84">+B348*$B$2/12</f>
        <v>179.72906098965336</v>
      </c>
      <c r="D348" s="102">
        <f t="shared" si="82"/>
        <v>-1153.3702253764998</v>
      </c>
      <c r="E348" s="100">
        <f t="shared" si="83"/>
        <v>24399.873328270096</v>
      </c>
      <c r="F348" s="24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>
      <c r="A349" s="99">
        <v>338</v>
      </c>
      <c r="B349" s="100">
        <f t="shared" ref="B349:B364" si="85">+E348</f>
        <v>24399.873328270096</v>
      </c>
      <c r="C349" s="101">
        <f t="shared" si="84"/>
        <v>172.83243607524653</v>
      </c>
      <c r="D349" s="102">
        <f t="shared" si="82"/>
        <v>-1153.3702253764998</v>
      </c>
      <c r="E349" s="100">
        <f t="shared" si="83"/>
        <v>23419.33553896884</v>
      </c>
      <c r="F349" s="24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>
      <c r="A350" s="99">
        <v>339</v>
      </c>
      <c r="B350" s="100">
        <f t="shared" si="85"/>
        <v>23419.33553896884</v>
      </c>
      <c r="C350" s="101">
        <f t="shared" si="84"/>
        <v>165.88696006769598</v>
      </c>
      <c r="D350" s="102">
        <f t="shared" ref="D350:D365" si="86">-$B$4</f>
        <v>-1153.3702253764998</v>
      </c>
      <c r="E350" s="100">
        <f t="shared" ref="E350:E365" si="87">SUM(B350:D350)</f>
        <v>22431.852273660035</v>
      </c>
      <c r="F350" s="24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>
      <c r="A351" s="99">
        <v>340</v>
      </c>
      <c r="B351" s="100">
        <f t="shared" si="85"/>
        <v>22431.852273660035</v>
      </c>
      <c r="C351" s="101">
        <f t="shared" si="84"/>
        <v>158.89228693842526</v>
      </c>
      <c r="D351" s="102">
        <f t="shared" si="86"/>
        <v>-1153.3702253764998</v>
      </c>
      <c r="E351" s="100">
        <f t="shared" si="87"/>
        <v>21437.374335221961</v>
      </c>
      <c r="F351" s="24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>
      <c r="A352" s="99">
        <v>341</v>
      </c>
      <c r="B352" s="100">
        <f t="shared" si="85"/>
        <v>21437.374335221961</v>
      </c>
      <c r="C352" s="101">
        <f t="shared" si="84"/>
        <v>151.84806820782225</v>
      </c>
      <c r="D352" s="102">
        <f t="shared" si="86"/>
        <v>-1153.3702253764998</v>
      </c>
      <c r="E352" s="100">
        <f t="shared" si="87"/>
        <v>20435.852178053283</v>
      </c>
      <c r="F352" s="24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>
      <c r="A353" s="99">
        <v>342</v>
      </c>
      <c r="B353" s="100">
        <f t="shared" si="85"/>
        <v>20435.852178053283</v>
      </c>
      <c r="C353" s="101">
        <f t="shared" si="84"/>
        <v>144.75395292787744</v>
      </c>
      <c r="D353" s="102">
        <f t="shared" si="86"/>
        <v>-1153.3702253764998</v>
      </c>
      <c r="E353" s="100">
        <f t="shared" si="87"/>
        <v>19427.235905604659</v>
      </c>
      <c r="F353" s="24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>
      <c r="A354" s="99">
        <v>343</v>
      </c>
      <c r="B354" s="100">
        <f t="shared" si="85"/>
        <v>19427.235905604659</v>
      </c>
      <c r="C354" s="101">
        <f t="shared" si="84"/>
        <v>137.60958766469966</v>
      </c>
      <c r="D354" s="102">
        <f t="shared" si="86"/>
        <v>-1153.3702253764998</v>
      </c>
      <c r="E354" s="100">
        <f t="shared" si="87"/>
        <v>18411.47526789286</v>
      </c>
      <c r="F354" s="24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>
      <c r="A355" s="99">
        <v>344</v>
      </c>
      <c r="B355" s="100">
        <f t="shared" si="85"/>
        <v>18411.47526789286</v>
      </c>
      <c r="C355" s="101">
        <f t="shared" si="84"/>
        <v>130.41461648090777</v>
      </c>
      <c r="D355" s="102">
        <f t="shared" si="86"/>
        <v>-1153.3702253764998</v>
      </c>
      <c r="E355" s="100">
        <f t="shared" si="87"/>
        <v>17388.519658997266</v>
      </c>
      <c r="F355" s="24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>
      <c r="A356" s="99">
        <v>345</v>
      </c>
      <c r="B356" s="103">
        <f t="shared" si="85"/>
        <v>17388.519658997266</v>
      </c>
      <c r="C356" s="104">
        <f t="shared" si="84"/>
        <v>123.1686809178973</v>
      </c>
      <c r="D356" s="105">
        <f t="shared" si="86"/>
        <v>-1153.3702253764998</v>
      </c>
      <c r="E356" s="103">
        <f t="shared" si="87"/>
        <v>16358.318114538662</v>
      </c>
      <c r="F356" s="20"/>
    </row>
    <row r="357" spans="1:22">
      <c r="A357" s="99">
        <v>346</v>
      </c>
      <c r="B357" s="103">
        <f t="shared" si="85"/>
        <v>16358.318114538662</v>
      </c>
      <c r="C357" s="104">
        <f t="shared" si="84"/>
        <v>115.8714199779822</v>
      </c>
      <c r="D357" s="105">
        <f t="shared" si="86"/>
        <v>-1153.3702253764998</v>
      </c>
      <c r="E357" s="103">
        <f t="shared" si="87"/>
        <v>15320.819309140144</v>
      </c>
      <c r="F357" s="20"/>
    </row>
    <row r="358" spans="1:22">
      <c r="A358" s="99">
        <v>347</v>
      </c>
      <c r="B358" s="103">
        <f t="shared" si="85"/>
        <v>15320.819309140144</v>
      </c>
      <c r="C358" s="104">
        <f t="shared" si="84"/>
        <v>108.52247010640936</v>
      </c>
      <c r="D358" s="105">
        <f t="shared" si="86"/>
        <v>-1153.3702253764998</v>
      </c>
      <c r="E358" s="103">
        <f t="shared" si="87"/>
        <v>14275.971553870053</v>
      </c>
      <c r="F358" s="20"/>
    </row>
    <row r="359" spans="1:22">
      <c r="A359" s="99">
        <v>348</v>
      </c>
      <c r="B359" s="103">
        <f t="shared" si="85"/>
        <v>14275.971553870053</v>
      </c>
      <c r="C359" s="104">
        <f t="shared" si="84"/>
        <v>101.12146517324622</v>
      </c>
      <c r="D359" s="105">
        <f t="shared" si="86"/>
        <v>-1153.3702253764998</v>
      </c>
      <c r="E359" s="103">
        <f t="shared" si="87"/>
        <v>13223.722793666799</v>
      </c>
      <c r="F359" s="20"/>
    </row>
    <row r="360" spans="1:22">
      <c r="A360" s="99">
        <v>349</v>
      </c>
      <c r="B360" s="103">
        <f t="shared" si="85"/>
        <v>13223.722793666799</v>
      </c>
      <c r="C360" s="104">
        <f t="shared" si="84"/>
        <v>93.668036455139827</v>
      </c>
      <c r="D360" s="105">
        <f t="shared" si="86"/>
        <v>-1153.3702253764998</v>
      </c>
      <c r="E360" s="103">
        <f t="shared" si="87"/>
        <v>12164.020604745438</v>
      </c>
      <c r="F360" s="20"/>
    </row>
    <row r="361" spans="1:22">
      <c r="A361" s="99">
        <v>350</v>
      </c>
      <c r="B361" s="103">
        <f t="shared" si="85"/>
        <v>12164.020604745438</v>
      </c>
      <c r="C361" s="104">
        <f t="shared" si="84"/>
        <v>86.161812616946861</v>
      </c>
      <c r="D361" s="105">
        <f t="shared" si="86"/>
        <v>-1153.3702253764998</v>
      </c>
      <c r="E361" s="103">
        <f t="shared" si="87"/>
        <v>11096.812191985884</v>
      </c>
      <c r="F361" s="20"/>
    </row>
    <row r="362" spans="1:22">
      <c r="A362" s="99">
        <v>351</v>
      </c>
      <c r="B362" s="103">
        <f t="shared" si="85"/>
        <v>11096.812191985884</v>
      </c>
      <c r="C362" s="104">
        <f t="shared" si="84"/>
        <v>78.602419693233358</v>
      </c>
      <c r="D362" s="105">
        <f t="shared" si="86"/>
        <v>-1153.3702253764998</v>
      </c>
      <c r="E362" s="103">
        <f t="shared" si="87"/>
        <v>10022.044386302618</v>
      </c>
      <c r="F362" s="20"/>
    </row>
    <row r="363" spans="1:22">
      <c r="A363" s="99">
        <v>352</v>
      </c>
      <c r="B363" s="103">
        <f t="shared" si="85"/>
        <v>10022.044386302618</v>
      </c>
      <c r="C363" s="104">
        <f t="shared" si="84"/>
        <v>70.989481069643546</v>
      </c>
      <c r="D363" s="105">
        <f t="shared" si="86"/>
        <v>-1153.3702253764998</v>
      </c>
      <c r="E363" s="103">
        <f t="shared" si="87"/>
        <v>8939.6636419957613</v>
      </c>
      <c r="F363" s="20"/>
    </row>
    <row r="364" spans="1:22">
      <c r="A364" s="99">
        <v>353</v>
      </c>
      <c r="B364" s="103">
        <f t="shared" si="85"/>
        <v>8939.6636419957613</v>
      </c>
      <c r="C364" s="104">
        <f t="shared" ref="C364:C371" si="88">+B364*$B$2/12</f>
        <v>63.322617464136648</v>
      </c>
      <c r="D364" s="105">
        <f t="shared" si="86"/>
        <v>-1153.3702253764998</v>
      </c>
      <c r="E364" s="103">
        <f t="shared" si="87"/>
        <v>7849.6160340833985</v>
      </c>
      <c r="F364" s="20"/>
    </row>
    <row r="365" spans="1:22">
      <c r="A365" s="99">
        <v>354</v>
      </c>
      <c r="B365" s="103">
        <f t="shared" ref="B365:B371" si="89">+E364</f>
        <v>7849.6160340833985</v>
      </c>
      <c r="C365" s="104">
        <f t="shared" si="88"/>
        <v>55.601446908090743</v>
      </c>
      <c r="D365" s="105">
        <f t="shared" si="86"/>
        <v>-1153.3702253764998</v>
      </c>
      <c r="E365" s="103">
        <f t="shared" si="87"/>
        <v>6751.84725561499</v>
      </c>
      <c r="F365" s="20"/>
    </row>
    <row r="366" spans="1:22">
      <c r="A366" s="99">
        <v>355</v>
      </c>
      <c r="B366" s="103">
        <f t="shared" si="89"/>
        <v>6751.84725561499</v>
      </c>
      <c r="C366" s="104">
        <f t="shared" si="88"/>
        <v>47.825584727272847</v>
      </c>
      <c r="D366" s="105">
        <f t="shared" ref="D366:D371" si="90">-$B$4</f>
        <v>-1153.3702253764998</v>
      </c>
      <c r="E366" s="103">
        <f t="shared" ref="E366:E371" si="91">SUM(B366:D366)</f>
        <v>5646.3026149657635</v>
      </c>
      <c r="F366" s="20"/>
    </row>
    <row r="367" spans="1:22">
      <c r="A367" s="99">
        <v>356</v>
      </c>
      <c r="B367" s="103">
        <f t="shared" si="89"/>
        <v>5646.3026149657635</v>
      </c>
      <c r="C367" s="104">
        <f t="shared" si="88"/>
        <v>39.99464352267416</v>
      </c>
      <c r="D367" s="105">
        <f t="shared" si="90"/>
        <v>-1153.3702253764998</v>
      </c>
      <c r="E367" s="103">
        <f t="shared" si="91"/>
        <v>4532.9270331119378</v>
      </c>
      <c r="F367" s="20"/>
    </row>
    <row r="368" spans="1:22">
      <c r="A368" s="99">
        <v>357</v>
      </c>
      <c r="B368" s="103">
        <f t="shared" si="89"/>
        <v>4532.9270331119378</v>
      </c>
      <c r="C368" s="104">
        <f t="shared" si="88"/>
        <v>32.108233151209561</v>
      </c>
      <c r="D368" s="105">
        <f t="shared" si="90"/>
        <v>-1153.3702253764998</v>
      </c>
      <c r="E368" s="103">
        <f t="shared" si="91"/>
        <v>3411.6650408866481</v>
      </c>
      <c r="F368" s="20"/>
    </row>
    <row r="369" spans="1:6">
      <c r="A369" s="99">
        <v>358</v>
      </c>
      <c r="B369" s="103">
        <f t="shared" si="89"/>
        <v>3411.6650408866481</v>
      </c>
      <c r="C369" s="104">
        <f t="shared" si="88"/>
        <v>24.165960706280426</v>
      </c>
      <c r="D369" s="105">
        <f t="shared" si="90"/>
        <v>-1153.3702253764998</v>
      </c>
      <c r="E369" s="103">
        <f t="shared" si="91"/>
        <v>2282.4607762164287</v>
      </c>
      <c r="F369" s="20"/>
    </row>
    <row r="370" spans="1:6">
      <c r="A370" s="99">
        <v>359</v>
      </c>
      <c r="B370" s="103">
        <f t="shared" si="89"/>
        <v>2282.4607762164287</v>
      </c>
      <c r="C370" s="104">
        <f t="shared" si="88"/>
        <v>16.167430498199703</v>
      </c>
      <c r="D370" s="105">
        <f t="shared" si="90"/>
        <v>-1153.3702253764998</v>
      </c>
      <c r="E370" s="103">
        <f t="shared" si="91"/>
        <v>1145.2579813381287</v>
      </c>
      <c r="F370" s="20"/>
    </row>
    <row r="371" spans="1:6">
      <c r="A371" s="99">
        <v>360</v>
      </c>
      <c r="B371" s="103">
        <f t="shared" si="89"/>
        <v>1145.2579813381287</v>
      </c>
      <c r="C371" s="104">
        <f t="shared" si="88"/>
        <v>8.1122440344784135</v>
      </c>
      <c r="D371" s="105">
        <f t="shared" si="90"/>
        <v>-1153.3702253764998</v>
      </c>
      <c r="E371" s="103">
        <f t="shared" si="91"/>
        <v>-3.8926373235881329E-9</v>
      </c>
      <c r="F371" s="20"/>
    </row>
    <row r="372" spans="1:6">
      <c r="B372" s="29"/>
      <c r="C372" s="16"/>
      <c r="D372" s="35"/>
      <c r="E372" s="29"/>
    </row>
    <row r="373" spans="1:6">
      <c r="B373" s="29"/>
      <c r="C373" s="16"/>
      <c r="D373" s="35"/>
      <c r="E373" s="29"/>
    </row>
    <row r="374" spans="1:6">
      <c r="B374" s="29"/>
      <c r="C374" s="16"/>
      <c r="D374" s="16"/>
      <c r="E374" s="29"/>
    </row>
    <row r="375" spans="1:6">
      <c r="B375" s="29"/>
      <c r="C375" s="16"/>
      <c r="D375" s="16"/>
      <c r="E375" s="29"/>
    </row>
    <row r="376" spans="1:6">
      <c r="B376" s="29"/>
      <c r="C376" s="16"/>
      <c r="D376" s="16"/>
      <c r="E376" s="29"/>
    </row>
    <row r="377" spans="1:6">
      <c r="B377" s="29"/>
      <c r="C377" s="16"/>
      <c r="D377" s="16"/>
      <c r="E377" s="29"/>
    </row>
    <row r="378" spans="1:6">
      <c r="B378" s="29"/>
      <c r="C378" s="16"/>
      <c r="D378" s="16"/>
      <c r="E378" s="29"/>
    </row>
    <row r="379" spans="1:6">
      <c r="B379" s="29"/>
      <c r="C379" s="16"/>
      <c r="D379" s="16"/>
      <c r="E379" s="29"/>
    </row>
    <row r="380" spans="1:6">
      <c r="B380" s="29"/>
      <c r="C380" s="16"/>
      <c r="D380" s="16"/>
      <c r="E380" s="29"/>
    </row>
    <row r="381" spans="1:6">
      <c r="B381" s="29"/>
      <c r="C381" s="16"/>
      <c r="D381" s="16"/>
      <c r="E381" s="29"/>
    </row>
    <row r="382" spans="1:6">
      <c r="B382" s="29"/>
      <c r="C382" s="16"/>
      <c r="D382" s="16"/>
      <c r="E382" s="29"/>
    </row>
    <row r="383" spans="1:6">
      <c r="B383" s="29"/>
      <c r="C383" s="16"/>
      <c r="D383" s="16"/>
      <c r="E383" s="29"/>
    </row>
    <row r="384" spans="1:6">
      <c r="B384" s="29"/>
      <c r="C384" s="16"/>
      <c r="D384" s="16"/>
      <c r="E384" s="29"/>
    </row>
    <row r="385" spans="2:5">
      <c r="B385" s="29"/>
      <c r="C385" s="16"/>
      <c r="D385" s="16"/>
      <c r="E385" s="29"/>
    </row>
    <row r="386" spans="2:5">
      <c r="B386" s="29"/>
      <c r="C386" s="16"/>
      <c r="D386" s="16"/>
      <c r="E386" s="29"/>
    </row>
    <row r="387" spans="2:5">
      <c r="B387" s="29"/>
      <c r="C387" s="16"/>
      <c r="D387" s="16"/>
      <c r="E387" s="29"/>
    </row>
    <row r="388" spans="2:5">
      <c r="B388" s="29"/>
      <c r="C388" s="16"/>
      <c r="D388" s="16"/>
      <c r="E388" s="29"/>
    </row>
    <row r="389" spans="2:5">
      <c r="B389" s="29"/>
      <c r="C389" s="16"/>
      <c r="D389" s="16"/>
      <c r="E389" s="29"/>
    </row>
    <row r="390" spans="2:5">
      <c r="B390" s="29"/>
      <c r="C390" s="16"/>
      <c r="D390" s="16"/>
      <c r="E390" s="29"/>
    </row>
    <row r="391" spans="2:5">
      <c r="B391" s="29"/>
      <c r="C391" s="16"/>
      <c r="D391" s="16"/>
      <c r="E391" s="29"/>
    </row>
    <row r="392" spans="2:5">
      <c r="B392" s="29"/>
      <c r="C392" s="16"/>
      <c r="D392" s="16"/>
      <c r="E392" s="29"/>
    </row>
    <row r="393" spans="2:5">
      <c r="B393" s="29"/>
      <c r="C393" s="16"/>
      <c r="D393" s="16"/>
      <c r="E393" s="29"/>
    </row>
    <row r="394" spans="2:5">
      <c r="B394" s="29"/>
      <c r="C394" s="16"/>
      <c r="D394" s="16"/>
      <c r="E394" s="29"/>
    </row>
    <row r="395" spans="2:5">
      <c r="B395" s="29"/>
      <c r="C395" s="16"/>
      <c r="D395" s="16"/>
      <c r="E395" s="29"/>
    </row>
    <row r="396" spans="2:5">
      <c r="B396" s="29"/>
      <c r="C396" s="16"/>
      <c r="D396" s="16"/>
      <c r="E396" s="29"/>
    </row>
    <row r="397" spans="2:5">
      <c r="B397" s="29"/>
      <c r="C397" s="16"/>
      <c r="D397" s="16"/>
      <c r="E397" s="29"/>
    </row>
    <row r="398" spans="2:5">
      <c r="B398" s="29"/>
      <c r="C398" s="16"/>
      <c r="D398" s="16"/>
      <c r="E398" s="29"/>
    </row>
    <row r="399" spans="2:5">
      <c r="B399" s="29"/>
      <c r="C399" s="16"/>
      <c r="D399" s="16"/>
      <c r="E399" s="29"/>
    </row>
    <row r="400" spans="2:5">
      <c r="B400" s="29"/>
      <c r="C400" s="16"/>
      <c r="D400" s="16"/>
      <c r="E400" s="29"/>
    </row>
    <row r="401" spans="2:5">
      <c r="B401" s="29"/>
      <c r="C401" s="16"/>
      <c r="D401" s="16"/>
      <c r="E401" s="29"/>
    </row>
    <row r="402" spans="2:5">
      <c r="B402" s="29"/>
      <c r="C402" s="16"/>
      <c r="D402" s="16"/>
      <c r="E402" s="29"/>
    </row>
    <row r="403" spans="2:5">
      <c r="B403" s="29"/>
      <c r="C403" s="16"/>
      <c r="D403" s="16"/>
      <c r="E403" s="29"/>
    </row>
    <row r="404" spans="2:5">
      <c r="B404" s="29"/>
      <c r="C404" s="16"/>
      <c r="D404" s="16"/>
      <c r="E404" s="29"/>
    </row>
    <row r="405" spans="2:5">
      <c r="B405" s="29"/>
      <c r="C405" s="16"/>
      <c r="D405" s="16"/>
      <c r="E405" s="29"/>
    </row>
    <row r="406" spans="2:5">
      <c r="B406" s="29"/>
      <c r="C406" s="16"/>
      <c r="D406" s="16"/>
      <c r="E406" s="29"/>
    </row>
    <row r="407" spans="2:5">
      <c r="B407" s="29"/>
      <c r="C407" s="16"/>
      <c r="D407" s="16"/>
      <c r="E407" s="29"/>
    </row>
    <row r="408" spans="2:5">
      <c r="B408" s="29"/>
      <c r="C408" s="16"/>
      <c r="D408" s="16"/>
      <c r="E408" s="29"/>
    </row>
    <row r="409" spans="2:5">
      <c r="B409" s="29"/>
      <c r="C409" s="16"/>
      <c r="D409" s="16"/>
      <c r="E409" s="29"/>
    </row>
    <row r="410" spans="2:5">
      <c r="B410" s="29"/>
      <c r="C410" s="16"/>
      <c r="D410" s="16"/>
      <c r="E410" s="29"/>
    </row>
    <row r="411" spans="2:5">
      <c r="B411" s="29"/>
      <c r="C411" s="16"/>
      <c r="D411" s="16"/>
      <c r="E411" s="29"/>
    </row>
    <row r="412" spans="2:5">
      <c r="C412" s="16"/>
      <c r="D412" s="16"/>
      <c r="E412" s="29"/>
    </row>
    <row r="413" spans="2:5">
      <c r="C413" s="16"/>
      <c r="D413" s="16"/>
      <c r="E413" s="29"/>
    </row>
    <row r="414" spans="2:5">
      <c r="C414" s="16"/>
      <c r="D414" s="16"/>
      <c r="E414" s="29"/>
    </row>
    <row r="415" spans="2:5">
      <c r="C415" s="16"/>
      <c r="D415" s="16"/>
      <c r="E415" s="29"/>
    </row>
    <row r="416" spans="2:5">
      <c r="C416" s="16"/>
      <c r="D416" s="16"/>
      <c r="E416" s="29"/>
    </row>
    <row r="417" spans="3:5">
      <c r="C417" s="16"/>
      <c r="D417" s="16"/>
      <c r="E417" s="29"/>
    </row>
    <row r="418" spans="3:5">
      <c r="C418" s="16"/>
      <c r="D418" s="16"/>
      <c r="E418" s="29"/>
    </row>
    <row r="419" spans="3:5">
      <c r="C419" s="16"/>
      <c r="D419" s="16"/>
      <c r="E419" s="29"/>
    </row>
    <row r="420" spans="3:5">
      <c r="C420" s="16"/>
      <c r="D420" s="16"/>
      <c r="E420" s="29"/>
    </row>
    <row r="421" spans="3:5">
      <c r="C421" s="16"/>
      <c r="D421" s="16"/>
      <c r="E421" s="29"/>
    </row>
    <row r="422" spans="3:5">
      <c r="C422" s="16"/>
      <c r="D422" s="16"/>
      <c r="E422" s="29"/>
    </row>
    <row r="423" spans="3:5">
      <c r="C423" s="16"/>
      <c r="D423" s="16"/>
      <c r="E423" s="29"/>
    </row>
    <row r="424" spans="3:5">
      <c r="C424" s="16"/>
      <c r="D424" s="16"/>
      <c r="E424" s="29"/>
    </row>
    <row r="425" spans="3:5">
      <c r="C425" s="16"/>
      <c r="D425" s="16"/>
      <c r="E425" s="29"/>
    </row>
    <row r="426" spans="3:5">
      <c r="C426" s="16"/>
      <c r="D426" s="16"/>
      <c r="E426" s="29"/>
    </row>
    <row r="427" spans="3:5">
      <c r="C427" s="16"/>
      <c r="D427" s="16"/>
      <c r="E427" s="29"/>
    </row>
    <row r="428" spans="3:5">
      <c r="C428" s="16"/>
      <c r="D428" s="16"/>
      <c r="E428" s="29"/>
    </row>
    <row r="429" spans="3:5">
      <c r="C429" s="16"/>
      <c r="D429" s="16"/>
      <c r="E429" s="29"/>
    </row>
    <row r="430" spans="3:5">
      <c r="C430" s="16"/>
      <c r="D430" s="16"/>
      <c r="E430" s="29"/>
    </row>
    <row r="431" spans="3:5">
      <c r="C431" s="16"/>
      <c r="D431" s="16"/>
      <c r="E431" s="29"/>
    </row>
    <row r="432" spans="3:5">
      <c r="C432" s="16"/>
      <c r="D432" s="16"/>
      <c r="E432" s="29"/>
    </row>
    <row r="433" spans="3:5">
      <c r="C433" s="16"/>
      <c r="D433" s="16"/>
      <c r="E433" s="29"/>
    </row>
    <row r="434" spans="3:5">
      <c r="C434" s="16"/>
      <c r="D434" s="16"/>
      <c r="E434" s="29"/>
    </row>
    <row r="435" spans="3:5">
      <c r="C435" s="16"/>
      <c r="D435" s="16"/>
      <c r="E435" s="29"/>
    </row>
    <row r="436" spans="3:5">
      <c r="C436" s="16"/>
      <c r="D436" s="16"/>
      <c r="E436" s="29"/>
    </row>
    <row r="437" spans="3:5">
      <c r="C437" s="16"/>
      <c r="D437" s="16"/>
      <c r="E437" s="29"/>
    </row>
    <row r="438" spans="3:5">
      <c r="C438" s="16"/>
      <c r="D438" s="16"/>
      <c r="E438" s="29"/>
    </row>
    <row r="439" spans="3:5">
      <c r="C439" s="16"/>
      <c r="D439" s="16"/>
      <c r="E439" s="29"/>
    </row>
    <row r="440" spans="3:5">
      <c r="C440" s="16"/>
      <c r="D440" s="16"/>
      <c r="E440" s="29"/>
    </row>
    <row r="441" spans="3:5">
      <c r="C441" s="16"/>
      <c r="D441" s="16"/>
      <c r="E441" s="29"/>
    </row>
    <row r="442" spans="3:5">
      <c r="C442" s="16"/>
      <c r="D442" s="16"/>
      <c r="E442" s="29"/>
    </row>
    <row r="443" spans="3:5">
      <c r="C443" s="16"/>
      <c r="D443" s="16"/>
      <c r="E443" s="29"/>
    </row>
    <row r="444" spans="3:5">
      <c r="C444" s="16"/>
      <c r="D444" s="16"/>
      <c r="E444" s="29"/>
    </row>
    <row r="445" spans="3:5">
      <c r="C445" s="16"/>
      <c r="D445" s="16"/>
      <c r="E445" s="29"/>
    </row>
    <row r="446" spans="3:5">
      <c r="C446" s="16"/>
      <c r="D446" s="16"/>
      <c r="E446" s="29"/>
    </row>
    <row r="447" spans="3:5">
      <c r="C447" s="16"/>
      <c r="D447" s="16"/>
      <c r="E447" s="29"/>
    </row>
    <row r="448" spans="3:5">
      <c r="C448" s="16"/>
      <c r="D448" s="16"/>
      <c r="E448" s="29"/>
    </row>
    <row r="449" spans="3:5">
      <c r="C449" s="16"/>
      <c r="D449" s="16"/>
      <c r="E449" s="29"/>
    </row>
    <row r="450" spans="3:5">
      <c r="C450" s="16"/>
      <c r="D450" s="16"/>
      <c r="E450" s="29"/>
    </row>
    <row r="451" spans="3:5">
      <c r="C451" s="16"/>
      <c r="D451" s="16"/>
      <c r="E451" s="29"/>
    </row>
    <row r="452" spans="3:5">
      <c r="C452" s="16"/>
      <c r="D452" s="16"/>
      <c r="E452" s="29"/>
    </row>
    <row r="453" spans="3:5">
      <c r="C453" s="16"/>
      <c r="D453" s="16"/>
      <c r="E453" s="29"/>
    </row>
    <row r="454" spans="3:5">
      <c r="C454" s="16"/>
      <c r="D454" s="16"/>
      <c r="E454" s="29"/>
    </row>
    <row r="455" spans="3:5">
      <c r="C455" s="16"/>
      <c r="D455" s="16"/>
      <c r="E455" s="29"/>
    </row>
    <row r="456" spans="3:5">
      <c r="C456" s="16"/>
      <c r="D456" s="16"/>
      <c r="E456" s="29"/>
    </row>
    <row r="457" spans="3:5">
      <c r="C457" s="16"/>
      <c r="D457" s="16"/>
      <c r="E457" s="29"/>
    </row>
    <row r="458" spans="3:5">
      <c r="C458" s="16"/>
      <c r="D458" s="16"/>
      <c r="E458" s="29"/>
    </row>
    <row r="459" spans="3:5">
      <c r="C459" s="16"/>
      <c r="D459" s="16"/>
      <c r="E459" s="29"/>
    </row>
    <row r="460" spans="3:5">
      <c r="C460" s="16"/>
      <c r="D460" s="16"/>
      <c r="E460" s="29"/>
    </row>
    <row r="461" spans="3:5">
      <c r="C461" s="16"/>
      <c r="D461" s="16"/>
      <c r="E461" s="29"/>
    </row>
    <row r="462" spans="3:5">
      <c r="C462" s="16"/>
      <c r="D462" s="16"/>
      <c r="E462" s="29"/>
    </row>
    <row r="463" spans="3:5">
      <c r="C463" s="16"/>
      <c r="D463" s="16"/>
      <c r="E463" s="29"/>
    </row>
    <row r="464" spans="3:5">
      <c r="C464" s="16"/>
      <c r="D464" s="16"/>
      <c r="E464" s="29"/>
    </row>
    <row r="465" spans="3:5">
      <c r="C465" s="16"/>
      <c r="D465" s="16"/>
      <c r="E465" s="29"/>
    </row>
    <row r="466" spans="3:5">
      <c r="C466" s="16"/>
      <c r="D466" s="16"/>
      <c r="E466" s="29"/>
    </row>
    <row r="467" spans="3:5">
      <c r="E467" s="29"/>
    </row>
    <row r="468" spans="3:5">
      <c r="E468" s="29"/>
    </row>
    <row r="469" spans="3:5">
      <c r="E469" s="29"/>
    </row>
    <row r="470" spans="3:5">
      <c r="E470" s="29"/>
    </row>
    <row r="471" spans="3:5">
      <c r="E471" s="29"/>
    </row>
    <row r="472" spans="3:5">
      <c r="E472" s="29"/>
    </row>
    <row r="473" spans="3:5">
      <c r="E473" s="29"/>
    </row>
    <row r="474" spans="3:5">
      <c r="E474" s="29"/>
    </row>
    <row r="475" spans="3:5">
      <c r="E475" s="29"/>
    </row>
    <row r="476" spans="3:5">
      <c r="E476" s="29"/>
    </row>
    <row r="477" spans="3:5">
      <c r="E477" s="29"/>
    </row>
    <row r="478" spans="3:5">
      <c r="E478" s="29"/>
    </row>
    <row r="479" spans="3:5">
      <c r="E479" s="29"/>
    </row>
    <row r="480" spans="3:5">
      <c r="E480" s="29"/>
    </row>
    <row r="481" spans="5:5">
      <c r="E481" s="29"/>
    </row>
    <row r="482" spans="5:5">
      <c r="E482" s="29"/>
    </row>
    <row r="483" spans="5:5">
      <c r="E483" s="29"/>
    </row>
    <row r="484" spans="5:5">
      <c r="E484" s="29"/>
    </row>
    <row r="485" spans="5:5">
      <c r="E485" s="29"/>
    </row>
    <row r="486" spans="5:5">
      <c r="E486" s="29"/>
    </row>
    <row r="487" spans="5:5">
      <c r="E487" s="29"/>
    </row>
    <row r="488" spans="5:5">
      <c r="E488" s="29"/>
    </row>
    <row r="489" spans="5:5">
      <c r="E489" s="29"/>
    </row>
    <row r="490" spans="5:5">
      <c r="E490" s="29"/>
    </row>
    <row r="491" spans="5:5">
      <c r="E491" s="29"/>
    </row>
    <row r="492" spans="5:5">
      <c r="E492" s="29"/>
    </row>
    <row r="493" spans="5:5">
      <c r="E493" s="29"/>
    </row>
    <row r="494" spans="5:5">
      <c r="E494" s="29"/>
    </row>
    <row r="495" spans="5:5">
      <c r="E495" s="29"/>
    </row>
    <row r="496" spans="5:5">
      <c r="E496" s="29"/>
    </row>
    <row r="497" spans="5:5">
      <c r="E497" s="29"/>
    </row>
    <row r="498" spans="5:5">
      <c r="E498" s="29"/>
    </row>
    <row r="499" spans="5:5">
      <c r="E499" s="29"/>
    </row>
    <row r="500" spans="5:5">
      <c r="E500" s="29"/>
    </row>
    <row r="501" spans="5:5">
      <c r="E501" s="29"/>
    </row>
    <row r="502" spans="5:5">
      <c r="E502" s="29"/>
    </row>
    <row r="503" spans="5:5">
      <c r="E503" s="29"/>
    </row>
    <row r="504" spans="5:5">
      <c r="E504" s="29"/>
    </row>
    <row r="505" spans="5:5">
      <c r="E505" s="29"/>
    </row>
    <row r="506" spans="5:5">
      <c r="E506" s="29"/>
    </row>
    <row r="507" spans="5:5">
      <c r="E507" s="29"/>
    </row>
    <row r="508" spans="5:5">
      <c r="E508" s="29"/>
    </row>
    <row r="509" spans="5:5">
      <c r="E509" s="29"/>
    </row>
    <row r="510" spans="5:5">
      <c r="E510" s="29"/>
    </row>
    <row r="511" spans="5:5">
      <c r="E511" s="29"/>
    </row>
  </sheetData>
  <printOptions horizontalCentered="1" verticalCentered="1" headings="1"/>
  <pageMargins left="0.75" right="0.75" top="1" bottom="1" header="0.5" footer="0.5"/>
  <pageSetup scale="10" orientation="portrait" r:id="rId1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PV Factor</vt:lpstr>
      <vt:lpstr>Amortization</vt:lpstr>
      <vt:lpstr>PV </vt:lpstr>
      <vt:lpstr>Functions</vt:lpstr>
      <vt:lpstr>Monthly compounding</vt:lpstr>
      <vt:lpstr>Car Loan</vt:lpstr>
      <vt:lpstr>Mortgage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 Arora</dc:creator>
  <cp:lastModifiedBy>admin</cp:lastModifiedBy>
  <dcterms:created xsi:type="dcterms:W3CDTF">2017-12-07T18:48:38Z</dcterms:created>
  <dcterms:modified xsi:type="dcterms:W3CDTF">2017-12-08T06:32:09Z</dcterms:modified>
</cp:coreProperties>
</file>