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ightcoder/Desktop/Stage 3 of Multivare Statistical Methods Project/"/>
    </mc:Choice>
  </mc:AlternateContent>
  <xr:revisionPtr revIDLastSave="0" documentId="13_ncr:1_{B5DDF902-D8CC-3E42-AC60-917F225488D3}" xr6:coauthVersionLast="47" xr6:coauthVersionMax="47" xr10:uidLastSave="{00000000-0000-0000-0000-000000000000}"/>
  <bookViews>
    <workbookView xWindow="0" yWindow="840" windowWidth="34200" windowHeight="21400" xr2:uid="{6F307684-622F-A44D-9885-085271C57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1" l="1" a="1"/>
  <c r="G51" i="1" s="1"/>
  <c r="L51" i="1" a="1"/>
  <c r="L51" i="1" s="1"/>
  <c r="O43" i="1"/>
  <c r="O46" i="1"/>
  <c r="O47" i="1"/>
  <c r="N45" i="1"/>
  <c r="N46" i="1"/>
  <c r="M43" i="1"/>
  <c r="M44" i="1"/>
  <c r="M45" i="1"/>
  <c r="H48" i="1"/>
  <c r="M46" i="1" s="1"/>
  <c r="I48" i="1"/>
  <c r="N47" i="1" s="1"/>
  <c r="J48" i="1"/>
  <c r="O40" i="1" s="1"/>
  <c r="G48" i="1"/>
  <c r="L45" i="1" s="1"/>
  <c r="G32" i="1"/>
  <c r="N31" i="1" s="1"/>
  <c r="G34" i="1"/>
  <c r="H33" i="1"/>
  <c r="H34" i="1" s="1"/>
  <c r="I33" i="1"/>
  <c r="I34" i="1" s="1"/>
  <c r="J33" i="1"/>
  <c r="J34" i="1" s="1"/>
  <c r="G33" i="1"/>
  <c r="J25" i="1"/>
  <c r="G25" i="1"/>
  <c r="H24" i="1"/>
  <c r="H25" i="1" s="1"/>
  <c r="I24" i="1"/>
  <c r="I25" i="1" s="1"/>
  <c r="J24" i="1"/>
  <c r="G24" i="1"/>
  <c r="L44" i="1" l="1"/>
  <c r="L47" i="1"/>
  <c r="M39" i="1"/>
  <c r="M40" i="1"/>
  <c r="N41" i="1"/>
  <c r="O42" i="1"/>
  <c r="L42" i="1"/>
  <c r="N44" i="1"/>
  <c r="L41" i="1"/>
  <c r="N43" i="1"/>
  <c r="L40" i="1"/>
  <c r="M41" i="1"/>
  <c r="L46" i="1"/>
  <c r="M47" i="1"/>
  <c r="N39" i="1"/>
  <c r="N40" i="1"/>
  <c r="O41" i="1"/>
  <c r="L43" i="1"/>
  <c r="O45" i="1"/>
  <c r="M42" i="1"/>
  <c r="O44" i="1"/>
  <c r="L39" i="1"/>
  <c r="N42" i="1"/>
  <c r="O39" i="1"/>
  <c r="N29" i="1"/>
  <c r="N30" i="1"/>
  <c r="H32" i="1" l="1"/>
  <c r="I32" i="1"/>
  <c r="J32" i="1"/>
  <c r="Q30" i="1" s="1"/>
  <c r="H23" i="1"/>
  <c r="I23" i="1"/>
  <c r="J23" i="1"/>
  <c r="G23" i="1"/>
  <c r="J12" i="1"/>
  <c r="J13" i="1" s="1"/>
  <c r="I12" i="1"/>
  <c r="I13" i="1" s="1"/>
  <c r="H12" i="1"/>
  <c r="H13" i="1" s="1"/>
  <c r="G12" i="1"/>
  <c r="G13" i="1" s="1"/>
  <c r="J11" i="1"/>
  <c r="I11" i="1"/>
  <c r="H11" i="1"/>
  <c r="G11" i="1"/>
  <c r="P30" i="1" l="1"/>
  <c r="P31" i="1"/>
  <c r="P29" i="1"/>
  <c r="O31" i="1"/>
  <c r="O29" i="1"/>
  <c r="O30" i="1"/>
  <c r="Q31" i="1"/>
  <c r="Q29" i="1"/>
  <c r="O22" i="1"/>
  <c r="O19" i="1"/>
  <c r="O21" i="1"/>
  <c r="O17" i="1"/>
  <c r="O18" i="1"/>
  <c r="O20" i="1"/>
  <c r="P20" i="1"/>
  <c r="P21" i="1"/>
  <c r="P22" i="1"/>
  <c r="P17" i="1"/>
  <c r="P19" i="1"/>
  <c r="P18" i="1"/>
  <c r="L7" i="1"/>
  <c r="L8" i="1"/>
  <c r="L5" i="1"/>
  <c r="L9" i="1"/>
  <c r="L10" i="1"/>
  <c r="L3" i="1"/>
  <c r="L2" i="1"/>
  <c r="L4" i="1"/>
  <c r="L6" i="1"/>
  <c r="N17" i="1"/>
  <c r="N21" i="1"/>
  <c r="N22" i="1"/>
  <c r="N18" i="1"/>
  <c r="N19" i="1"/>
  <c r="N20" i="1"/>
  <c r="N9" i="1"/>
  <c r="N10" i="1"/>
  <c r="N3" i="1"/>
  <c r="N2" i="1"/>
  <c r="N4" i="1"/>
  <c r="N5" i="1"/>
  <c r="N6" i="1"/>
  <c r="N7" i="1"/>
  <c r="N8" i="1"/>
  <c r="M8" i="1"/>
  <c r="M9" i="1"/>
  <c r="M5" i="1"/>
  <c r="M7" i="1"/>
  <c r="M6" i="1"/>
  <c r="M10" i="1"/>
  <c r="M3" i="1"/>
  <c r="M2" i="1"/>
  <c r="M4" i="1"/>
  <c r="Q18" i="1"/>
  <c r="Q19" i="1"/>
  <c r="Q20" i="1"/>
  <c r="Q21" i="1"/>
  <c r="Q22" i="1"/>
  <c r="Q17" i="1"/>
  <c r="O7" i="1"/>
  <c r="O2" i="1"/>
  <c r="O3" i="1"/>
  <c r="O4" i="1"/>
  <c r="O5" i="1"/>
  <c r="O6" i="1"/>
  <c r="O8" i="1"/>
  <c r="O9" i="1"/>
  <c r="O10" i="1"/>
  <c r="S17" i="1" l="1" a="1"/>
  <c r="S17" i="1" s="1"/>
  <c r="Z17" i="1" s="1" a="1"/>
  <c r="S29" i="1" a="1"/>
  <c r="S29" i="1" s="1"/>
  <c r="Z29" i="1" s="1" a="1"/>
  <c r="R2" i="1" a="1"/>
  <c r="R2" i="1" s="1"/>
  <c r="R7" i="1" s="1" a="1"/>
  <c r="R7" i="1" s="1"/>
  <c r="Z39" i="1" l="1"/>
  <c r="Z29" i="1"/>
  <c r="Z36" i="1" s="1"/>
  <c r="Z17" i="1"/>
  <c r="AC39" i="1"/>
  <c r="Z37" i="1"/>
  <c r="AC38" i="1"/>
  <c r="AB36" i="1"/>
  <c r="AA39" i="1"/>
  <c r="AB38" i="1"/>
  <c r="AB37" i="1"/>
  <c r="AC36" i="1"/>
  <c r="AA37" i="1"/>
  <c r="AA36" i="1"/>
  <c r="AC37" i="1"/>
  <c r="Z38" i="1"/>
  <c r="AB39" i="1"/>
  <c r="AA3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<sst xmlns="http://schemas.openxmlformats.org/spreadsheetml/2006/main" count="76" uniqueCount="49">
  <si>
    <t>Crystal Palace</t>
  </si>
  <si>
    <t>Bologna</t>
  </si>
  <si>
    <t>Wolves</t>
  </si>
  <si>
    <t>Bournemouth</t>
  </si>
  <si>
    <t>Milan</t>
  </si>
  <si>
    <t>Forest</t>
  </si>
  <si>
    <t>Man Utd</t>
  </si>
  <si>
    <t>Brentford</t>
  </si>
  <si>
    <t>Ipswich</t>
  </si>
  <si>
    <t>Last 9 opponents in Pl and CL</t>
  </si>
  <si>
    <t>0.94</t>
  </si>
  <si>
    <t>X</t>
  </si>
  <si>
    <t>Ortalama</t>
  </si>
  <si>
    <t>Varyans</t>
  </si>
  <si>
    <t>Std.sapma</t>
  </si>
  <si>
    <t xml:space="preserve">Grup 1 </t>
  </si>
  <si>
    <t>x1</t>
  </si>
  <si>
    <t>x2</t>
  </si>
  <si>
    <t>x3</t>
  </si>
  <si>
    <t>x4</t>
  </si>
  <si>
    <t>x1 = Passes Completed</t>
  </si>
  <si>
    <t>x2 = Possession percentage</t>
  </si>
  <si>
    <t>x3 = Shots on Target</t>
  </si>
  <si>
    <t>x4 = xG</t>
  </si>
  <si>
    <t>Grup No</t>
  </si>
  <si>
    <t>Sira No</t>
  </si>
  <si>
    <t>Grup 2</t>
  </si>
  <si>
    <t>1.grup ort.vek.</t>
  </si>
  <si>
    <t>n1=</t>
  </si>
  <si>
    <t>2.grup ort.vek.</t>
  </si>
  <si>
    <t>n2=</t>
  </si>
  <si>
    <t>Xs</t>
  </si>
  <si>
    <t>Xs'=</t>
  </si>
  <si>
    <t>T = SSCP=</t>
  </si>
  <si>
    <t>X1s</t>
  </si>
  <si>
    <t>Std.Sapma</t>
  </si>
  <si>
    <t>X2s</t>
  </si>
  <si>
    <t>Xs1'</t>
  </si>
  <si>
    <t>Xs2'</t>
  </si>
  <si>
    <t>SSCPw1 = Xs1'.Xs1</t>
  </si>
  <si>
    <t>SSCPw2 = Xs2'.Xs2</t>
  </si>
  <si>
    <t>W=W1+W2</t>
  </si>
  <si>
    <t>Average</t>
  </si>
  <si>
    <t>XsB</t>
  </si>
  <si>
    <t>1. Grub’un Grup İçi Ortalamalarının Genel Ortalamalardan sapmaları matrisi</t>
  </si>
  <si>
    <t>2. Grub’un Grup İçi Ortalamalarının Genel Ortalamalardan sapmaları matrisi</t>
  </si>
  <si>
    <t>XsB'</t>
  </si>
  <si>
    <t>B = Between =</t>
  </si>
  <si>
    <t>T = B +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</si>
</sst>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b/>
      <i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Fill="1" applyBorder="1"/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2" xfId="0" applyBorder="1"/>
    <xf numFmtId="0" fontId="0" fillId="0" borderId="4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0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13" xfId="0" applyFill="1" applyBorder="1"/>
    <xf numFmtId="0" fontId="0" fillId="0" borderId="15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left"/>
    </xf>
    <xf numFmtId="0" fontId="0" fillId="0" borderId="15" xfId="0" applyBorder="1" applyAlignment="1">
      <alignment horizontal="left"/>
    </xf>
    <xf numFmtId="2" fontId="0" fillId="0" borderId="5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2" fontId="3" fillId="0" borderId="11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0" xfId="0" applyFont="1" applyAlignment="1">
      <alignment horizontal="right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6B64-65BB-5D4F-BE1F-633DC7989131}">
  <dimension ref="A1:AC57"/>
  <sheetViews>
    <sheetView tabSelected="1" topLeftCell="A21" workbookViewId="0">
      <selection activeCell="G59" sqref="G59"/>
    </sheetView>
  </sheetViews>
  <sheetFormatPr baseColWidth="10" defaultRowHeight="16" x14ac:dyDescent="0.2"/>
  <cols>
    <col min="1" max="1" width="25.33203125" bestFit="1" customWidth="1"/>
    <col min="2" max="2" width="20.5" bestFit="1" customWidth="1"/>
    <col min="3" max="3" width="24.33203125" bestFit="1" customWidth="1"/>
    <col min="4" max="4" width="17.33203125" bestFit="1" customWidth="1"/>
    <col min="6" max="6" width="13" bestFit="1" customWidth="1"/>
    <col min="7" max="7" width="12.6640625" bestFit="1" customWidth="1"/>
    <col min="8" max="8" width="12.5" bestFit="1" customWidth="1"/>
    <col min="9" max="9" width="11.83203125" bestFit="1" customWidth="1"/>
    <col min="10" max="10" width="12.5" bestFit="1" customWidth="1"/>
    <col min="11" max="11" width="11.6640625" bestFit="1" customWidth="1"/>
    <col min="12" max="12" width="12.33203125" bestFit="1" customWidth="1"/>
    <col min="13" max="13" width="11.6640625" bestFit="1" customWidth="1"/>
    <col min="14" max="14" width="12.6640625" bestFit="1" customWidth="1"/>
    <col min="26" max="27" width="11.6640625" bestFit="1" customWidth="1"/>
    <col min="28" max="29" width="11.33203125" bestFit="1" customWidth="1"/>
  </cols>
  <sheetData>
    <row r="1" spans="1:29" x14ac:dyDescent="0.2">
      <c r="A1" s="1" t="s">
        <v>9</v>
      </c>
      <c r="B1" s="1" t="s">
        <v>20</v>
      </c>
      <c r="C1" s="1" t="s">
        <v>21</v>
      </c>
      <c r="D1" s="1" t="s">
        <v>22</v>
      </c>
      <c r="E1" s="1" t="s">
        <v>23</v>
      </c>
      <c r="G1" s="14" t="s">
        <v>11</v>
      </c>
      <c r="H1" s="15"/>
      <c r="I1" s="15"/>
      <c r="J1" s="16"/>
      <c r="L1" s="14" t="s">
        <v>31</v>
      </c>
      <c r="M1" s="15"/>
      <c r="N1" s="15"/>
      <c r="O1" s="16"/>
    </row>
    <row r="2" spans="1:29" x14ac:dyDescent="0.2">
      <c r="A2" t="s">
        <v>0</v>
      </c>
      <c r="B2" s="2">
        <v>642</v>
      </c>
      <c r="C2" s="2">
        <v>68</v>
      </c>
      <c r="D2" s="2">
        <v>4</v>
      </c>
      <c r="E2" s="2">
        <v>1.4</v>
      </c>
      <c r="G2" s="8">
        <v>642</v>
      </c>
      <c r="H2" s="9">
        <v>68</v>
      </c>
      <c r="I2" s="9">
        <v>4</v>
      </c>
      <c r="J2" s="10">
        <v>1.4</v>
      </c>
      <c r="L2" s="50">
        <f>G2-$G$11</f>
        <v>96.333333333333371</v>
      </c>
      <c r="M2" s="51">
        <f>H2-$H$11</f>
        <v>9.7777777777777786</v>
      </c>
      <c r="N2" s="51">
        <f>I2-$I$11</f>
        <v>-2.5555555555555554</v>
      </c>
      <c r="O2" s="52">
        <f>J2-$J$11</f>
        <v>-0.63666666666666716</v>
      </c>
      <c r="Q2" s="60" t="s">
        <v>32</v>
      </c>
      <c r="R2" s="17" cm="1">
        <f t="array" ref="R2:Z5">TRANSPOSE(L2:O10)</f>
        <v>96.333333333333371</v>
      </c>
      <c r="S2" s="18">
        <v>-94.666666666666629</v>
      </c>
      <c r="T2" s="18">
        <v>-11.666666666666629</v>
      </c>
      <c r="U2" s="18">
        <v>38.333333333333371</v>
      </c>
      <c r="V2" s="18">
        <v>-85.666666666666629</v>
      </c>
      <c r="W2" s="18">
        <v>58.333333333333371</v>
      </c>
      <c r="X2" s="18">
        <v>-81.666666666666629</v>
      </c>
      <c r="Y2" s="18">
        <v>56.333333333333371</v>
      </c>
      <c r="Z2" s="19">
        <v>24.333333333333371</v>
      </c>
    </row>
    <row r="3" spans="1:29" x14ac:dyDescent="0.2">
      <c r="A3" t="s">
        <v>1</v>
      </c>
      <c r="B3" s="2">
        <v>451</v>
      </c>
      <c r="C3" s="2">
        <v>51</v>
      </c>
      <c r="D3" s="2">
        <v>4</v>
      </c>
      <c r="E3" s="2">
        <v>1.21</v>
      </c>
      <c r="G3" s="8">
        <v>451</v>
      </c>
      <c r="H3" s="9">
        <v>51</v>
      </c>
      <c r="I3" s="9">
        <v>4</v>
      </c>
      <c r="J3" s="10">
        <v>1.21</v>
      </c>
      <c r="L3" s="53">
        <f t="shared" ref="L3:L10" si="0">G3-$G$11</f>
        <v>-94.666666666666629</v>
      </c>
      <c r="M3" s="54">
        <f t="shared" ref="M3:M10" si="1">H3-$H$11</f>
        <v>-7.2222222222222214</v>
      </c>
      <c r="N3" s="54">
        <f t="shared" ref="N3:N10" si="2">I3-$I$11</f>
        <v>-2.5555555555555554</v>
      </c>
      <c r="O3" s="55">
        <f t="shared" ref="O3:O10" si="3">J3-$J$11</f>
        <v>-0.8266666666666671</v>
      </c>
      <c r="R3" s="59">
        <v>9.7777777777777786</v>
      </c>
      <c r="S3" s="20">
        <v>-7.2222222222222214</v>
      </c>
      <c r="T3" s="20">
        <v>-3.2222222222222214</v>
      </c>
      <c r="U3" s="20">
        <v>0.77777777777777857</v>
      </c>
      <c r="V3" s="20">
        <v>-7.2222222222222214</v>
      </c>
      <c r="W3" s="20">
        <v>10.777777777777779</v>
      </c>
      <c r="X3" s="20">
        <v>-11.222222222222221</v>
      </c>
      <c r="Y3" s="20">
        <v>3.7777777777777786</v>
      </c>
      <c r="Z3" s="21">
        <v>3.7777777777777786</v>
      </c>
    </row>
    <row r="4" spans="1:29" x14ac:dyDescent="0.2">
      <c r="A4" t="s">
        <v>2</v>
      </c>
      <c r="B4" s="2">
        <v>534</v>
      </c>
      <c r="C4" s="2">
        <v>55</v>
      </c>
      <c r="D4" s="2">
        <v>6</v>
      </c>
      <c r="E4" s="2">
        <v>2.54</v>
      </c>
      <c r="G4" s="8">
        <v>534</v>
      </c>
      <c r="H4" s="9">
        <v>55</v>
      </c>
      <c r="I4" s="9">
        <v>6</v>
      </c>
      <c r="J4" s="10">
        <v>2.54</v>
      </c>
      <c r="L4" s="53">
        <f t="shared" si="0"/>
        <v>-11.666666666666629</v>
      </c>
      <c r="M4" s="54">
        <f t="shared" si="1"/>
        <v>-3.2222222222222214</v>
      </c>
      <c r="N4" s="54">
        <f t="shared" si="2"/>
        <v>-0.55555555555555536</v>
      </c>
      <c r="O4" s="55">
        <f t="shared" si="3"/>
        <v>0.50333333333333297</v>
      </c>
      <c r="R4" s="59">
        <v>-2.5555555555555554</v>
      </c>
      <c r="S4" s="20">
        <v>-2.5555555555555554</v>
      </c>
      <c r="T4" s="20">
        <v>-0.55555555555555536</v>
      </c>
      <c r="U4" s="20">
        <v>6.4444444444444446</v>
      </c>
      <c r="V4" s="20">
        <v>4.4444444444444446</v>
      </c>
      <c r="W4" s="20">
        <v>-1.5555555555555554</v>
      </c>
      <c r="X4" s="20">
        <v>-3.5555555555555554</v>
      </c>
      <c r="Y4" s="20">
        <v>1.4444444444444446</v>
      </c>
      <c r="Z4" s="21">
        <v>-1.5555555555555554</v>
      </c>
    </row>
    <row r="5" spans="1:29" x14ac:dyDescent="0.2">
      <c r="A5" t="s">
        <v>3</v>
      </c>
      <c r="B5" s="2">
        <v>584</v>
      </c>
      <c r="C5" s="2">
        <v>59</v>
      </c>
      <c r="D5" s="2">
        <v>13</v>
      </c>
      <c r="E5" s="2">
        <v>2.06</v>
      </c>
      <c r="G5" s="8">
        <v>584</v>
      </c>
      <c r="H5" s="9">
        <v>59</v>
      </c>
      <c r="I5" s="9">
        <v>13</v>
      </c>
      <c r="J5" s="10">
        <v>2.06</v>
      </c>
      <c r="L5" s="53">
        <f t="shared" si="0"/>
        <v>38.333333333333371</v>
      </c>
      <c r="M5" s="54">
        <f t="shared" si="1"/>
        <v>0.77777777777777857</v>
      </c>
      <c r="N5" s="54">
        <f t="shared" si="2"/>
        <v>6.4444444444444446</v>
      </c>
      <c r="O5" s="55">
        <f t="shared" si="3"/>
        <v>2.3333333333332984E-2</v>
      </c>
      <c r="R5" s="22">
        <v>-0.63666666666666716</v>
      </c>
      <c r="S5" s="23">
        <v>-0.8266666666666671</v>
      </c>
      <c r="T5" s="23">
        <v>0.50333333333333297</v>
      </c>
      <c r="U5" s="23">
        <v>2.3333333333332984E-2</v>
      </c>
      <c r="V5" s="23">
        <v>1.0533333333333328</v>
      </c>
      <c r="W5" s="23">
        <v>-1.0966666666666671</v>
      </c>
      <c r="X5" s="23">
        <v>-0.24666666666666703</v>
      </c>
      <c r="Y5" s="23">
        <v>0.61333333333333284</v>
      </c>
      <c r="Z5" s="13">
        <v>0.61333333333333284</v>
      </c>
    </row>
    <row r="6" spans="1:29" x14ac:dyDescent="0.2">
      <c r="A6" t="s">
        <v>4</v>
      </c>
      <c r="B6" s="2">
        <v>460</v>
      </c>
      <c r="C6" s="2">
        <v>51</v>
      </c>
      <c r="D6" s="2">
        <v>11</v>
      </c>
      <c r="E6" s="2">
        <v>3.09</v>
      </c>
      <c r="G6" s="8">
        <v>460</v>
      </c>
      <c r="H6" s="9">
        <v>51</v>
      </c>
      <c r="I6" s="9">
        <v>11</v>
      </c>
      <c r="J6" s="10">
        <v>3.09</v>
      </c>
      <c r="L6" s="53">
        <f t="shared" si="0"/>
        <v>-85.666666666666629</v>
      </c>
      <c r="M6" s="54">
        <f t="shared" si="1"/>
        <v>-7.2222222222222214</v>
      </c>
      <c r="N6" s="54">
        <f t="shared" si="2"/>
        <v>4.4444444444444446</v>
      </c>
      <c r="O6" s="55">
        <f t="shared" si="3"/>
        <v>1.0533333333333328</v>
      </c>
    </row>
    <row r="7" spans="1:29" x14ac:dyDescent="0.2">
      <c r="A7" t="s">
        <v>5</v>
      </c>
      <c r="B7" s="2">
        <v>604</v>
      </c>
      <c r="C7" s="2">
        <v>69</v>
      </c>
      <c r="D7" s="2">
        <v>5</v>
      </c>
      <c r="E7" s="2" t="s">
        <v>10</v>
      </c>
      <c r="G7" s="8">
        <v>604</v>
      </c>
      <c r="H7" s="9">
        <v>69</v>
      </c>
      <c r="I7" s="9">
        <v>5</v>
      </c>
      <c r="J7" s="10">
        <v>0.94</v>
      </c>
      <c r="L7" s="53">
        <f t="shared" si="0"/>
        <v>58.333333333333371</v>
      </c>
      <c r="M7" s="54">
        <f t="shared" si="1"/>
        <v>10.777777777777779</v>
      </c>
      <c r="N7" s="54">
        <f t="shared" si="2"/>
        <v>-1.5555555555555554</v>
      </c>
      <c r="O7" s="55">
        <f>J7-$J$11</f>
        <v>-1.0966666666666671</v>
      </c>
      <c r="Q7" s="61" t="s">
        <v>33</v>
      </c>
      <c r="R7" s="110" cm="1">
        <f t="array" ref="R7:U10">MMULT(_xlfn.ANCHORARRAY(R2),L2:O10)</f>
        <v>41024</v>
      </c>
      <c r="S7" s="111">
        <v>4161.6666666666661</v>
      </c>
      <c r="T7" s="111">
        <v>111.66666666666666</v>
      </c>
      <c r="U7" s="112">
        <v>-72.64</v>
      </c>
    </row>
    <row r="8" spans="1:29" x14ac:dyDescent="0.2">
      <c r="A8" t="s">
        <v>6</v>
      </c>
      <c r="B8" s="2">
        <v>464</v>
      </c>
      <c r="C8" s="2">
        <v>47</v>
      </c>
      <c r="D8" s="2">
        <v>3</v>
      </c>
      <c r="E8" s="2">
        <v>1.79</v>
      </c>
      <c r="G8" s="8">
        <v>464</v>
      </c>
      <c r="H8" s="9">
        <v>47</v>
      </c>
      <c r="I8" s="9">
        <v>3</v>
      </c>
      <c r="J8" s="10">
        <v>1.79</v>
      </c>
      <c r="L8" s="53">
        <f t="shared" si="0"/>
        <v>-81.666666666666629</v>
      </c>
      <c r="M8" s="54">
        <f t="shared" si="1"/>
        <v>-11.222222222222221</v>
      </c>
      <c r="N8" s="54">
        <f t="shared" si="2"/>
        <v>-3.5555555555555554</v>
      </c>
      <c r="O8" s="55">
        <f t="shared" si="3"/>
        <v>-0.24666666666666703</v>
      </c>
      <c r="R8" s="113">
        <v>4161.6666666666661</v>
      </c>
      <c r="S8" s="114">
        <v>481.55555555555543</v>
      </c>
      <c r="T8" s="114">
        <v>-9.1111111111111125</v>
      </c>
      <c r="U8" s="115">
        <v>-13.883333333333333</v>
      </c>
    </row>
    <row r="9" spans="1:29" x14ac:dyDescent="0.2">
      <c r="A9" t="s">
        <v>7</v>
      </c>
      <c r="B9" s="2">
        <v>602</v>
      </c>
      <c r="C9" s="2">
        <v>62</v>
      </c>
      <c r="D9" s="2">
        <v>8</v>
      </c>
      <c r="E9" s="2">
        <v>2.65</v>
      </c>
      <c r="G9" s="8">
        <v>602</v>
      </c>
      <c r="H9" s="9">
        <v>62</v>
      </c>
      <c r="I9" s="9">
        <v>8</v>
      </c>
      <c r="J9" s="10">
        <v>2.65</v>
      </c>
      <c r="L9" s="53">
        <f t="shared" si="0"/>
        <v>56.333333333333371</v>
      </c>
      <c r="M9" s="54">
        <f t="shared" si="1"/>
        <v>3.7777777777777786</v>
      </c>
      <c r="N9" s="54">
        <f t="shared" si="2"/>
        <v>1.4444444444444446</v>
      </c>
      <c r="O9" s="55">
        <f t="shared" si="3"/>
        <v>0.61333333333333284</v>
      </c>
      <c r="R9" s="113">
        <v>111.66666666666666</v>
      </c>
      <c r="S9" s="114">
        <v>-9.1111111111111125</v>
      </c>
      <c r="T9" s="114">
        <v>94.222222222222214</v>
      </c>
      <c r="U9" s="115">
        <v>10.806666666666667</v>
      </c>
    </row>
    <row r="10" spans="1:29" x14ac:dyDescent="0.2">
      <c r="A10" t="s">
        <v>8</v>
      </c>
      <c r="B10" s="2">
        <v>570</v>
      </c>
      <c r="C10" s="2">
        <v>62</v>
      </c>
      <c r="D10" s="2">
        <v>5</v>
      </c>
      <c r="E10" s="3">
        <v>2.65</v>
      </c>
      <c r="G10" s="11">
        <v>570</v>
      </c>
      <c r="H10" s="12">
        <v>62</v>
      </c>
      <c r="I10" s="12">
        <v>5</v>
      </c>
      <c r="J10" s="13">
        <v>2.65</v>
      </c>
      <c r="L10" s="56">
        <f t="shared" si="0"/>
        <v>24.333333333333371</v>
      </c>
      <c r="M10" s="57">
        <f t="shared" si="1"/>
        <v>3.7777777777777786</v>
      </c>
      <c r="N10" s="57">
        <f t="shared" si="2"/>
        <v>-1.5555555555555554</v>
      </c>
      <c r="O10" s="58">
        <f t="shared" si="3"/>
        <v>0.61333333333333284</v>
      </c>
      <c r="R10" s="116">
        <v>-72.64</v>
      </c>
      <c r="S10" s="117">
        <v>-13.883333333333333</v>
      </c>
      <c r="T10" s="117">
        <v>10.806666666666667</v>
      </c>
      <c r="U10" s="118">
        <v>4.468</v>
      </c>
    </row>
    <row r="11" spans="1:29" x14ac:dyDescent="0.2">
      <c r="B11" s="2"/>
      <c r="C11" s="2"/>
      <c r="D11" s="2"/>
      <c r="E11" s="2"/>
      <c r="F11" s="24" t="s">
        <v>12</v>
      </c>
      <c r="G11" s="17">
        <f>AVERAGE(G2:G10)</f>
        <v>545.66666666666663</v>
      </c>
      <c r="H11" s="18">
        <f>AVERAGE(H2:H10)</f>
        <v>58.222222222222221</v>
      </c>
      <c r="I11" s="18">
        <f>AVERAGE(I2:I10)</f>
        <v>6.5555555555555554</v>
      </c>
      <c r="J11" s="19">
        <f>AVERAGE(J2:J10)</f>
        <v>2.0366666666666671</v>
      </c>
    </row>
    <row r="12" spans="1:29" x14ac:dyDescent="0.2">
      <c r="F12" s="25" t="s">
        <v>13</v>
      </c>
      <c r="G12" s="8">
        <f>_xlfn.VAR.S(G2:G10)</f>
        <v>5128</v>
      </c>
      <c r="H12" s="20">
        <f>_xlfn.VAR.S(H2:H10)</f>
        <v>60.194444444444343</v>
      </c>
      <c r="I12" s="20">
        <f>_xlfn.VAR.S(I2:I10)</f>
        <v>11.777777777777779</v>
      </c>
      <c r="J12" s="21">
        <f>_xlfn.VAR.S(J2:J9)</f>
        <v>0.57782857142857069</v>
      </c>
    </row>
    <row r="13" spans="1:29" x14ac:dyDescent="0.2">
      <c r="F13" s="26" t="s">
        <v>14</v>
      </c>
      <c r="G13" s="22">
        <f>SQRT(G12)</f>
        <v>71.61005515987263</v>
      </c>
      <c r="H13" s="23">
        <f>SQRT(H12)</f>
        <v>7.7585078748715812</v>
      </c>
      <c r="I13" s="23">
        <f>SQRT(I12)</f>
        <v>3.4318767136623336</v>
      </c>
      <c r="J13" s="13">
        <f>SQRT(J12)</f>
        <v>0.76015036106586875</v>
      </c>
      <c r="N13" s="62"/>
      <c r="O13" s="62"/>
      <c r="P13" s="62"/>
      <c r="Q13" s="62"/>
    </row>
    <row r="15" spans="1:29" x14ac:dyDescent="0.2">
      <c r="G15" s="5" t="s">
        <v>15</v>
      </c>
      <c r="H15" s="6"/>
      <c r="I15" s="6"/>
      <c r="J15" s="7"/>
      <c r="K15" s="48"/>
      <c r="L15" s="49"/>
    </row>
    <row r="16" spans="1:29" ht="16" customHeight="1" x14ac:dyDescent="0.2">
      <c r="G16" s="11" t="s">
        <v>16</v>
      </c>
      <c r="H16" s="12" t="s">
        <v>17</v>
      </c>
      <c r="I16" s="12" t="s">
        <v>18</v>
      </c>
      <c r="J16" s="30" t="s">
        <v>19</v>
      </c>
      <c r="K16" s="44" t="s">
        <v>24</v>
      </c>
      <c r="L16" s="39" t="s">
        <v>25</v>
      </c>
      <c r="N16" s="14" t="s">
        <v>34</v>
      </c>
      <c r="O16" s="15"/>
      <c r="P16" s="15"/>
      <c r="Q16" s="16"/>
      <c r="S16" s="14" t="s">
        <v>37</v>
      </c>
      <c r="T16" s="15"/>
      <c r="U16" s="15"/>
      <c r="V16" s="15"/>
      <c r="W16" s="15"/>
      <c r="X16" s="16"/>
      <c r="Z16" s="65" t="s">
        <v>39</v>
      </c>
      <c r="AA16" s="66"/>
      <c r="AB16" s="66"/>
      <c r="AC16" s="67"/>
    </row>
    <row r="17" spans="6:29" x14ac:dyDescent="0.2">
      <c r="F17" s="31" t="s">
        <v>0</v>
      </c>
      <c r="G17" s="27">
        <v>642</v>
      </c>
      <c r="H17" s="28">
        <v>68</v>
      </c>
      <c r="I17" s="28">
        <v>4</v>
      </c>
      <c r="J17" s="29">
        <v>1.4</v>
      </c>
      <c r="K17" s="42">
        <v>1</v>
      </c>
      <c r="L17" s="36">
        <v>1</v>
      </c>
      <c r="N17" s="50">
        <f>G17-$G$23</f>
        <v>116.5</v>
      </c>
      <c r="O17" s="51">
        <f>H17-$H$23</f>
        <v>12.333333333333336</v>
      </c>
      <c r="P17" s="51">
        <f>I17-$I$23</f>
        <v>-2</v>
      </c>
      <c r="Q17" s="52">
        <f>J17-$J$23</f>
        <v>-0.71333333333333382</v>
      </c>
      <c r="S17" s="17" cm="1">
        <f t="array" ref="S17:X20">TRANSPOSE(N17:Q22)</f>
        <v>116.5</v>
      </c>
      <c r="T17" s="18">
        <v>-74.5</v>
      </c>
      <c r="U17" s="18">
        <v>8.5</v>
      </c>
      <c r="V17" s="18">
        <v>-65.5</v>
      </c>
      <c r="W17" s="18">
        <v>-61.5</v>
      </c>
      <c r="X17" s="19">
        <v>76.5</v>
      </c>
      <c r="Z17" s="17" cm="1">
        <f t="array" ref="Z17:AC20">MMULT(_xlfn.ANCHORARRAY(S17),N17:Q22)</f>
        <v>33119.5</v>
      </c>
      <c r="AA17" s="18">
        <v>3102</v>
      </c>
      <c r="AB17" s="18">
        <v>-74</v>
      </c>
      <c r="AC17" s="19">
        <v>-15.210000000000022</v>
      </c>
    </row>
    <row r="18" spans="6:29" x14ac:dyDescent="0.2">
      <c r="F18" s="32" t="s">
        <v>1</v>
      </c>
      <c r="G18" s="8">
        <v>451</v>
      </c>
      <c r="H18" s="9">
        <v>51</v>
      </c>
      <c r="I18" s="9">
        <v>4</v>
      </c>
      <c r="J18" s="10">
        <v>1.21</v>
      </c>
      <c r="K18" s="43">
        <v>1</v>
      </c>
      <c r="L18" s="37">
        <v>2</v>
      </c>
      <c r="N18" s="53">
        <f>G18-$G$23</f>
        <v>-74.5</v>
      </c>
      <c r="O18" s="54">
        <f>H18-$H$23</f>
        <v>-4.6666666666666643</v>
      </c>
      <c r="P18" s="54">
        <f>I18-$I$23</f>
        <v>-2</v>
      </c>
      <c r="Q18" s="55">
        <f>J18-$J$23</f>
        <v>-0.90333333333333377</v>
      </c>
      <c r="S18" s="59">
        <v>12.333333333333336</v>
      </c>
      <c r="T18" s="20">
        <v>-4.6666666666666643</v>
      </c>
      <c r="U18" s="20">
        <v>-0.6666666666666643</v>
      </c>
      <c r="V18" s="20">
        <v>-4.6666666666666643</v>
      </c>
      <c r="W18" s="20">
        <v>-8.6666666666666643</v>
      </c>
      <c r="X18" s="21">
        <v>6.3333333333333357</v>
      </c>
      <c r="Z18" s="59">
        <v>3102</v>
      </c>
      <c r="AA18" s="20">
        <v>311.33333333333331</v>
      </c>
      <c r="AB18" s="20">
        <v>0</v>
      </c>
      <c r="AC18" s="21">
        <v>-3.2233333333333327</v>
      </c>
    </row>
    <row r="19" spans="6:29" x14ac:dyDescent="0.2">
      <c r="F19" s="32" t="s">
        <v>2</v>
      </c>
      <c r="G19" s="8">
        <v>534</v>
      </c>
      <c r="H19" s="9">
        <v>55</v>
      </c>
      <c r="I19" s="9">
        <v>6</v>
      </c>
      <c r="J19" s="10">
        <v>2.54</v>
      </c>
      <c r="K19" s="43">
        <v>1</v>
      </c>
      <c r="L19" s="37">
        <v>3</v>
      </c>
      <c r="N19" s="53">
        <f>G19-$G$23</f>
        <v>8.5</v>
      </c>
      <c r="O19" s="54">
        <f>H19-$H$23</f>
        <v>-0.6666666666666643</v>
      </c>
      <c r="P19" s="54">
        <f>I19-$I$23</f>
        <v>0</v>
      </c>
      <c r="Q19" s="55">
        <f>J19-$J$23</f>
        <v>0.42666666666666631</v>
      </c>
      <c r="S19" s="59">
        <v>-2</v>
      </c>
      <c r="T19" s="20">
        <v>-2</v>
      </c>
      <c r="U19" s="20">
        <v>0</v>
      </c>
      <c r="V19" s="20">
        <v>5</v>
      </c>
      <c r="W19" s="20">
        <v>-3</v>
      </c>
      <c r="X19" s="21">
        <v>2</v>
      </c>
      <c r="Z19" s="59">
        <v>-74</v>
      </c>
      <c r="AA19" s="20">
        <v>0</v>
      </c>
      <c r="AB19" s="20">
        <v>46</v>
      </c>
      <c r="AC19" s="21">
        <v>10.16</v>
      </c>
    </row>
    <row r="20" spans="6:29" x14ac:dyDescent="0.2">
      <c r="F20" s="32" t="s">
        <v>4</v>
      </c>
      <c r="G20" s="8">
        <v>460</v>
      </c>
      <c r="H20" s="9">
        <v>51</v>
      </c>
      <c r="I20" s="9">
        <v>11</v>
      </c>
      <c r="J20" s="10">
        <v>3.09</v>
      </c>
      <c r="K20" s="43">
        <v>1</v>
      </c>
      <c r="L20" s="37">
        <v>5</v>
      </c>
      <c r="N20" s="53">
        <f>G20-$G$23</f>
        <v>-65.5</v>
      </c>
      <c r="O20" s="54">
        <f>H20-$H$23</f>
        <v>-4.6666666666666643</v>
      </c>
      <c r="P20" s="54">
        <f>I20-$I$23</f>
        <v>5</v>
      </c>
      <c r="Q20" s="55">
        <f>J20-$J$23</f>
        <v>0.97666666666666613</v>
      </c>
      <c r="S20" s="22">
        <v>-0.71333333333333382</v>
      </c>
      <c r="T20" s="23">
        <v>-0.90333333333333377</v>
      </c>
      <c r="U20" s="23">
        <v>0.42666666666666631</v>
      </c>
      <c r="V20" s="23">
        <v>0.97666666666666613</v>
      </c>
      <c r="W20" s="23">
        <v>-0.32333333333333369</v>
      </c>
      <c r="X20" s="13">
        <v>0.53666666666666618</v>
      </c>
      <c r="Z20" s="22">
        <v>-15.210000000000022</v>
      </c>
      <c r="AA20" s="23">
        <v>-3.2233333333333327</v>
      </c>
      <c r="AB20" s="23">
        <v>10.16</v>
      </c>
      <c r="AC20" s="13">
        <v>2.8533333333333331</v>
      </c>
    </row>
    <row r="21" spans="6:29" x14ac:dyDescent="0.2">
      <c r="F21" s="32" t="s">
        <v>6</v>
      </c>
      <c r="G21" s="8">
        <v>464</v>
      </c>
      <c r="H21" s="9">
        <v>47</v>
      </c>
      <c r="I21" s="9">
        <v>3</v>
      </c>
      <c r="J21" s="10">
        <v>1.79</v>
      </c>
      <c r="K21" s="43">
        <v>1</v>
      </c>
      <c r="L21" s="37">
        <v>7</v>
      </c>
      <c r="N21" s="53">
        <f>G21-$G$23</f>
        <v>-61.5</v>
      </c>
      <c r="O21" s="54">
        <f>H21-$H$23</f>
        <v>-8.6666666666666643</v>
      </c>
      <c r="P21" s="54">
        <f>I21-$I$23</f>
        <v>-3</v>
      </c>
      <c r="Q21" s="55">
        <f>J21-$J$23</f>
        <v>-0.32333333333333369</v>
      </c>
    </row>
    <row r="22" spans="6:29" x14ac:dyDescent="0.2">
      <c r="F22" s="33" t="s">
        <v>7</v>
      </c>
      <c r="G22" s="11">
        <v>602</v>
      </c>
      <c r="H22" s="12">
        <v>62</v>
      </c>
      <c r="I22" s="12">
        <v>8</v>
      </c>
      <c r="J22" s="30">
        <v>2.65</v>
      </c>
      <c r="K22" s="44">
        <v>1</v>
      </c>
      <c r="L22" s="39">
        <v>8</v>
      </c>
      <c r="N22" s="56">
        <f>G22-$G$23</f>
        <v>76.5</v>
      </c>
      <c r="O22" s="57">
        <f>H22-$H$23</f>
        <v>6.3333333333333357</v>
      </c>
      <c r="P22" s="57">
        <f>I22-$I$23</f>
        <v>2</v>
      </c>
      <c r="Q22" s="58">
        <f>J22-$J$23</f>
        <v>0.53666666666666618</v>
      </c>
    </row>
    <row r="23" spans="6:29" x14ac:dyDescent="0.2">
      <c r="F23" s="45" t="s">
        <v>27</v>
      </c>
      <c r="G23" s="46">
        <f>AVERAGE(G17:G22)</f>
        <v>525.5</v>
      </c>
      <c r="H23" s="46">
        <f t="shared" ref="H23:J23" si="4">AVERAGE(H17:H22)</f>
        <v>55.666666666666664</v>
      </c>
      <c r="I23" s="46">
        <f t="shared" si="4"/>
        <v>6</v>
      </c>
      <c r="J23" s="47">
        <f t="shared" si="4"/>
        <v>2.1133333333333337</v>
      </c>
      <c r="K23" s="40" t="s">
        <v>28</v>
      </c>
      <c r="L23" s="41">
        <v>6</v>
      </c>
    </row>
    <row r="24" spans="6:29" x14ac:dyDescent="0.2">
      <c r="F24" s="63" t="s">
        <v>13</v>
      </c>
      <c r="G24" s="17">
        <f>_xlfn.VAR.S(G17:G22)</f>
        <v>6623.9</v>
      </c>
      <c r="H24" s="18">
        <f t="shared" ref="H24:J24" si="5">_xlfn.VAR.S(H17:H22)</f>
        <v>62.266666666666424</v>
      </c>
      <c r="I24" s="18">
        <f t="shared" si="5"/>
        <v>9.1999999999999993</v>
      </c>
      <c r="J24" s="19">
        <f t="shared" si="5"/>
        <v>0.57066666666666632</v>
      </c>
    </row>
    <row r="25" spans="6:29" x14ac:dyDescent="0.2">
      <c r="F25" s="64" t="s">
        <v>35</v>
      </c>
      <c r="G25" s="22">
        <f>SQRT(G24)</f>
        <v>81.387345453700604</v>
      </c>
      <c r="H25" s="23">
        <f t="shared" ref="H25:J25" si="6">SQRT(H24)</f>
        <v>7.8909230554268124</v>
      </c>
      <c r="I25" s="23">
        <f t="shared" si="6"/>
        <v>3.03315017762062</v>
      </c>
      <c r="J25" s="13">
        <f t="shared" si="6"/>
        <v>0.75542482529148214</v>
      </c>
    </row>
    <row r="27" spans="6:29" x14ac:dyDescent="0.2">
      <c r="G27" s="5" t="s">
        <v>26</v>
      </c>
      <c r="H27" s="6"/>
      <c r="I27" s="6"/>
      <c r="J27" s="7"/>
      <c r="K27" s="48"/>
      <c r="L27" s="49"/>
    </row>
    <row r="28" spans="6:29" ht="16" customHeight="1" x14ac:dyDescent="0.2">
      <c r="G28" s="11" t="s">
        <v>16</v>
      </c>
      <c r="H28" s="12" t="s">
        <v>17</v>
      </c>
      <c r="I28" s="12" t="s">
        <v>18</v>
      </c>
      <c r="J28" s="30" t="s">
        <v>19</v>
      </c>
      <c r="K28" s="44" t="s">
        <v>24</v>
      </c>
      <c r="L28" s="39" t="s">
        <v>25</v>
      </c>
      <c r="N28" s="14" t="s">
        <v>36</v>
      </c>
      <c r="O28" s="15"/>
      <c r="P28" s="15"/>
      <c r="Q28" s="16"/>
      <c r="S28" s="14" t="s">
        <v>38</v>
      </c>
      <c r="T28" s="15"/>
      <c r="U28" s="16"/>
      <c r="V28" s="4"/>
      <c r="W28" s="4"/>
      <c r="X28" s="4"/>
      <c r="Z28" s="14" t="s">
        <v>40</v>
      </c>
      <c r="AA28" s="15"/>
      <c r="AB28" s="15"/>
      <c r="AC28" s="16"/>
    </row>
    <row r="29" spans="6:29" x14ac:dyDescent="0.2">
      <c r="F29" s="31" t="s">
        <v>3</v>
      </c>
      <c r="G29" s="8">
        <v>584</v>
      </c>
      <c r="H29" s="9">
        <v>59</v>
      </c>
      <c r="I29" s="9">
        <v>13</v>
      </c>
      <c r="J29" s="10">
        <v>2.06</v>
      </c>
      <c r="K29" s="35">
        <v>2</v>
      </c>
      <c r="L29" s="36">
        <v>4</v>
      </c>
      <c r="N29" s="50">
        <f>G29-$G$32</f>
        <v>-2</v>
      </c>
      <c r="O29" s="51">
        <f>H29-$H$32</f>
        <v>-4.3333333333333357</v>
      </c>
      <c r="P29" s="51">
        <f>I29-$I$32</f>
        <v>5.333333333333333</v>
      </c>
      <c r="Q29" s="52">
        <f>J29-$J$32</f>
        <v>0.17666666666666653</v>
      </c>
      <c r="S29" s="17" cm="1">
        <f t="array" ref="S29:U32">TRANSPOSE(N29:Q31)</f>
        <v>-2</v>
      </c>
      <c r="T29" s="18">
        <v>18</v>
      </c>
      <c r="U29" s="19">
        <v>-16</v>
      </c>
      <c r="Z29" s="17" cm="1">
        <f t="array" ref="Z29:AC32">MMULT(_xlfn.ANCHORARRAY(S29),N29:Q31)</f>
        <v>584</v>
      </c>
      <c r="AA29" s="18">
        <v>132</v>
      </c>
      <c r="AB29" s="18">
        <v>-16</v>
      </c>
      <c r="AC29" s="19">
        <v>-29.599999999999998</v>
      </c>
    </row>
    <row r="30" spans="6:29" x14ac:dyDescent="0.2">
      <c r="F30" s="32" t="s">
        <v>5</v>
      </c>
      <c r="G30" s="8">
        <v>604</v>
      </c>
      <c r="H30" s="9">
        <v>69</v>
      </c>
      <c r="I30" s="9">
        <v>5</v>
      </c>
      <c r="J30" s="10">
        <v>0.94</v>
      </c>
      <c r="K30" s="34">
        <v>2</v>
      </c>
      <c r="L30" s="37">
        <v>6</v>
      </c>
      <c r="N30" s="53">
        <f t="shared" ref="N30:N31" si="7">G30-$G$32</f>
        <v>18</v>
      </c>
      <c r="O30" s="54">
        <f t="shared" ref="O30:O31" si="8">H30-$H$32</f>
        <v>5.6666666666666643</v>
      </c>
      <c r="P30" s="54">
        <f t="shared" ref="P30:P31" si="9">I30-$I$32</f>
        <v>-2.666666666666667</v>
      </c>
      <c r="Q30" s="55">
        <f>J30-$J$32</f>
        <v>-0.94333333333333358</v>
      </c>
      <c r="S30" s="59">
        <v>-4.3333333333333357</v>
      </c>
      <c r="T30" s="20">
        <v>5.6666666666666643</v>
      </c>
      <c r="U30" s="21">
        <v>-1.3333333333333357</v>
      </c>
      <c r="Z30" s="59">
        <v>132</v>
      </c>
      <c r="AA30" s="20">
        <v>52.666666666666671</v>
      </c>
      <c r="AB30" s="20">
        <v>-34.666666666666664</v>
      </c>
      <c r="AC30" s="21">
        <v>-7.1333333333333337</v>
      </c>
    </row>
    <row r="31" spans="6:29" x14ac:dyDescent="0.2">
      <c r="F31" s="33" t="s">
        <v>8</v>
      </c>
      <c r="G31" s="11">
        <v>570</v>
      </c>
      <c r="H31" s="12">
        <v>62</v>
      </c>
      <c r="I31" s="12">
        <v>5</v>
      </c>
      <c r="J31" s="13">
        <v>2.65</v>
      </c>
      <c r="K31" s="38">
        <v>2</v>
      </c>
      <c r="L31" s="39">
        <v>9</v>
      </c>
      <c r="N31" s="56">
        <f t="shared" si="7"/>
        <v>-16</v>
      </c>
      <c r="O31" s="57">
        <f t="shared" si="8"/>
        <v>-1.3333333333333357</v>
      </c>
      <c r="P31" s="57">
        <f t="shared" si="9"/>
        <v>-2.666666666666667</v>
      </c>
      <c r="Q31" s="58">
        <f t="shared" ref="Q30:Q31" si="10">J31-$J$32</f>
        <v>0.76666666666666639</v>
      </c>
      <c r="S31" s="59">
        <v>5.333333333333333</v>
      </c>
      <c r="T31" s="20">
        <v>-2.666666666666667</v>
      </c>
      <c r="U31" s="21">
        <v>-2.666666666666667</v>
      </c>
      <c r="Z31" s="59">
        <v>-16</v>
      </c>
      <c r="AA31" s="20">
        <v>-34.666666666666664</v>
      </c>
      <c r="AB31" s="20">
        <v>42.666666666666671</v>
      </c>
      <c r="AC31" s="21">
        <v>1.4133333333333344</v>
      </c>
    </row>
    <row r="32" spans="6:29" x14ac:dyDescent="0.2">
      <c r="F32" s="45" t="s">
        <v>29</v>
      </c>
      <c r="G32" s="46">
        <f>AVERAGE(G29:G31)</f>
        <v>586</v>
      </c>
      <c r="H32" s="46">
        <f t="shared" ref="H32:J32" si="11">AVERAGE(H29:H31)</f>
        <v>63.333333333333336</v>
      </c>
      <c r="I32" s="46">
        <f t="shared" si="11"/>
        <v>7.666666666666667</v>
      </c>
      <c r="J32" s="47">
        <f t="shared" si="11"/>
        <v>1.8833333333333335</v>
      </c>
      <c r="K32" s="40" t="s">
        <v>30</v>
      </c>
      <c r="L32" s="41">
        <v>3</v>
      </c>
      <c r="S32" s="22">
        <v>0.17666666666666653</v>
      </c>
      <c r="T32" s="23">
        <v>-0.94333333333333358</v>
      </c>
      <c r="U32" s="13">
        <v>0.76666666666666639</v>
      </c>
      <c r="Z32" s="22">
        <v>-29.599999999999998</v>
      </c>
      <c r="AA32" s="23">
        <v>-7.1333333333333337</v>
      </c>
      <c r="AB32" s="23">
        <v>1.4133333333333344</v>
      </c>
      <c r="AC32" s="13">
        <v>1.5088666666666666</v>
      </c>
    </row>
    <row r="33" spans="6:29" x14ac:dyDescent="0.2">
      <c r="F33" s="68" t="s">
        <v>13</v>
      </c>
      <c r="G33" s="17">
        <f>_xlfn.VAR.S(G29:G31)</f>
        <v>292</v>
      </c>
      <c r="H33" s="18">
        <f t="shared" ref="H33:J33" si="12">_xlfn.VAR.S(H29:H31)</f>
        <v>26.333333333333336</v>
      </c>
      <c r="I33" s="18">
        <f t="shared" si="12"/>
        <v>21.333333333333329</v>
      </c>
      <c r="J33" s="19">
        <f t="shared" si="12"/>
        <v>0.75443333333333218</v>
      </c>
    </row>
    <row r="34" spans="6:29" x14ac:dyDescent="0.2">
      <c r="F34" s="69" t="s">
        <v>35</v>
      </c>
      <c r="G34" s="22">
        <f>SQRT(G33)</f>
        <v>17.088007490635061</v>
      </c>
      <c r="H34" s="23">
        <f t="shared" ref="H34:J34" si="13">SQRT(H33)</f>
        <v>5.1316014394468841</v>
      </c>
      <c r="I34" s="23">
        <f t="shared" si="13"/>
        <v>4.6188021535170058</v>
      </c>
      <c r="J34" s="13">
        <f t="shared" si="13"/>
        <v>0.86858121861650461</v>
      </c>
    </row>
    <row r="35" spans="6:29" x14ac:dyDescent="0.2">
      <c r="Z35" s="119" t="s">
        <v>41</v>
      </c>
      <c r="AA35" s="120"/>
      <c r="AB35" s="120"/>
      <c r="AC35" s="121"/>
    </row>
    <row r="36" spans="6:29" x14ac:dyDescent="0.2">
      <c r="Z36" s="110">
        <f>Z17+Z29</f>
        <v>33703.5</v>
      </c>
      <c r="AA36" s="111">
        <f t="shared" ref="AA36:AC36" si="14">AA17+AA29</f>
        <v>3234</v>
      </c>
      <c r="AB36" s="111">
        <f t="shared" si="14"/>
        <v>-90</v>
      </c>
      <c r="AC36" s="112">
        <f t="shared" si="14"/>
        <v>-44.810000000000016</v>
      </c>
    </row>
    <row r="37" spans="6:29" x14ac:dyDescent="0.2">
      <c r="Z37" s="113">
        <f t="shared" ref="Z37:AC39" si="15">Z18+Z30</f>
        <v>3234</v>
      </c>
      <c r="AA37" s="114">
        <f t="shared" si="15"/>
        <v>364</v>
      </c>
      <c r="AB37" s="114">
        <f t="shared" si="15"/>
        <v>-34.666666666666664</v>
      </c>
      <c r="AC37" s="115">
        <f t="shared" si="15"/>
        <v>-10.356666666666666</v>
      </c>
    </row>
    <row r="38" spans="6:29" x14ac:dyDescent="0.2">
      <c r="L38" s="97" t="s">
        <v>43</v>
      </c>
      <c r="M38" s="98"/>
      <c r="N38" s="98"/>
      <c r="O38" s="99"/>
      <c r="Z38" s="113">
        <f t="shared" si="15"/>
        <v>-90</v>
      </c>
      <c r="AA38" s="114">
        <f t="shared" si="15"/>
        <v>-34.666666666666664</v>
      </c>
      <c r="AB38" s="114">
        <f t="shared" si="15"/>
        <v>88.666666666666671</v>
      </c>
      <c r="AC38" s="115">
        <f t="shared" si="15"/>
        <v>11.573333333333334</v>
      </c>
    </row>
    <row r="39" spans="6:29" x14ac:dyDescent="0.2">
      <c r="F39" s="31" t="s">
        <v>0</v>
      </c>
      <c r="G39" s="17">
        <v>525.5</v>
      </c>
      <c r="H39" s="18">
        <v>55.67</v>
      </c>
      <c r="I39" s="18">
        <v>6</v>
      </c>
      <c r="J39" s="19">
        <v>2.11</v>
      </c>
      <c r="L39" s="50">
        <f>G39-$G$48</f>
        <v>-20.166666666666629</v>
      </c>
      <c r="M39" s="51">
        <f>H39-$H$48</f>
        <v>-2.5533333333333275</v>
      </c>
      <c r="N39" s="51">
        <f>I39-$I$48</f>
        <v>-0.55666666666666753</v>
      </c>
      <c r="O39" s="52">
        <f>J39-$J$48</f>
        <v>7.6666666666666661E-2</v>
      </c>
      <c r="P39" s="84" t="s">
        <v>44</v>
      </c>
      <c r="Q39" s="85"/>
      <c r="R39" s="86"/>
      <c r="Z39" s="116">
        <f t="shared" si="15"/>
        <v>-44.810000000000016</v>
      </c>
      <c r="AA39" s="117">
        <f t="shared" si="15"/>
        <v>-10.356666666666666</v>
      </c>
      <c r="AB39" s="117">
        <f t="shared" si="15"/>
        <v>11.573333333333334</v>
      </c>
      <c r="AC39" s="118">
        <f t="shared" si="15"/>
        <v>4.3621999999999996</v>
      </c>
    </row>
    <row r="40" spans="6:29" x14ac:dyDescent="0.2">
      <c r="F40" s="32" t="s">
        <v>1</v>
      </c>
      <c r="G40" s="59">
        <v>525.5</v>
      </c>
      <c r="H40" s="20">
        <v>55.67</v>
      </c>
      <c r="I40" s="20">
        <v>6</v>
      </c>
      <c r="J40" s="21">
        <v>2.11</v>
      </c>
      <c r="L40" s="53">
        <f t="shared" ref="L40:L47" si="16">G40-$G$48</f>
        <v>-20.166666666666629</v>
      </c>
      <c r="M40" s="54">
        <f t="shared" ref="M40:M47" si="17">H40-$H$48</f>
        <v>-2.5533333333333275</v>
      </c>
      <c r="N40" s="54">
        <f t="shared" ref="N40:N47" si="18">I40-$I$48</f>
        <v>-0.55666666666666753</v>
      </c>
      <c r="O40" s="55">
        <f t="shared" ref="O40:O47" si="19">J40-$J$48</f>
        <v>7.6666666666666661E-2</v>
      </c>
      <c r="P40" s="83"/>
      <c r="Q40" s="87"/>
      <c r="R40" s="88"/>
    </row>
    <row r="41" spans="6:29" x14ac:dyDescent="0.2">
      <c r="F41" s="32" t="s">
        <v>2</v>
      </c>
      <c r="G41" s="59">
        <v>525.5</v>
      </c>
      <c r="H41" s="20">
        <v>55.67</v>
      </c>
      <c r="I41" s="20">
        <v>6</v>
      </c>
      <c r="J41" s="21">
        <v>2.11</v>
      </c>
      <c r="L41" s="53">
        <f t="shared" si="16"/>
        <v>-20.166666666666629</v>
      </c>
      <c r="M41" s="54">
        <f t="shared" si="17"/>
        <v>-2.5533333333333275</v>
      </c>
      <c r="N41" s="54">
        <f t="shared" si="18"/>
        <v>-0.55666666666666753</v>
      </c>
      <c r="O41" s="55">
        <f t="shared" si="19"/>
        <v>7.6666666666666661E-2</v>
      </c>
      <c r="P41" s="83"/>
      <c r="Q41" s="87"/>
      <c r="R41" s="88"/>
    </row>
    <row r="42" spans="6:29" x14ac:dyDescent="0.2">
      <c r="F42" s="32" t="s">
        <v>4</v>
      </c>
      <c r="G42" s="59">
        <v>525.5</v>
      </c>
      <c r="H42" s="20">
        <v>55.67</v>
      </c>
      <c r="I42" s="20">
        <v>6</v>
      </c>
      <c r="J42" s="21">
        <v>2.11</v>
      </c>
      <c r="L42" s="53">
        <f t="shared" si="16"/>
        <v>-20.166666666666629</v>
      </c>
      <c r="M42" s="54">
        <f t="shared" si="17"/>
        <v>-2.5533333333333275</v>
      </c>
      <c r="N42" s="54">
        <f t="shared" si="18"/>
        <v>-0.55666666666666753</v>
      </c>
      <c r="O42" s="55">
        <f t="shared" si="19"/>
        <v>7.6666666666666661E-2</v>
      </c>
      <c r="P42" s="83"/>
      <c r="Q42" s="87"/>
      <c r="R42" s="88"/>
    </row>
    <row r="43" spans="6:29" x14ac:dyDescent="0.2">
      <c r="F43" s="32" t="s">
        <v>6</v>
      </c>
      <c r="G43" s="59">
        <v>525.5</v>
      </c>
      <c r="H43" s="20">
        <v>55.67</v>
      </c>
      <c r="I43" s="20">
        <v>6</v>
      </c>
      <c r="J43" s="21">
        <v>2.11</v>
      </c>
      <c r="L43" s="53">
        <f t="shared" si="16"/>
        <v>-20.166666666666629</v>
      </c>
      <c r="M43" s="54">
        <f t="shared" si="17"/>
        <v>-2.5533333333333275</v>
      </c>
      <c r="N43" s="54">
        <f t="shared" si="18"/>
        <v>-0.55666666666666753</v>
      </c>
      <c r="O43" s="55">
        <f t="shared" si="19"/>
        <v>7.6666666666666661E-2</v>
      </c>
      <c r="P43" s="83"/>
      <c r="Q43" s="87"/>
      <c r="R43" s="88"/>
    </row>
    <row r="44" spans="6:29" x14ac:dyDescent="0.2">
      <c r="F44" s="33" t="s">
        <v>7</v>
      </c>
      <c r="G44" s="22">
        <v>525.5</v>
      </c>
      <c r="H44" s="23">
        <v>55.67</v>
      </c>
      <c r="I44" s="23">
        <v>6</v>
      </c>
      <c r="J44" s="13">
        <v>2.11</v>
      </c>
      <c r="L44" s="56">
        <f t="shared" si="16"/>
        <v>-20.166666666666629</v>
      </c>
      <c r="M44" s="57">
        <f t="shared" si="17"/>
        <v>-2.5533333333333275</v>
      </c>
      <c r="N44" s="57">
        <f t="shared" si="18"/>
        <v>-0.55666666666666753</v>
      </c>
      <c r="O44" s="58">
        <f t="shared" si="19"/>
        <v>7.6666666666666661E-2</v>
      </c>
      <c r="P44" s="89"/>
      <c r="Q44" s="90"/>
      <c r="R44" s="91"/>
    </row>
    <row r="45" spans="6:29" x14ac:dyDescent="0.2">
      <c r="F45" s="31" t="s">
        <v>3</v>
      </c>
      <c r="G45" s="73">
        <v>586</v>
      </c>
      <c r="H45" s="74">
        <v>63.33</v>
      </c>
      <c r="I45" s="74">
        <v>7.67</v>
      </c>
      <c r="J45" s="75">
        <v>1.88</v>
      </c>
      <c r="L45" s="53">
        <f t="shared" si="16"/>
        <v>40.333333333333371</v>
      </c>
      <c r="M45" s="54">
        <f t="shared" si="17"/>
        <v>5.1066666666666691</v>
      </c>
      <c r="N45" s="54">
        <f t="shared" si="18"/>
        <v>1.1133333333333324</v>
      </c>
      <c r="O45" s="55">
        <f t="shared" si="19"/>
        <v>-0.15333333333333332</v>
      </c>
      <c r="P45" s="5" t="s">
        <v>45</v>
      </c>
      <c r="Q45" s="6"/>
      <c r="R45" s="7"/>
    </row>
    <row r="46" spans="6:29" x14ac:dyDescent="0.2">
      <c r="F46" s="32" t="s">
        <v>5</v>
      </c>
      <c r="G46" s="70">
        <v>586</v>
      </c>
      <c r="H46" s="71">
        <v>63.33</v>
      </c>
      <c r="I46" s="71">
        <v>7.67</v>
      </c>
      <c r="J46" s="72">
        <v>1.88</v>
      </c>
      <c r="L46" s="53">
        <f t="shared" si="16"/>
        <v>40.333333333333371</v>
      </c>
      <c r="M46" s="54">
        <f t="shared" si="17"/>
        <v>5.1066666666666691</v>
      </c>
      <c r="N46" s="54">
        <f t="shared" si="18"/>
        <v>1.1133333333333324</v>
      </c>
      <c r="O46" s="55">
        <f t="shared" si="19"/>
        <v>-0.15333333333333332</v>
      </c>
      <c r="P46" s="82"/>
      <c r="Q46" s="92"/>
      <c r="R46" s="93"/>
    </row>
    <row r="47" spans="6:29" x14ac:dyDescent="0.2">
      <c r="F47" s="33" t="s">
        <v>8</v>
      </c>
      <c r="G47" s="76">
        <v>586</v>
      </c>
      <c r="H47" s="77">
        <v>63.33</v>
      </c>
      <c r="I47" s="77">
        <v>7.67</v>
      </c>
      <c r="J47" s="78">
        <v>1.88</v>
      </c>
      <c r="L47" s="56">
        <f t="shared" si="16"/>
        <v>40.333333333333371</v>
      </c>
      <c r="M47" s="57">
        <f t="shared" si="17"/>
        <v>5.1066666666666691</v>
      </c>
      <c r="N47" s="57">
        <f t="shared" si="18"/>
        <v>1.1133333333333324</v>
      </c>
      <c r="O47" s="58">
        <f t="shared" si="19"/>
        <v>-0.15333333333333332</v>
      </c>
      <c r="P47" s="94"/>
      <c r="Q47" s="95"/>
      <c r="R47" s="96"/>
    </row>
    <row r="48" spans="6:29" x14ac:dyDescent="0.2">
      <c r="F48" s="79" t="s">
        <v>42</v>
      </c>
      <c r="G48" s="80">
        <f>AVERAGE(G39:G47)</f>
        <v>545.66666666666663</v>
      </c>
      <c r="H48" s="80">
        <f t="shared" ref="H48:J48" si="20">AVERAGE(H39:H47)</f>
        <v>58.223333333333329</v>
      </c>
      <c r="I48" s="80">
        <f t="shared" si="20"/>
        <v>6.5566666666666675</v>
      </c>
      <c r="J48" s="81">
        <f t="shared" si="20"/>
        <v>2.0333333333333332</v>
      </c>
    </row>
    <row r="50" spans="6:20" ht="16" customHeight="1" x14ac:dyDescent="0.2">
      <c r="L50" s="97" t="s">
        <v>46</v>
      </c>
      <c r="M50" s="98"/>
      <c r="N50" s="98"/>
      <c r="O50" s="98"/>
      <c r="P50" s="98"/>
      <c r="Q50" s="98"/>
      <c r="R50" s="98"/>
      <c r="S50" s="98"/>
      <c r="T50" s="99"/>
    </row>
    <row r="51" spans="6:20" x14ac:dyDescent="0.2">
      <c r="F51" s="109" t="s">
        <v>47</v>
      </c>
      <c r="G51" s="100" cm="1">
        <f t="array" ref="G51:J54">MMULT(_xlfn.ANCHORARRAY(L51),L39:O47)</f>
        <v>7320.5</v>
      </c>
      <c r="H51" s="101">
        <v>926.85999999999956</v>
      </c>
      <c r="I51" s="101">
        <v>202.07</v>
      </c>
      <c r="J51" s="102">
        <v>-27.83</v>
      </c>
      <c r="L51" s="17" cm="1">
        <f t="array" ref="L51:T54">TRANSPOSE(L39:O47)</f>
        <v>-20.166666666666629</v>
      </c>
      <c r="M51" s="18">
        <v>-20.166666666666629</v>
      </c>
      <c r="N51" s="18">
        <v>-20.166666666666629</v>
      </c>
      <c r="O51" s="18">
        <v>-20.166666666666629</v>
      </c>
      <c r="P51" s="18">
        <v>-20.166666666666629</v>
      </c>
      <c r="Q51" s="18">
        <v>-20.166666666666629</v>
      </c>
      <c r="R51" s="18">
        <v>40.333333333333371</v>
      </c>
      <c r="S51" s="18">
        <v>40.333333333333371</v>
      </c>
      <c r="T51" s="19">
        <v>40.333333333333371</v>
      </c>
    </row>
    <row r="52" spans="6:20" x14ac:dyDescent="0.2">
      <c r="G52" s="103">
        <v>926.85999999999956</v>
      </c>
      <c r="H52" s="104">
        <v>117.35119999999989</v>
      </c>
      <c r="I52" s="104">
        <v>25.584399999999988</v>
      </c>
      <c r="J52" s="105">
        <v>-3.5235999999999983</v>
      </c>
      <c r="L52" s="59">
        <v>-2.5533333333333275</v>
      </c>
      <c r="M52" s="20">
        <v>-2.5533333333333275</v>
      </c>
      <c r="N52" s="20">
        <v>-2.5533333333333275</v>
      </c>
      <c r="O52" s="20">
        <v>-2.5533333333333275</v>
      </c>
      <c r="P52" s="20">
        <v>-2.5533333333333275</v>
      </c>
      <c r="Q52" s="20">
        <v>-2.5533333333333275</v>
      </c>
      <c r="R52" s="20">
        <v>5.1066666666666691</v>
      </c>
      <c r="S52" s="20">
        <v>5.1066666666666691</v>
      </c>
      <c r="T52" s="21">
        <v>5.1066666666666691</v>
      </c>
    </row>
    <row r="53" spans="6:20" x14ac:dyDescent="0.2">
      <c r="G53" s="103">
        <v>202.07</v>
      </c>
      <c r="H53" s="104">
        <v>25.584399999999988</v>
      </c>
      <c r="I53" s="104">
        <v>5.5777999999999999</v>
      </c>
      <c r="J53" s="105">
        <v>-0.76819999999999988</v>
      </c>
      <c r="L53" s="59">
        <v>-0.55666666666666753</v>
      </c>
      <c r="M53" s="20">
        <v>-0.55666666666666753</v>
      </c>
      <c r="N53" s="20">
        <v>-0.55666666666666753</v>
      </c>
      <c r="O53" s="20">
        <v>-0.55666666666666753</v>
      </c>
      <c r="P53" s="20">
        <v>-0.55666666666666753</v>
      </c>
      <c r="Q53" s="20">
        <v>-0.55666666666666753</v>
      </c>
      <c r="R53" s="20">
        <v>1.1133333333333324</v>
      </c>
      <c r="S53" s="20">
        <v>1.1133333333333324</v>
      </c>
      <c r="T53" s="21">
        <v>1.1133333333333324</v>
      </c>
    </row>
    <row r="54" spans="6:20" x14ac:dyDescent="0.2">
      <c r="G54" s="106">
        <v>-27.83</v>
      </c>
      <c r="H54" s="107">
        <v>-3.5235999999999983</v>
      </c>
      <c r="I54" s="107">
        <v>-0.76819999999999988</v>
      </c>
      <c r="J54" s="108">
        <v>0.10579999999999999</v>
      </c>
      <c r="L54" s="22">
        <v>7.6666666666666661E-2</v>
      </c>
      <c r="M54" s="23">
        <v>7.6666666666666661E-2</v>
      </c>
      <c r="N54" s="23">
        <v>7.6666666666666661E-2</v>
      </c>
      <c r="O54" s="23">
        <v>7.6666666666666661E-2</v>
      </c>
      <c r="P54" s="23">
        <v>7.6666666666666661E-2</v>
      </c>
      <c r="Q54" s="23">
        <v>7.6666666666666661E-2</v>
      </c>
      <c r="R54" s="23">
        <v>-0.15333333333333332</v>
      </c>
      <c r="S54" s="23">
        <v>-0.15333333333333332</v>
      </c>
      <c r="T54" s="13">
        <v>-0.15333333333333332</v>
      </c>
    </row>
    <row r="57" spans="6:20" x14ac:dyDescent="0.2">
      <c r="F57" s="122" t="s">
        <v>48</v>
      </c>
    </row>
  </sheetData>
  <mergeCells count="16">
    <mergeCell ref="Z35:AC35"/>
    <mergeCell ref="L38:O38"/>
    <mergeCell ref="P39:R44"/>
    <mergeCell ref="P45:R47"/>
    <mergeCell ref="L50:T50"/>
    <mergeCell ref="S16:X16"/>
    <mergeCell ref="S28:U28"/>
    <mergeCell ref="Z16:AC16"/>
    <mergeCell ref="Z28:AC28"/>
    <mergeCell ref="G1:J1"/>
    <mergeCell ref="G15:J15"/>
    <mergeCell ref="G27:J27"/>
    <mergeCell ref="L1:O1"/>
    <mergeCell ref="N13:Q13"/>
    <mergeCell ref="N16:Q16"/>
    <mergeCell ref="N28:Q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Iskandarov</dc:creator>
  <cp:lastModifiedBy>Farid Iskandarov</cp:lastModifiedBy>
  <dcterms:created xsi:type="dcterms:W3CDTF">2024-10-04T01:12:20Z</dcterms:created>
  <dcterms:modified xsi:type="dcterms:W3CDTF">2024-10-15T17:09:01Z</dcterms:modified>
</cp:coreProperties>
</file>