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ightcoder/Desktop/Stage 2 of Multivare Statistical Methods Project/"/>
    </mc:Choice>
  </mc:AlternateContent>
  <xr:revisionPtr revIDLastSave="0" documentId="13_ncr:1_{5ABD6C26-B417-F24D-8936-FD4A382BF634}" xr6:coauthVersionLast="47" xr6:coauthVersionMax="47" xr10:uidLastSave="{00000000-0000-0000-0000-000000000000}"/>
  <bookViews>
    <workbookView xWindow="0" yWindow="840" windowWidth="34200" windowHeight="21400" xr2:uid="{73CAA7F8-47B4-BD4E-96C2-180B2CF1A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1" l="1" a="1"/>
  <c r="K41" i="1" s="1"/>
  <c r="K37" i="1" a="1"/>
  <c r="K37" i="1" s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K27" i="1" a="1"/>
  <c r="K27" i="1" s="1"/>
  <c r="K21" i="1" a="1"/>
  <c r="K21" i="1" s="1"/>
  <c r="K15" i="1" a="1"/>
  <c r="K15" i="1" s="1"/>
  <c r="M13" i="1"/>
  <c r="M12" i="1"/>
  <c r="M11" i="1"/>
  <c r="M10" i="1"/>
  <c r="M9" i="1"/>
  <c r="H10" i="1"/>
  <c r="H11" i="1" s="1"/>
  <c r="H25" i="1" s="1"/>
  <c r="G10" i="1"/>
  <c r="G11" i="1" s="1"/>
  <c r="G21" i="1" s="1"/>
  <c r="F10" i="1"/>
  <c r="F11" i="1" s="1"/>
  <c r="F21" i="1" s="1"/>
  <c r="H9" i="1"/>
  <c r="H16" i="1" s="1"/>
  <c r="G9" i="1"/>
  <c r="F9" i="1"/>
  <c r="G23" i="1" l="1"/>
  <c r="F22" i="1"/>
  <c r="G24" i="1"/>
  <c r="F23" i="1"/>
  <c r="G25" i="1"/>
  <c r="F24" i="1"/>
  <c r="H21" i="1"/>
  <c r="H18" i="1"/>
  <c r="H14" i="1"/>
  <c r="F25" i="1"/>
  <c r="H22" i="1"/>
  <c r="H23" i="1"/>
  <c r="H17" i="1"/>
  <c r="G22" i="1"/>
  <c r="H15" i="1"/>
  <c r="H24" i="1"/>
  <c r="K5" i="1" l="1" a="1"/>
  <c r="K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<sst xmlns="http://schemas.openxmlformats.org/spreadsheetml/2006/main" count="58" uniqueCount="45">
  <si>
    <t>Datas</t>
  </si>
  <si>
    <t>Player</t>
  </si>
  <si>
    <t>Goals</t>
  </si>
  <si>
    <t>Assists</t>
  </si>
  <si>
    <t>Mohamed Salah</t>
  </si>
  <si>
    <t>Sadio Mané</t>
  </si>
  <si>
    <t>Roberto Firmino</t>
  </si>
  <si>
    <t>Virgil van Dijk</t>
  </si>
  <si>
    <t>Games Played</t>
  </si>
  <si>
    <t>Divock Origi</t>
  </si>
  <si>
    <t>Top 5 list of Liverpool's top goalscorers from the 2019-2020 Premier League season, along with their goals, assists, and games played,</t>
  </si>
  <si>
    <t>Average</t>
  </si>
  <si>
    <t>Variance</t>
  </si>
  <si>
    <t>Standart Deviation</t>
  </si>
  <si>
    <t>X=&gt;</t>
  </si>
  <si>
    <t>Xs=&gt;</t>
  </si>
  <si>
    <t>X1s</t>
  </si>
  <si>
    <t>X2s</t>
  </si>
  <si>
    <t>X3s</t>
  </si>
  <si>
    <t>Xz=&gt;</t>
  </si>
  <si>
    <t>X1z</t>
  </si>
  <si>
    <t>X2z</t>
  </si>
  <si>
    <t>X3z</t>
  </si>
  <si>
    <t>Deviation Matrix</t>
  </si>
  <si>
    <t>Standardization Matrix</t>
  </si>
  <si>
    <t>SSCP=&gt;</t>
  </si>
  <si>
    <t>Xs'.Xs</t>
  </si>
  <si>
    <t>Xs'=&gt;</t>
  </si>
  <si>
    <t>SSCP=Xs'.Xs=&gt;</t>
  </si>
  <si>
    <t>Var-Cov=&gt;</t>
  </si>
  <si>
    <t>(1/n)xSSCP</t>
  </si>
  <si>
    <t>Cov(x1x2)</t>
  </si>
  <si>
    <t>Cov(x1x3)</t>
  </si>
  <si>
    <t>Cov(x2x3)</t>
  </si>
  <si>
    <t>Cov(x3x1)</t>
  </si>
  <si>
    <t>Cov(x3x2)</t>
  </si>
  <si>
    <t>Cov(x2x1)</t>
  </si>
  <si>
    <t>Var(x2)</t>
  </si>
  <si>
    <t>Var(x3)</t>
  </si>
  <si>
    <t>Var(x1)</t>
  </si>
  <si>
    <t>R=Correlation Matrix=&gt;</t>
  </si>
  <si>
    <t>(1/(n-1).Xz'.Xz</t>
  </si>
  <si>
    <t>Xz'=&gt;</t>
  </si>
  <si>
    <t>Xz'.Xz=&gt;</t>
  </si>
  <si>
    <t>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</si>
</sst>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FF0000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5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E0A7-84C9-544A-9D95-F9781E2CEFB1}">
  <dimension ref="A1:P43"/>
  <sheetViews>
    <sheetView tabSelected="1" topLeftCell="B19" zoomScale="150" workbookViewId="0">
      <selection activeCell="L40" sqref="L40"/>
    </sheetView>
  </sheetViews>
  <sheetFormatPr baseColWidth="10" defaultRowHeight="16" x14ac:dyDescent="0.2"/>
  <cols>
    <col min="5" max="5" width="15.6640625" bestFit="1" customWidth="1"/>
    <col min="8" max="8" width="13.6640625" bestFit="1" customWidth="1"/>
    <col min="10" max="10" width="20.33203125" bestFit="1" customWidth="1"/>
  </cols>
  <sheetData>
    <row r="1" spans="1:15" ht="17" thickBot="1" x14ac:dyDescent="0.25"/>
    <row r="2" spans="1:15" ht="17" thickBot="1" x14ac:dyDescent="0.25">
      <c r="A2" s="22" t="s">
        <v>0</v>
      </c>
      <c r="B2" s="23"/>
      <c r="C2" s="23"/>
      <c r="D2" s="23"/>
      <c r="E2" s="24"/>
      <c r="F2" s="24"/>
      <c r="G2" s="24"/>
      <c r="H2" s="24"/>
      <c r="I2" s="23"/>
      <c r="J2" s="23"/>
      <c r="K2" s="25"/>
    </row>
    <row r="3" spans="1:15" ht="16" customHeight="1" x14ac:dyDescent="0.2">
      <c r="A3" s="26" t="s">
        <v>10</v>
      </c>
      <c r="B3" s="26"/>
      <c r="C3" s="26"/>
      <c r="D3" s="17" t="s">
        <v>14</v>
      </c>
      <c r="E3" s="9" t="s">
        <v>1</v>
      </c>
      <c r="F3" s="10" t="s">
        <v>2</v>
      </c>
      <c r="G3" s="11" t="s">
        <v>3</v>
      </c>
      <c r="H3" s="12" t="s">
        <v>8</v>
      </c>
      <c r="J3" s="29" t="s">
        <v>25</v>
      </c>
      <c r="K3" s="28" t="s">
        <v>26</v>
      </c>
    </row>
    <row r="4" spans="1:15" x14ac:dyDescent="0.2">
      <c r="A4" s="27"/>
      <c r="B4" s="27"/>
      <c r="C4" s="27"/>
      <c r="D4" s="16"/>
      <c r="E4" s="13" t="s">
        <v>4</v>
      </c>
      <c r="F4" s="1">
        <v>19</v>
      </c>
      <c r="G4" s="2">
        <v>10</v>
      </c>
      <c r="H4" s="3">
        <v>34</v>
      </c>
    </row>
    <row r="5" spans="1:15" x14ac:dyDescent="0.2">
      <c r="A5" s="27"/>
      <c r="B5" s="27"/>
      <c r="C5" s="27"/>
      <c r="D5" s="16"/>
      <c r="E5" s="14" t="s">
        <v>5</v>
      </c>
      <c r="F5" s="4">
        <v>18</v>
      </c>
      <c r="G5">
        <v>7</v>
      </c>
      <c r="H5" s="5">
        <v>35</v>
      </c>
      <c r="J5" s="30" t="s">
        <v>27</v>
      </c>
      <c r="K5" s="42" cm="1">
        <f t="array" ref="K5:O7">TRANSPOSE(F14:H18)</f>
        <v>8</v>
      </c>
      <c r="L5" s="43">
        <v>7</v>
      </c>
      <c r="M5" s="43">
        <v>-2</v>
      </c>
      <c r="N5" s="43">
        <v>-6</v>
      </c>
      <c r="O5" s="44">
        <v>7</v>
      </c>
    </row>
    <row r="6" spans="1:15" x14ac:dyDescent="0.2">
      <c r="A6" s="27"/>
      <c r="B6" s="27"/>
      <c r="C6" s="27"/>
      <c r="D6" s="16"/>
      <c r="E6" s="14" t="s">
        <v>6</v>
      </c>
      <c r="F6" s="4">
        <v>9</v>
      </c>
      <c r="G6">
        <v>8</v>
      </c>
      <c r="H6" s="5">
        <v>38</v>
      </c>
      <c r="K6" s="45">
        <v>4</v>
      </c>
      <c r="L6" s="46">
        <v>1</v>
      </c>
      <c r="M6" s="46">
        <v>2</v>
      </c>
      <c r="N6" s="46">
        <v>-4</v>
      </c>
      <c r="O6" s="47">
        <v>-3</v>
      </c>
    </row>
    <row r="7" spans="1:15" x14ac:dyDescent="0.2">
      <c r="A7" s="27"/>
      <c r="B7" s="27"/>
      <c r="C7" s="27"/>
      <c r="D7" s="16"/>
      <c r="E7" s="14" t="s">
        <v>7</v>
      </c>
      <c r="F7" s="4">
        <v>5</v>
      </c>
      <c r="G7">
        <v>2</v>
      </c>
      <c r="H7" s="5">
        <v>38</v>
      </c>
      <c r="K7" s="48">
        <v>-0.60000000000000142</v>
      </c>
      <c r="L7" s="49">
        <v>0.39999999999999858</v>
      </c>
      <c r="M7" s="49">
        <v>3.3999999999999986</v>
      </c>
      <c r="N7" s="49">
        <v>3.3999999999999986</v>
      </c>
      <c r="O7" s="50">
        <v>-6.6000000000000014</v>
      </c>
    </row>
    <row r="8" spans="1:15" x14ac:dyDescent="0.2">
      <c r="A8" s="27"/>
      <c r="B8" s="27"/>
      <c r="C8" s="27"/>
      <c r="D8" s="16"/>
      <c r="E8" s="15" t="s">
        <v>9</v>
      </c>
      <c r="F8" s="6">
        <v>4</v>
      </c>
      <c r="G8" s="7">
        <v>3</v>
      </c>
      <c r="H8" s="8">
        <v>28</v>
      </c>
    </row>
    <row r="9" spans="1:15" x14ac:dyDescent="0.2">
      <c r="E9" s="13" t="s">
        <v>11</v>
      </c>
      <c r="F9" s="2">
        <f>AVERAGE(F4:F8)</f>
        <v>11</v>
      </c>
      <c r="G9" s="2">
        <f>AVERAGE(G4:G8)</f>
        <v>6</v>
      </c>
      <c r="H9" s="3">
        <f>AVERAGE(H4:H8)</f>
        <v>34.6</v>
      </c>
      <c r="J9" s="30" t="s">
        <v>15</v>
      </c>
      <c r="K9" s="42">
        <v>8</v>
      </c>
      <c r="L9" s="43">
        <v>4</v>
      </c>
      <c r="M9" s="44">
        <f>34-$H7</f>
        <v>-4</v>
      </c>
    </row>
    <row r="10" spans="1:15" x14ac:dyDescent="0.2">
      <c r="E10" s="14" t="s">
        <v>12</v>
      </c>
      <c r="F10">
        <f>_xlfn.VAR.S(F4:F8)</f>
        <v>50.5</v>
      </c>
      <c r="G10">
        <f>_xlfn.VAR.S(G4:G8)</f>
        <v>11.5</v>
      </c>
      <c r="H10" s="5">
        <f>_xlfn.VAR.S(H4:H8)</f>
        <v>16.799999999999955</v>
      </c>
      <c r="K10" s="45">
        <v>7</v>
      </c>
      <c r="L10" s="60">
        <v>1</v>
      </c>
      <c r="M10" s="47">
        <f>35-M4</f>
        <v>35</v>
      </c>
    </row>
    <row r="11" spans="1:15" x14ac:dyDescent="0.2">
      <c r="E11" s="15" t="s">
        <v>13</v>
      </c>
      <c r="F11" s="7">
        <f>SQRT(F10)</f>
        <v>7.1063352017759476</v>
      </c>
      <c r="G11" s="7">
        <f>SQRT(G10)</f>
        <v>3.3911649915626341</v>
      </c>
      <c r="H11" s="8">
        <f>SQRT(H10)</f>
        <v>4.0987803063838335</v>
      </c>
      <c r="K11" s="45">
        <v>-2</v>
      </c>
      <c r="L11" s="60">
        <v>2</v>
      </c>
      <c r="M11" s="47">
        <f>38-M4</f>
        <v>38</v>
      </c>
    </row>
    <row r="12" spans="1:15" ht="17" thickBot="1" x14ac:dyDescent="0.25">
      <c r="K12" s="45">
        <v>-6</v>
      </c>
      <c r="L12" s="60">
        <v>-4</v>
      </c>
      <c r="M12" s="47">
        <f>38-M4</f>
        <v>38</v>
      </c>
    </row>
    <row r="13" spans="1:15" ht="17" x14ac:dyDescent="0.2">
      <c r="D13" s="17" t="s">
        <v>15</v>
      </c>
      <c r="E13" s="21" t="s">
        <v>23</v>
      </c>
      <c r="F13" s="18" t="s">
        <v>16</v>
      </c>
      <c r="G13" s="19" t="s">
        <v>17</v>
      </c>
      <c r="H13" s="20" t="s">
        <v>18</v>
      </c>
      <c r="K13" s="48">
        <v>7</v>
      </c>
      <c r="L13" s="49">
        <v>-3</v>
      </c>
      <c r="M13" s="50">
        <f>28-M4</f>
        <v>28</v>
      </c>
    </row>
    <row r="14" spans="1:15" x14ac:dyDescent="0.2">
      <c r="E14" s="13" t="s">
        <v>4</v>
      </c>
      <c r="F14" s="1">
        <v>8</v>
      </c>
      <c r="G14" s="2">
        <v>4</v>
      </c>
      <c r="H14" s="3">
        <f>34-$H9</f>
        <v>-0.60000000000000142</v>
      </c>
    </row>
    <row r="15" spans="1:15" x14ac:dyDescent="0.2">
      <c r="E15" s="14" t="s">
        <v>5</v>
      </c>
      <c r="F15" s="4">
        <v>7</v>
      </c>
      <c r="G15">
        <v>1</v>
      </c>
      <c r="H15" s="5">
        <f>35-H9</f>
        <v>0.39999999999999858</v>
      </c>
      <c r="J15" s="61" t="s">
        <v>28</v>
      </c>
      <c r="K15" s="51" cm="1">
        <f t="array" ref="K15:M17">MMULT(K5:O7,K9:M13)</f>
        <v>202</v>
      </c>
      <c r="L15" s="52">
        <v>38</v>
      </c>
      <c r="M15" s="53">
        <v>105</v>
      </c>
    </row>
    <row r="16" spans="1:15" x14ac:dyDescent="0.2">
      <c r="E16" s="14" t="s">
        <v>6</v>
      </c>
      <c r="F16" s="4">
        <v>-2</v>
      </c>
      <c r="G16">
        <v>2</v>
      </c>
      <c r="H16" s="5">
        <f>38-H9</f>
        <v>3.3999999999999986</v>
      </c>
      <c r="K16" s="54">
        <v>38</v>
      </c>
      <c r="L16" s="55">
        <v>46</v>
      </c>
      <c r="M16" s="56">
        <v>-141</v>
      </c>
    </row>
    <row r="17" spans="4:16" x14ac:dyDescent="0.2">
      <c r="E17" s="14" t="s">
        <v>7</v>
      </c>
      <c r="F17" s="4">
        <v>-6</v>
      </c>
      <c r="G17">
        <v>-4</v>
      </c>
      <c r="H17" s="5">
        <f>38-H9</f>
        <v>3.3999999999999986</v>
      </c>
      <c r="K17" s="57">
        <v>-75.40000000000002</v>
      </c>
      <c r="L17" s="58">
        <v>11</v>
      </c>
      <c r="M17" s="59">
        <v>89.999999999999801</v>
      </c>
    </row>
    <row r="18" spans="4:16" x14ac:dyDescent="0.2">
      <c r="E18" s="15" t="s">
        <v>9</v>
      </c>
      <c r="F18" s="6">
        <v>7</v>
      </c>
      <c r="G18" s="7">
        <v>-3</v>
      </c>
      <c r="H18" s="8">
        <f>28-H9</f>
        <v>-6.6000000000000014</v>
      </c>
    </row>
    <row r="19" spans="4:16" ht="17" thickBot="1" x14ac:dyDescent="0.25"/>
    <row r="20" spans="4:16" ht="17" x14ac:dyDescent="0.2">
      <c r="D20" s="17" t="s">
        <v>19</v>
      </c>
      <c r="E20" s="21" t="s">
        <v>24</v>
      </c>
      <c r="F20" s="18" t="s">
        <v>20</v>
      </c>
      <c r="G20" s="19" t="s">
        <v>21</v>
      </c>
      <c r="H20" s="20" t="s">
        <v>22</v>
      </c>
      <c r="J20" s="29" t="s">
        <v>29</v>
      </c>
      <c r="K20" s="32" t="s">
        <v>30</v>
      </c>
    </row>
    <row r="21" spans="4:16" x14ac:dyDescent="0.2">
      <c r="E21" s="13" t="s">
        <v>4</v>
      </c>
      <c r="F21" s="1">
        <f>8/F11</f>
        <v>1.1257560715684669</v>
      </c>
      <c r="G21" s="2">
        <f>4/G11</f>
        <v>1.1795356492391771</v>
      </c>
      <c r="H21" s="3">
        <f>34/H11</f>
        <v>8.2951506200625431</v>
      </c>
      <c r="J21" s="61" t="s">
        <v>29</v>
      </c>
      <c r="K21" s="42" cm="1">
        <f t="array" ref="K21:M23">_xlfn.ANCHORARRAY(K15)/5</f>
        <v>40.4</v>
      </c>
      <c r="L21" s="43">
        <v>7.6</v>
      </c>
      <c r="M21" s="44">
        <v>21</v>
      </c>
      <c r="N21" s="33" t="s">
        <v>39</v>
      </c>
      <c r="O21" s="34" t="s">
        <v>31</v>
      </c>
      <c r="P21" s="35" t="s">
        <v>32</v>
      </c>
    </row>
    <row r="22" spans="4:16" x14ac:dyDescent="0.2">
      <c r="E22" s="14" t="s">
        <v>5</v>
      </c>
      <c r="F22" s="4">
        <f>7/F11</f>
        <v>0.98503656262240857</v>
      </c>
      <c r="G22">
        <f>1/G11</f>
        <v>0.29488391230979427</v>
      </c>
      <c r="H22" s="5">
        <f>35/H11</f>
        <v>8.5391256382996783</v>
      </c>
      <c r="K22" s="45">
        <v>7.6</v>
      </c>
      <c r="L22" s="46">
        <v>9.1999999999999993</v>
      </c>
      <c r="M22" s="47">
        <v>-28.2</v>
      </c>
      <c r="N22" s="36" t="s">
        <v>36</v>
      </c>
      <c r="O22" s="37" t="s">
        <v>37</v>
      </c>
      <c r="P22" s="38" t="s">
        <v>33</v>
      </c>
    </row>
    <row r="23" spans="4:16" x14ac:dyDescent="0.2">
      <c r="E23" s="14" t="s">
        <v>6</v>
      </c>
      <c r="F23" s="4">
        <f>-2/F11</f>
        <v>-0.28143901789211673</v>
      </c>
      <c r="G23">
        <f>2/G11</f>
        <v>0.58976782461958854</v>
      </c>
      <c r="H23" s="5">
        <f>38/H11</f>
        <v>9.2710506930110785</v>
      </c>
      <c r="K23" s="48">
        <v>-15.080000000000004</v>
      </c>
      <c r="L23" s="49">
        <v>2.2000000000000002</v>
      </c>
      <c r="M23" s="50">
        <v>17.999999999999961</v>
      </c>
      <c r="N23" s="39" t="s">
        <v>34</v>
      </c>
      <c r="O23" s="40" t="s">
        <v>35</v>
      </c>
      <c r="P23" s="41" t="s">
        <v>38</v>
      </c>
    </row>
    <row r="24" spans="4:16" x14ac:dyDescent="0.2">
      <c r="E24" s="14" t="s">
        <v>7</v>
      </c>
      <c r="F24" s="4">
        <f>-6/F11</f>
        <v>-0.84431705367635024</v>
      </c>
      <c r="G24">
        <f>-4/G11</f>
        <v>-1.1795356492391771</v>
      </c>
      <c r="H24" s="5">
        <f>38/H11</f>
        <v>9.2710506930110785</v>
      </c>
    </row>
    <row r="25" spans="4:16" x14ac:dyDescent="0.2">
      <c r="E25" s="15" t="s">
        <v>9</v>
      </c>
      <c r="F25" s="6">
        <f>7/F11</f>
        <v>0.98503656262240857</v>
      </c>
      <c r="G25" s="7">
        <f>-3/G11</f>
        <v>-0.88465173692938281</v>
      </c>
      <c r="H25" s="8">
        <f>28/H11</f>
        <v>6.8313005106397418</v>
      </c>
      <c r="J25" s="30" t="s">
        <v>40</v>
      </c>
      <c r="K25" t="s">
        <v>41</v>
      </c>
    </row>
    <row r="27" spans="4:16" x14ac:dyDescent="0.2">
      <c r="J27" s="30" t="s">
        <v>42</v>
      </c>
      <c r="K27" s="1" cm="1">
        <f t="array" ref="K27:O29">TRANSPOSE(F21:H25)</f>
        <v>1.1257560715684669</v>
      </c>
      <c r="L27" s="2">
        <v>0.98503656262240857</v>
      </c>
      <c r="M27" s="2">
        <v>-0.28143901789211673</v>
      </c>
      <c r="N27" s="2">
        <v>-0.84431705367635024</v>
      </c>
      <c r="O27" s="3">
        <v>0.98503656262240857</v>
      </c>
    </row>
    <row r="28" spans="4:16" x14ac:dyDescent="0.2">
      <c r="K28" s="4">
        <v>1.1795356492391771</v>
      </c>
      <c r="L28" s="31">
        <v>0.29488391230979427</v>
      </c>
      <c r="M28" s="31">
        <v>0.58976782461958854</v>
      </c>
      <c r="N28" s="31">
        <v>-1.1795356492391771</v>
      </c>
      <c r="O28" s="5">
        <v>-0.88465173692938281</v>
      </c>
    </row>
    <row r="29" spans="4:16" x14ac:dyDescent="0.2">
      <c r="K29" s="6">
        <v>8.2951506200625431</v>
      </c>
      <c r="L29" s="7">
        <v>8.5391256382996783</v>
      </c>
      <c r="M29" s="7">
        <v>9.2710506930110785</v>
      </c>
      <c r="N29" s="7">
        <v>9.2710506930110785</v>
      </c>
      <c r="O29" s="8">
        <v>6.8313005106397418</v>
      </c>
    </row>
    <row r="31" spans="4:16" x14ac:dyDescent="0.2">
      <c r="J31" s="30" t="s">
        <v>19</v>
      </c>
      <c r="K31" s="1">
        <f>8/K21</f>
        <v>0.19801980198019803</v>
      </c>
      <c r="L31" s="2">
        <f>4/L21</f>
        <v>0.52631578947368418</v>
      </c>
      <c r="M31" s="3">
        <f>34/M21</f>
        <v>1.6190476190476191</v>
      </c>
    </row>
    <row r="32" spans="4:16" x14ac:dyDescent="0.2">
      <c r="K32" s="4">
        <f>7/K21</f>
        <v>0.17326732673267328</v>
      </c>
      <c r="L32">
        <f>1/L21</f>
        <v>0.13157894736842105</v>
      </c>
      <c r="M32" s="5">
        <f>35/M21</f>
        <v>1.6666666666666667</v>
      </c>
    </row>
    <row r="33" spans="10:13" x14ac:dyDescent="0.2">
      <c r="K33" s="4">
        <f>-2/K21</f>
        <v>-4.9504950495049507E-2</v>
      </c>
      <c r="L33">
        <f>2/L21</f>
        <v>0.26315789473684209</v>
      </c>
      <c r="M33" s="5">
        <f>38/M21</f>
        <v>1.8095238095238095</v>
      </c>
    </row>
    <row r="34" spans="10:13" x14ac:dyDescent="0.2">
      <c r="K34" s="4">
        <f>-6/K21</f>
        <v>-0.14851485148514851</v>
      </c>
      <c r="L34">
        <f>-4/L21</f>
        <v>-0.52631578947368418</v>
      </c>
      <c r="M34" s="5">
        <f>38/M21</f>
        <v>1.8095238095238095</v>
      </c>
    </row>
    <row r="35" spans="10:13" x14ac:dyDescent="0.2">
      <c r="K35" s="6">
        <f>7/K21</f>
        <v>0.17326732673267328</v>
      </c>
      <c r="L35" s="7">
        <f>-3/L21</f>
        <v>-0.39473684210526316</v>
      </c>
      <c r="M35" s="8">
        <f>28/M21</f>
        <v>1.3333333333333333</v>
      </c>
    </row>
    <row r="37" spans="10:13" x14ac:dyDescent="0.2">
      <c r="J37" s="30" t="s">
        <v>43</v>
      </c>
      <c r="K37" s="1" cm="1">
        <f t="array" ref="K37:M39">MMULT(K27:O29,K31:M35)</f>
        <v>0.7035975447302919</v>
      </c>
      <c r="L37" s="2">
        <v>0.70359754473029179</v>
      </c>
      <c r="M37" s="3">
        <v>2.7406799599494227</v>
      </c>
    </row>
    <row r="38" spans="10:13" x14ac:dyDescent="0.2">
      <c r="K38" s="4">
        <v>0.27736605613297483</v>
      </c>
      <c r="L38" s="31">
        <v>1.7848236797698074</v>
      </c>
      <c r="M38" s="5">
        <v>0.15446300168608262</v>
      </c>
    </row>
    <row r="39" spans="10:13" x14ac:dyDescent="0.2">
      <c r="K39" s="6">
        <v>2.4699451103709817</v>
      </c>
      <c r="L39" s="7">
        <v>0.35312173692216708</v>
      </c>
      <c r="M39" s="8">
        <v>70.322894542350951</v>
      </c>
    </row>
    <row r="41" spans="10:13" x14ac:dyDescent="0.2">
      <c r="J41" s="61" t="s">
        <v>44</v>
      </c>
      <c r="K41" s="1" cm="1">
        <f t="array" ref="K41:M43">((1/5)/_xlfn.ANCHORARRAY(K37))</f>
        <v>0.28425340807103788</v>
      </c>
      <c r="L41" s="2">
        <v>0.28425340807103794</v>
      </c>
      <c r="M41" s="3">
        <v>7.2974591314080642E-2</v>
      </c>
    </row>
    <row r="42" spans="10:13" x14ac:dyDescent="0.2">
      <c r="K42" s="4">
        <v>0.72106876662700214</v>
      </c>
      <c r="L42" s="31">
        <v>0.11205588667772183</v>
      </c>
      <c r="M42" s="5">
        <v>1.2948084513239155</v>
      </c>
    </row>
    <row r="43" spans="10:13" x14ac:dyDescent="0.2">
      <c r="K43" s="6">
        <v>8.0973459353499699E-2</v>
      </c>
      <c r="L43" s="7">
        <v>0.56637691506394794</v>
      </c>
      <c r="M43" s="8">
        <v>2.8440240024470678E-3</v>
      </c>
    </row>
  </sheetData>
  <mergeCells count="2">
    <mergeCell ref="A2:K2"/>
    <mergeCell ref="A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Iskandarov</dc:creator>
  <cp:lastModifiedBy>Farid Iskandarov</cp:lastModifiedBy>
  <dcterms:created xsi:type="dcterms:W3CDTF">2024-09-29T22:43:50Z</dcterms:created>
  <dcterms:modified xsi:type="dcterms:W3CDTF">2024-10-03T01:25:34Z</dcterms:modified>
</cp:coreProperties>
</file>