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algjl/Downloads/"/>
    </mc:Choice>
  </mc:AlternateContent>
  <xr:revisionPtr revIDLastSave="0" documentId="13_ncr:1_{BB5D4346-9370-2E4C-A921-65B8D9570DC5}" xr6:coauthVersionLast="47" xr6:coauthVersionMax="47" xr10:uidLastSave="{00000000-0000-0000-0000-000000000000}"/>
  <bookViews>
    <workbookView xWindow="0" yWindow="500" windowWidth="33600" windowHeight="19300" activeTab="2" xr2:uid="{D619237C-CDAB-BC44-8D47-E12929A585CD}"/>
  </bookViews>
  <sheets>
    <sheet name="Chart1" sheetId="2" r:id="rId1"/>
    <sheet name="Chart2" sheetId="3" r:id="rId2"/>
    <sheet name="Chart3" sheetId="5" r:id="rId3"/>
    <sheet name="Sheet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2" i="1" l="1"/>
  <c r="H32" i="1"/>
  <c r="I32" i="1"/>
  <c r="J32" i="1"/>
  <c r="K32" i="1"/>
  <c r="L32" i="1"/>
  <c r="M32" i="1"/>
  <c r="G33" i="1"/>
  <c r="H33" i="1"/>
  <c r="I33" i="1"/>
  <c r="J33" i="1"/>
  <c r="K33" i="1"/>
  <c r="L33" i="1"/>
  <c r="M33" i="1"/>
  <c r="G34" i="1"/>
  <c r="H34" i="1"/>
  <c r="I34" i="1"/>
  <c r="J34" i="1"/>
  <c r="K34" i="1"/>
  <c r="L34" i="1"/>
  <c r="M34" i="1"/>
  <c r="F33" i="1"/>
  <c r="F34" i="1"/>
  <c r="F32" i="1"/>
  <c r="M29" i="1"/>
  <c r="L29" i="1"/>
  <c r="K29" i="1"/>
  <c r="J29" i="1"/>
  <c r="G29" i="1"/>
  <c r="F29" i="1"/>
  <c r="H22" i="1"/>
  <c r="I22" i="1"/>
  <c r="J22" i="1"/>
  <c r="K22" i="1"/>
  <c r="L22" i="1"/>
  <c r="M22" i="1"/>
  <c r="H23" i="1"/>
  <c r="I23" i="1"/>
  <c r="J23" i="1"/>
  <c r="K23" i="1"/>
  <c r="L23" i="1"/>
  <c r="M23" i="1"/>
  <c r="H24" i="1"/>
  <c r="I24" i="1"/>
  <c r="J24" i="1"/>
  <c r="K24" i="1"/>
  <c r="L24" i="1"/>
  <c r="M24" i="1"/>
  <c r="G22" i="1"/>
  <c r="G23" i="1"/>
  <c r="G24" i="1"/>
  <c r="F23" i="1"/>
  <c r="F24" i="1"/>
  <c r="F22" i="1"/>
  <c r="H19" i="1"/>
  <c r="M19" i="1"/>
  <c r="L19" i="1"/>
  <c r="K19" i="1"/>
  <c r="J19" i="1"/>
  <c r="G19" i="1"/>
  <c r="F19" i="1"/>
  <c r="L18" i="1"/>
  <c r="K18" i="1"/>
  <c r="J18" i="1"/>
  <c r="I18" i="1"/>
  <c r="H18" i="1"/>
  <c r="I17" i="1"/>
  <c r="M17" i="1"/>
  <c r="L17" i="1"/>
  <c r="K17" i="1"/>
  <c r="J17" i="1"/>
</calcChain>
</file>

<file path=xl/sharedStrings.xml><?xml version="1.0" encoding="utf-8"?>
<sst xmlns="http://schemas.openxmlformats.org/spreadsheetml/2006/main" count="43" uniqueCount="13">
  <si>
    <t>Mar</t>
  </si>
  <si>
    <t>June</t>
  </si>
  <si>
    <t>Sep</t>
  </si>
  <si>
    <t>Dec</t>
  </si>
  <si>
    <t>Loreto</t>
  </si>
  <si>
    <t>Guaymas</t>
  </si>
  <si>
    <t>Santa Rosalia</t>
  </si>
  <si>
    <t>capture times</t>
  </si>
  <si>
    <t>small boats</t>
  </si>
  <si>
    <t xml:space="preserve"> </t>
  </si>
  <si>
    <t>small boats per capture (day)</t>
  </si>
  <si>
    <t>Big boats</t>
  </si>
  <si>
    <t>Big boats per capture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</si>
</sst>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Santa Rosalia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Sheet1!$B$7:$E$7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Sheet1!$B$8:$E$8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28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30-3042-B74D-2E9510996DC9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Loreto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Sheet1!$B$7:$E$7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Sheet1!$B$9:$E$9</c:f>
              <c:numCache>
                <c:formatCode>General</c:formatCode>
                <c:ptCount val="4"/>
                <c:pt idx="0">
                  <c:v>3</c:v>
                </c:pt>
                <c:pt idx="1">
                  <c:v>15</c:v>
                </c:pt>
                <c:pt idx="2">
                  <c:v>26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30-3042-B74D-2E9510996DC9}"/>
            </c:ext>
          </c:extLst>
        </c:ser>
        <c:ser>
          <c:idx val="2"/>
          <c:order val="2"/>
          <c:tx>
            <c:strRef>
              <c:f>Sheet1!$A$10</c:f>
              <c:strCache>
                <c:ptCount val="1"/>
                <c:pt idx="0">
                  <c:v>Guaymas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Sheet1!$B$7:$E$7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Sheet1!$B$10:$E$10</c:f>
              <c:numCache>
                <c:formatCode>General</c:formatCode>
                <c:ptCount val="4"/>
                <c:pt idx="0">
                  <c:v>4</c:v>
                </c:pt>
                <c:pt idx="1">
                  <c:v>13</c:v>
                </c:pt>
                <c:pt idx="2">
                  <c:v>19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30-3042-B74D-2E9510996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3739344"/>
        <c:axId val="1663753680"/>
      </c:barChart>
      <c:catAx>
        <c:axId val="166373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753680"/>
        <c:crosses val="autoZero"/>
        <c:auto val="1"/>
        <c:lblAlgn val="ctr"/>
        <c:lblOffset val="100"/>
        <c:noMultiLvlLbl val="0"/>
      </c:catAx>
      <c:valAx>
        <c:axId val="166375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73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 baseline="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Sheet1!$E$22</c:f>
              <c:strCache>
                <c:ptCount val="1"/>
                <c:pt idx="0">
                  <c:v>Santa Rosalia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Sheet1!$F$21:$M$21</c:f>
              <c:numCache>
                <c:formatCode>mmm\-yy</c:formatCode>
                <c:ptCount val="8"/>
                <c:pt idx="0">
                  <c:v>43525</c:v>
                </c:pt>
                <c:pt idx="1">
                  <c:v>43617</c:v>
                </c:pt>
                <c:pt idx="2">
                  <c:v>43709</c:v>
                </c:pt>
                <c:pt idx="3">
                  <c:v>43800</c:v>
                </c:pt>
                <c:pt idx="4">
                  <c:v>43891</c:v>
                </c:pt>
                <c:pt idx="5">
                  <c:v>43983</c:v>
                </c:pt>
                <c:pt idx="6">
                  <c:v>44075</c:v>
                </c:pt>
                <c:pt idx="7">
                  <c:v>44166</c:v>
                </c:pt>
              </c:numCache>
            </c:numRef>
          </c:cat>
          <c:val>
            <c:numRef>
              <c:f>Sheet1!$F$22:$M$22</c:f>
              <c:numCache>
                <c:formatCode>0.00</c:formatCode>
                <c:ptCount val="8"/>
                <c:pt idx="0">
                  <c:v>27</c:v>
                </c:pt>
                <c:pt idx="1">
                  <c:v>0</c:v>
                </c:pt>
                <c:pt idx="2">
                  <c:v>13.25</c:v>
                </c:pt>
                <c:pt idx="3">
                  <c:v>3.6666666666666665</c:v>
                </c:pt>
                <c:pt idx="4">
                  <c:v>16.25</c:v>
                </c:pt>
                <c:pt idx="5">
                  <c:v>11.111111111111111</c:v>
                </c:pt>
                <c:pt idx="6">
                  <c:v>26</c:v>
                </c:pt>
                <c:pt idx="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97-0843-B475-E332DFFFC270}"/>
            </c:ext>
          </c:extLst>
        </c:ser>
        <c:ser>
          <c:idx val="1"/>
          <c:order val="1"/>
          <c:tx>
            <c:strRef>
              <c:f>Sheet1!$E$23</c:f>
              <c:strCache>
                <c:ptCount val="1"/>
                <c:pt idx="0">
                  <c:v>Loreto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Sheet1!$F$21:$M$21</c:f>
              <c:numCache>
                <c:formatCode>mmm\-yy</c:formatCode>
                <c:ptCount val="8"/>
                <c:pt idx="0">
                  <c:v>43525</c:v>
                </c:pt>
                <c:pt idx="1">
                  <c:v>43617</c:v>
                </c:pt>
                <c:pt idx="2">
                  <c:v>43709</c:v>
                </c:pt>
                <c:pt idx="3">
                  <c:v>43800</c:v>
                </c:pt>
                <c:pt idx="4">
                  <c:v>43891</c:v>
                </c:pt>
                <c:pt idx="5">
                  <c:v>43983</c:v>
                </c:pt>
                <c:pt idx="6">
                  <c:v>44075</c:v>
                </c:pt>
                <c:pt idx="7">
                  <c:v>44166</c:v>
                </c:pt>
              </c:numCache>
            </c:numRef>
          </c:cat>
          <c:val>
            <c:numRef>
              <c:f>Sheet1!$F$23:$M$23</c:f>
              <c:numCache>
                <c:formatCode>0.00</c:formatCode>
                <c:ptCount val="8"/>
                <c:pt idx="0">
                  <c:v>40</c:v>
                </c:pt>
                <c:pt idx="1">
                  <c:v>26</c:v>
                </c:pt>
                <c:pt idx="2">
                  <c:v>24.8</c:v>
                </c:pt>
                <c:pt idx="3">
                  <c:v>9.1666666666666661</c:v>
                </c:pt>
                <c:pt idx="4">
                  <c:v>12.4</c:v>
                </c:pt>
                <c:pt idx="5">
                  <c:v>8.8571428571428577</c:v>
                </c:pt>
                <c:pt idx="6">
                  <c:v>9.6</c:v>
                </c:pt>
                <c:pt idx="7">
                  <c:v>10.75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97-0843-B475-E332DFFFC270}"/>
            </c:ext>
          </c:extLst>
        </c:ser>
        <c:ser>
          <c:idx val="2"/>
          <c:order val="2"/>
          <c:tx>
            <c:strRef>
              <c:f>Sheet1!$E$24</c:f>
              <c:strCache>
                <c:ptCount val="1"/>
                <c:pt idx="0">
                  <c:v>Guaymas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3"/>
              </a:solidFill>
              <a:ln w="0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97-0843-B475-E332DFFFC2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Sheet1!$F$21:$M$21</c:f>
              <c:numCache>
                <c:formatCode>mmm\-yy</c:formatCode>
                <c:ptCount val="8"/>
                <c:pt idx="0">
                  <c:v>43525</c:v>
                </c:pt>
                <c:pt idx="1">
                  <c:v>43617</c:v>
                </c:pt>
                <c:pt idx="2">
                  <c:v>43709</c:v>
                </c:pt>
                <c:pt idx="3">
                  <c:v>43800</c:v>
                </c:pt>
                <c:pt idx="4">
                  <c:v>43891</c:v>
                </c:pt>
                <c:pt idx="5">
                  <c:v>43983</c:v>
                </c:pt>
                <c:pt idx="6">
                  <c:v>44075</c:v>
                </c:pt>
                <c:pt idx="7">
                  <c:v>44166</c:v>
                </c:pt>
              </c:numCache>
            </c:numRef>
          </c:cat>
          <c:val>
            <c:numRef>
              <c:f>Sheet1!$F$24:$M$24</c:f>
              <c:numCache>
                <c:formatCode>0.00</c:formatCode>
                <c:ptCount val="8"/>
                <c:pt idx="0">
                  <c:v>99</c:v>
                </c:pt>
                <c:pt idx="1">
                  <c:v>35.5</c:v>
                </c:pt>
                <c:pt idx="2">
                  <c:v>98.5</c:v>
                </c:pt>
                <c:pt idx="3">
                  <c:v>49</c:v>
                </c:pt>
                <c:pt idx="4">
                  <c:v>64.599999999999994</c:v>
                </c:pt>
                <c:pt idx="5">
                  <c:v>70.5</c:v>
                </c:pt>
                <c:pt idx="6">
                  <c:v>35.833333333333336</c:v>
                </c:pt>
                <c:pt idx="7">
                  <c:v>46.75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97-0843-B475-E332DFFFC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-26"/>
        <c:axId val="1233106384"/>
        <c:axId val="1232617456"/>
      </c:barChart>
      <c:catAx>
        <c:axId val="123310638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6174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3261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0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Sheet1!$E$32</c:f>
              <c:strCache>
                <c:ptCount val="1"/>
                <c:pt idx="0">
                  <c:v>Santa Rosalia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Sheet1!$F$31:$M$31</c:f>
              <c:numCache>
                <c:formatCode>mmm\-yy</c:formatCode>
                <c:ptCount val="8"/>
                <c:pt idx="0">
                  <c:v>43525</c:v>
                </c:pt>
                <c:pt idx="1">
                  <c:v>43617</c:v>
                </c:pt>
                <c:pt idx="2">
                  <c:v>43709</c:v>
                </c:pt>
                <c:pt idx="3">
                  <c:v>43800</c:v>
                </c:pt>
                <c:pt idx="4">
                  <c:v>43891</c:v>
                </c:pt>
                <c:pt idx="5">
                  <c:v>43983</c:v>
                </c:pt>
                <c:pt idx="6">
                  <c:v>44075</c:v>
                </c:pt>
                <c:pt idx="7">
                  <c:v>44166</c:v>
                </c:pt>
              </c:numCache>
            </c:numRef>
          </c:cat>
          <c:val>
            <c:numRef>
              <c:f>Sheet1!$F$32:$M$32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0.375</c:v>
                </c:pt>
                <c:pt idx="3">
                  <c:v>0.33333333333333331</c:v>
                </c:pt>
                <c:pt idx="4">
                  <c:v>0.375</c:v>
                </c:pt>
                <c:pt idx="5">
                  <c:v>0.22222222222222221</c:v>
                </c:pt>
                <c:pt idx="6">
                  <c:v>0.7142857142857143</c:v>
                </c:pt>
                <c:pt idx="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72-7F40-B332-09ED9ABFCECE}"/>
            </c:ext>
          </c:extLst>
        </c:ser>
        <c:ser>
          <c:idx val="1"/>
          <c:order val="1"/>
          <c:tx>
            <c:strRef>
              <c:f>Sheet1!$E$33</c:f>
              <c:strCache>
                <c:ptCount val="1"/>
                <c:pt idx="0">
                  <c:v>Loreto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Sheet1!$F$31:$M$31</c:f>
              <c:numCache>
                <c:formatCode>mmm\-yy</c:formatCode>
                <c:ptCount val="8"/>
                <c:pt idx="0">
                  <c:v>43525</c:v>
                </c:pt>
                <c:pt idx="1">
                  <c:v>43617</c:v>
                </c:pt>
                <c:pt idx="2">
                  <c:v>43709</c:v>
                </c:pt>
                <c:pt idx="3">
                  <c:v>43800</c:v>
                </c:pt>
                <c:pt idx="4">
                  <c:v>43891</c:v>
                </c:pt>
                <c:pt idx="5">
                  <c:v>43983</c:v>
                </c:pt>
                <c:pt idx="6">
                  <c:v>44075</c:v>
                </c:pt>
                <c:pt idx="7">
                  <c:v>44166</c:v>
                </c:pt>
              </c:numCache>
            </c:numRef>
          </c:cat>
          <c:val>
            <c:numRef>
              <c:f>Sheet1!$F$33:$M$33</c:f>
              <c:numCache>
                <c:formatCode>0.00</c:formatCode>
                <c:ptCount val="8"/>
                <c:pt idx="0">
                  <c:v>0</c:v>
                </c:pt>
                <c:pt idx="1">
                  <c:v>0.33333333333333331</c:v>
                </c:pt>
                <c:pt idx="2">
                  <c:v>0.2</c:v>
                </c:pt>
                <c:pt idx="3">
                  <c:v>0.16666666666666666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72-7F40-B332-09ED9ABFCECE}"/>
            </c:ext>
          </c:extLst>
        </c:ser>
        <c:ser>
          <c:idx val="2"/>
          <c:order val="2"/>
          <c:tx>
            <c:strRef>
              <c:f>Sheet1!$E$34</c:f>
              <c:strCache>
                <c:ptCount val="1"/>
                <c:pt idx="0">
                  <c:v>Guaymas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Sheet1!$F$31:$M$31</c:f>
              <c:numCache>
                <c:formatCode>mmm\-yy</c:formatCode>
                <c:ptCount val="8"/>
                <c:pt idx="0">
                  <c:v>43525</c:v>
                </c:pt>
                <c:pt idx="1">
                  <c:v>43617</c:v>
                </c:pt>
                <c:pt idx="2">
                  <c:v>43709</c:v>
                </c:pt>
                <c:pt idx="3">
                  <c:v>43800</c:v>
                </c:pt>
                <c:pt idx="4">
                  <c:v>43891</c:v>
                </c:pt>
                <c:pt idx="5">
                  <c:v>43983</c:v>
                </c:pt>
                <c:pt idx="6">
                  <c:v>44075</c:v>
                </c:pt>
                <c:pt idx="7">
                  <c:v>44166</c:v>
                </c:pt>
              </c:numCache>
            </c:numRef>
          </c:cat>
          <c:val>
            <c:numRef>
              <c:f>Sheet1!$F$34:$M$34</c:f>
              <c:numCache>
                <c:formatCode>0.00</c:formatCode>
                <c:ptCount val="8"/>
                <c:pt idx="0">
                  <c:v>25.333333333333332</c:v>
                </c:pt>
                <c:pt idx="1">
                  <c:v>7.666666666666667</c:v>
                </c:pt>
                <c:pt idx="2">
                  <c:v>21.5</c:v>
                </c:pt>
                <c:pt idx="3">
                  <c:v>9.5</c:v>
                </c:pt>
                <c:pt idx="4">
                  <c:v>9.1999999999999993</c:v>
                </c:pt>
                <c:pt idx="5">
                  <c:v>9.5</c:v>
                </c:pt>
                <c:pt idx="6">
                  <c:v>8.3333333333333339</c:v>
                </c:pt>
                <c:pt idx="7">
                  <c:v>10.75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72-7F40-B332-09ED9ABFC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-26"/>
        <c:axId val="1607882000"/>
        <c:axId val="1253480816"/>
      </c:barChart>
      <c:catAx>
        <c:axId val="160788200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480816"/>
        <c:crosses val="autoZero"/>
        <c:auto val="0"/>
        <c:lblAlgn val="ctr"/>
        <c:lblOffset val="100"/>
        <c:noMultiLvlLbl val="0"/>
      </c:catAx>
      <c:valAx>
        <c:axId val="1253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88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0FDDD7-96EF-9F4A-B971-D203D24FA36B}">
  <sheetPr/>
  <sheetViews>
    <sheetView workbookViewId="0"/>
  </sheetViews>
  <pageMargins left="0.7" right="0.7" top="0.75" bottom="0.75" header="0.3" footer="0.3"/>
  <pageSetup paperSize="9" orientation="landscape" horizontalDpi="0" verticalDpi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2096F8-42B8-264C-87D0-6F0C78E87B92}">
  <sheetPr/>
  <sheetViews>
    <sheetView zoomScale="125" workbookViewId="0"/>
  </sheetViews>
  <pageMargins left="0.7" right="0.7" top="0.75" bottom="0.75" header="0.3" footer="0.3"/>
  <pageSetup paperSize="9" orientation="landscape" horizontalDpi="0" verticalDpi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0B22226-FE2A-6349-AF42-B412B2C4507B}">
  <sheetPr/>
  <sheetViews>
    <sheetView tabSelected="1" zoomScale="138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E3AC09-7506-B9D4-4A30-E2E2734EB6C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560" cy="6075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2001DA-2B02-1391-FF58-0F671DE8A5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0584" cy="60696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79944A-4D45-1B9D-BA21-0891486B6D6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CD97E-AE2E-2243-9D1F-F83B5350A53F}">
  <dimension ref="A1:Q34"/>
  <sheetViews>
    <sheetView topLeftCell="A5" zoomScaleNormal="81" workbookViewId="0">
      <selection activeCell="T11" sqref="T11"/>
    </sheetView>
  </sheetViews>
  <sheetFormatPr baseColWidth="10" defaultRowHeight="16" x14ac:dyDescent="0.2"/>
  <cols>
    <col min="1" max="1" width="12.5" style="1" customWidth="1"/>
    <col min="2" max="2" width="12.1640625" style="1" customWidth="1"/>
    <col min="3" max="3" width="12.33203125" style="1" customWidth="1"/>
    <col min="4" max="4" width="13" style="1" customWidth="1"/>
    <col min="5" max="5" width="10.83203125" style="1" customWidth="1"/>
    <col min="6" max="16384" width="10.83203125" style="1"/>
  </cols>
  <sheetData>
    <row r="1" spans="1:17" x14ac:dyDescent="0.2">
      <c r="B1" s="7">
        <v>2018</v>
      </c>
      <c r="C1" s="7"/>
      <c r="D1" s="7"/>
      <c r="E1" s="7"/>
      <c r="F1" s="7">
        <v>2019</v>
      </c>
      <c r="G1" s="7"/>
      <c r="H1" s="7"/>
      <c r="I1" s="7"/>
      <c r="J1" s="7">
        <v>2020</v>
      </c>
      <c r="K1" s="7"/>
      <c r="L1" s="7"/>
      <c r="M1" s="7"/>
      <c r="N1" s="7">
        <v>2021</v>
      </c>
      <c r="O1" s="7"/>
      <c r="P1" s="7"/>
      <c r="Q1" s="7"/>
    </row>
    <row r="2" spans="1:17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0</v>
      </c>
      <c r="G2" s="1" t="s">
        <v>1</v>
      </c>
      <c r="H2" s="1" t="s">
        <v>2</v>
      </c>
      <c r="I2" s="1" t="s">
        <v>3</v>
      </c>
      <c r="J2" s="1" t="s">
        <v>0</v>
      </c>
      <c r="K2" s="1" t="s">
        <v>1</v>
      </c>
      <c r="L2" s="1" t="s">
        <v>2</v>
      </c>
      <c r="M2" s="1" t="s">
        <v>3</v>
      </c>
      <c r="N2" s="1" t="s">
        <v>0</v>
      </c>
      <c r="O2" s="1" t="s">
        <v>1</v>
      </c>
      <c r="P2" s="1" t="s">
        <v>2</v>
      </c>
      <c r="Q2" s="1" t="s">
        <v>3</v>
      </c>
    </row>
    <row r="3" spans="1:17" x14ac:dyDescent="0.2">
      <c r="A3" s="1" t="s">
        <v>6</v>
      </c>
      <c r="B3" s="1">
        <v>2</v>
      </c>
      <c r="C3" s="1">
        <v>1</v>
      </c>
      <c r="D3" s="1">
        <v>1</v>
      </c>
      <c r="E3" s="1">
        <v>0</v>
      </c>
      <c r="F3" s="1">
        <v>1</v>
      </c>
      <c r="G3" s="1">
        <v>1</v>
      </c>
      <c r="H3" s="1">
        <v>8</v>
      </c>
      <c r="I3" s="1">
        <v>6</v>
      </c>
      <c r="J3" s="1">
        <v>8</v>
      </c>
      <c r="K3" s="1">
        <v>9</v>
      </c>
      <c r="L3" s="1">
        <v>7</v>
      </c>
      <c r="M3" s="1">
        <v>4</v>
      </c>
      <c r="N3" s="1">
        <v>0</v>
      </c>
      <c r="O3" s="1">
        <v>2</v>
      </c>
      <c r="P3" s="1">
        <v>0</v>
      </c>
      <c r="Q3" s="1">
        <v>0</v>
      </c>
    </row>
    <row r="4" spans="1:17" x14ac:dyDescent="0.2">
      <c r="A4" s="1" t="s">
        <v>4</v>
      </c>
      <c r="B4" s="1">
        <v>0</v>
      </c>
      <c r="C4" s="1">
        <v>0</v>
      </c>
      <c r="D4" s="1">
        <v>2</v>
      </c>
      <c r="E4" s="1">
        <v>1</v>
      </c>
      <c r="F4" s="1">
        <v>1</v>
      </c>
      <c r="G4" s="1">
        <v>3</v>
      </c>
      <c r="H4" s="1">
        <v>5</v>
      </c>
      <c r="I4" s="1">
        <v>6</v>
      </c>
      <c r="J4" s="1">
        <v>5</v>
      </c>
      <c r="K4" s="1">
        <v>7</v>
      </c>
      <c r="L4" s="1">
        <v>10</v>
      </c>
      <c r="M4" s="1">
        <v>4</v>
      </c>
      <c r="N4" s="1">
        <v>2</v>
      </c>
      <c r="O4" s="1">
        <v>1</v>
      </c>
      <c r="P4" s="1">
        <v>0</v>
      </c>
      <c r="Q4" s="1">
        <v>0</v>
      </c>
    </row>
    <row r="5" spans="1:17" x14ac:dyDescent="0.2">
      <c r="A5" s="1" t="s">
        <v>5</v>
      </c>
      <c r="B5" s="1">
        <v>2</v>
      </c>
      <c r="C5" s="1">
        <v>0</v>
      </c>
      <c r="D5" s="1">
        <v>1</v>
      </c>
      <c r="E5" s="1">
        <v>1</v>
      </c>
      <c r="F5" s="1">
        <v>3</v>
      </c>
      <c r="G5" s="1">
        <v>6</v>
      </c>
      <c r="H5" s="1">
        <v>2</v>
      </c>
      <c r="I5" s="1">
        <v>2</v>
      </c>
      <c r="J5" s="1">
        <v>5</v>
      </c>
      <c r="K5" s="1">
        <v>4</v>
      </c>
      <c r="L5" s="1">
        <v>6</v>
      </c>
      <c r="M5" s="1">
        <v>4</v>
      </c>
      <c r="N5" s="1">
        <v>2</v>
      </c>
      <c r="O5" s="1">
        <v>2</v>
      </c>
      <c r="P5" s="1">
        <v>0</v>
      </c>
      <c r="Q5" s="1">
        <v>0</v>
      </c>
    </row>
    <row r="7" spans="1:17" x14ac:dyDescent="0.2">
      <c r="B7" s="1">
        <v>2018</v>
      </c>
      <c r="C7" s="1">
        <v>2019</v>
      </c>
      <c r="D7" s="1">
        <v>2020</v>
      </c>
      <c r="E7" s="1">
        <v>2021</v>
      </c>
    </row>
    <row r="8" spans="1:17" x14ac:dyDescent="0.2">
      <c r="A8" s="1" t="s">
        <v>6</v>
      </c>
      <c r="B8" s="1">
        <v>4</v>
      </c>
      <c r="C8" s="1">
        <v>16</v>
      </c>
      <c r="D8" s="1">
        <v>28</v>
      </c>
      <c r="E8" s="1">
        <v>2</v>
      </c>
    </row>
    <row r="9" spans="1:17" x14ac:dyDescent="0.2">
      <c r="A9" s="1" t="s">
        <v>4</v>
      </c>
      <c r="B9" s="1">
        <v>3</v>
      </c>
      <c r="C9" s="1">
        <v>15</v>
      </c>
      <c r="D9" s="1">
        <v>26</v>
      </c>
      <c r="E9" s="1">
        <v>3</v>
      </c>
    </row>
    <row r="10" spans="1:17" x14ac:dyDescent="0.2">
      <c r="A10" s="1" t="s">
        <v>5</v>
      </c>
      <c r="B10" s="1">
        <v>4</v>
      </c>
      <c r="C10" s="1">
        <v>13</v>
      </c>
      <c r="D10" s="1">
        <v>19</v>
      </c>
      <c r="E10" s="1">
        <v>4</v>
      </c>
    </row>
    <row r="11" spans="1:17" x14ac:dyDescent="0.2">
      <c r="F11" s="7" t="s">
        <v>7</v>
      </c>
      <c r="G11" s="7"/>
      <c r="H11" s="7"/>
      <c r="I11" s="7"/>
      <c r="J11" s="7"/>
      <c r="K11" s="7"/>
      <c r="L11" s="7"/>
      <c r="M11" s="7"/>
    </row>
    <row r="12" spans="1:17" x14ac:dyDescent="0.2">
      <c r="F12" s="4">
        <v>43525</v>
      </c>
      <c r="G12" s="4">
        <v>43617</v>
      </c>
      <c r="H12" s="4">
        <v>43709</v>
      </c>
      <c r="I12" s="4">
        <v>43800</v>
      </c>
      <c r="J12" s="4">
        <v>43891</v>
      </c>
      <c r="K12" s="4">
        <v>43983</v>
      </c>
      <c r="L12" s="4">
        <v>44075</v>
      </c>
      <c r="M12" s="4">
        <v>44166</v>
      </c>
    </row>
    <row r="13" spans="1:17" x14ac:dyDescent="0.2">
      <c r="E13" s="2" t="s">
        <v>6</v>
      </c>
      <c r="F13" s="2">
        <v>1</v>
      </c>
      <c r="G13" s="2">
        <v>1</v>
      </c>
      <c r="H13" s="2">
        <v>8</v>
      </c>
      <c r="I13" s="2">
        <v>6</v>
      </c>
      <c r="J13" s="2">
        <v>8</v>
      </c>
      <c r="K13" s="2">
        <v>9</v>
      </c>
      <c r="L13" s="2">
        <v>7</v>
      </c>
      <c r="M13" s="2">
        <v>4</v>
      </c>
    </row>
    <row r="14" spans="1:17" x14ac:dyDescent="0.2">
      <c r="E14" s="2" t="s">
        <v>4</v>
      </c>
      <c r="F14" s="2">
        <v>1</v>
      </c>
      <c r="G14" s="2">
        <v>3</v>
      </c>
      <c r="H14" s="2">
        <v>5</v>
      </c>
      <c r="I14" s="2">
        <v>6</v>
      </c>
      <c r="J14" s="2">
        <v>5</v>
      </c>
      <c r="K14" s="2">
        <v>7</v>
      </c>
      <c r="L14" s="2">
        <v>10</v>
      </c>
      <c r="M14" s="2">
        <v>4</v>
      </c>
    </row>
    <row r="15" spans="1:17" x14ac:dyDescent="0.2">
      <c r="E15" s="2" t="s">
        <v>5</v>
      </c>
      <c r="F15" s="2">
        <v>3</v>
      </c>
      <c r="G15" s="2">
        <v>6</v>
      </c>
      <c r="H15" s="2">
        <v>2</v>
      </c>
      <c r="I15" s="2">
        <v>2</v>
      </c>
      <c r="J15" s="2">
        <v>5</v>
      </c>
      <c r="K15" s="2">
        <v>4</v>
      </c>
      <c r="L15" s="2">
        <v>6</v>
      </c>
      <c r="M15" s="2">
        <v>4</v>
      </c>
    </row>
    <row r="16" spans="1:17" x14ac:dyDescent="0.2">
      <c r="F16" s="7" t="s">
        <v>8</v>
      </c>
      <c r="G16" s="7"/>
      <c r="H16" s="7"/>
      <c r="I16" s="7"/>
      <c r="J16" s="7"/>
      <c r="K16" s="7"/>
      <c r="L16" s="7"/>
      <c r="M16" s="7"/>
    </row>
    <row r="17" spans="5:14" x14ac:dyDescent="0.2">
      <c r="E17" s="3" t="s">
        <v>6</v>
      </c>
      <c r="F17" s="1">
        <v>27</v>
      </c>
      <c r="G17" s="1">
        <v>0</v>
      </c>
      <c r="H17" s="1">
        <v>106</v>
      </c>
      <c r="I17" s="1">
        <f>22</f>
        <v>22</v>
      </c>
      <c r="J17" s="1">
        <f>50+43+37</f>
        <v>130</v>
      </c>
      <c r="K17" s="1">
        <f>48+8+44</f>
        <v>100</v>
      </c>
      <c r="L17" s="1">
        <f>66+58+58</f>
        <v>182</v>
      </c>
      <c r="M17" s="1">
        <f>43+57</f>
        <v>100</v>
      </c>
    </row>
    <row r="18" spans="5:14" x14ac:dyDescent="0.2">
      <c r="E18" s="3" t="s">
        <v>4</v>
      </c>
      <c r="F18" s="1">
        <v>40</v>
      </c>
      <c r="G18" s="1">
        <v>78</v>
      </c>
      <c r="H18" s="1">
        <f>49+33+42</f>
        <v>124</v>
      </c>
      <c r="I18" s="1">
        <f>38+17</f>
        <v>55</v>
      </c>
      <c r="J18" s="1">
        <f>18+26+18</f>
        <v>62</v>
      </c>
      <c r="K18" s="1">
        <f>62</f>
        <v>62</v>
      </c>
      <c r="L18" s="1">
        <f>33+20+43</f>
        <v>96</v>
      </c>
      <c r="M18" s="1">
        <v>43</v>
      </c>
    </row>
    <row r="19" spans="5:14" x14ac:dyDescent="0.2">
      <c r="E19" s="3" t="s">
        <v>5</v>
      </c>
      <c r="F19" s="1">
        <f>115+83+99</f>
        <v>297</v>
      </c>
      <c r="G19" s="1">
        <f>131+82</f>
        <v>213</v>
      </c>
      <c r="H19" s="1">
        <f>107+90</f>
        <v>197</v>
      </c>
      <c r="I19" s="1">
        <v>98</v>
      </c>
      <c r="J19" s="1">
        <f>63+101+159</f>
        <v>323</v>
      </c>
      <c r="K19" s="1">
        <f>52+145+85</f>
        <v>282</v>
      </c>
      <c r="L19" s="1">
        <f>66+121+28</f>
        <v>215</v>
      </c>
      <c r="M19" s="1">
        <f>74+113</f>
        <v>187</v>
      </c>
    </row>
    <row r="20" spans="5:14" x14ac:dyDescent="0.2">
      <c r="F20" s="7" t="s">
        <v>10</v>
      </c>
      <c r="G20" s="7"/>
      <c r="H20" s="7"/>
      <c r="I20" s="7"/>
      <c r="J20" s="7"/>
      <c r="K20" s="7"/>
      <c r="L20" s="7"/>
      <c r="M20" s="7"/>
      <c r="N20" s="1" t="s">
        <v>9</v>
      </c>
    </row>
    <row r="21" spans="5:14" x14ac:dyDescent="0.2">
      <c r="F21" s="4">
        <v>43525</v>
      </c>
      <c r="G21" s="4">
        <v>43617</v>
      </c>
      <c r="H21" s="4">
        <v>43709</v>
      </c>
      <c r="I21" s="4">
        <v>43800</v>
      </c>
      <c r="J21" s="4">
        <v>43891</v>
      </c>
      <c r="K21" s="4">
        <v>43983</v>
      </c>
      <c r="L21" s="4">
        <v>44075</v>
      </c>
      <c r="M21" s="4">
        <v>44166</v>
      </c>
    </row>
    <row r="22" spans="5:14" x14ac:dyDescent="0.2">
      <c r="E22" s="3" t="s">
        <v>6</v>
      </c>
      <c r="F22" s="6">
        <f t="shared" ref="F22:M24" si="0">F17/F13</f>
        <v>27</v>
      </c>
      <c r="G22" s="6">
        <f t="shared" si="0"/>
        <v>0</v>
      </c>
      <c r="H22" s="6">
        <f t="shared" si="0"/>
        <v>13.25</v>
      </c>
      <c r="I22" s="6">
        <f t="shared" si="0"/>
        <v>3.6666666666666665</v>
      </c>
      <c r="J22" s="6">
        <f t="shared" si="0"/>
        <v>16.25</v>
      </c>
      <c r="K22" s="6">
        <f t="shared" si="0"/>
        <v>11.111111111111111</v>
      </c>
      <c r="L22" s="6">
        <f t="shared" si="0"/>
        <v>26</v>
      </c>
      <c r="M22" s="6">
        <f t="shared" si="0"/>
        <v>25</v>
      </c>
    </row>
    <row r="23" spans="5:14" x14ac:dyDescent="0.2">
      <c r="E23" s="3" t="s">
        <v>4</v>
      </c>
      <c r="F23" s="6">
        <f t="shared" si="0"/>
        <v>40</v>
      </c>
      <c r="G23" s="6">
        <f t="shared" si="0"/>
        <v>26</v>
      </c>
      <c r="H23" s="6">
        <f t="shared" si="0"/>
        <v>24.8</v>
      </c>
      <c r="I23" s="6">
        <f t="shared" si="0"/>
        <v>9.1666666666666661</v>
      </c>
      <c r="J23" s="6">
        <f t="shared" si="0"/>
        <v>12.4</v>
      </c>
      <c r="K23" s="6">
        <f t="shared" si="0"/>
        <v>8.8571428571428577</v>
      </c>
      <c r="L23" s="6">
        <f t="shared" si="0"/>
        <v>9.6</v>
      </c>
      <c r="M23" s="6">
        <f t="shared" si="0"/>
        <v>10.75</v>
      </c>
    </row>
    <row r="24" spans="5:14" x14ac:dyDescent="0.2">
      <c r="E24" s="3" t="s">
        <v>5</v>
      </c>
      <c r="F24" s="6">
        <f t="shared" si="0"/>
        <v>99</v>
      </c>
      <c r="G24" s="6">
        <f t="shared" si="0"/>
        <v>35.5</v>
      </c>
      <c r="H24" s="6">
        <f t="shared" si="0"/>
        <v>98.5</v>
      </c>
      <c r="I24" s="6">
        <f t="shared" si="0"/>
        <v>49</v>
      </c>
      <c r="J24" s="6">
        <f t="shared" si="0"/>
        <v>64.599999999999994</v>
      </c>
      <c r="K24" s="6">
        <f t="shared" si="0"/>
        <v>70.5</v>
      </c>
      <c r="L24" s="6">
        <f t="shared" si="0"/>
        <v>35.833333333333336</v>
      </c>
      <c r="M24" s="6">
        <f t="shared" si="0"/>
        <v>46.75</v>
      </c>
    </row>
    <row r="25" spans="5:14" x14ac:dyDescent="0.2">
      <c r="F25" s="7" t="s">
        <v>11</v>
      </c>
      <c r="G25" s="7"/>
      <c r="H25" s="7"/>
      <c r="I25" s="7"/>
      <c r="J25" s="7"/>
      <c r="K25" s="7"/>
      <c r="L25" s="7"/>
      <c r="M25" s="7"/>
    </row>
    <row r="26" spans="5:14" x14ac:dyDescent="0.2">
      <c r="E26" s="5"/>
      <c r="F26" s="4">
        <v>43525</v>
      </c>
      <c r="G26" s="4">
        <v>43617</v>
      </c>
      <c r="H26" s="4">
        <v>43709</v>
      </c>
      <c r="I26" s="4">
        <v>43800</v>
      </c>
      <c r="J26" s="4">
        <v>43891</v>
      </c>
      <c r="K26" s="4">
        <v>43983</v>
      </c>
      <c r="L26" s="4">
        <v>44075</v>
      </c>
      <c r="M26" s="4">
        <v>44166</v>
      </c>
    </row>
    <row r="27" spans="5:14" x14ac:dyDescent="0.2">
      <c r="E27" s="8" t="s">
        <v>6</v>
      </c>
      <c r="F27" s="1">
        <v>0</v>
      </c>
      <c r="G27" s="1">
        <v>0</v>
      </c>
      <c r="H27" s="1">
        <v>3</v>
      </c>
      <c r="I27" s="1">
        <v>2</v>
      </c>
      <c r="J27" s="1">
        <v>3</v>
      </c>
      <c r="K27" s="1">
        <v>2</v>
      </c>
      <c r="L27" s="1">
        <v>5</v>
      </c>
      <c r="M27" s="1">
        <v>2</v>
      </c>
    </row>
    <row r="28" spans="5:14" x14ac:dyDescent="0.2">
      <c r="E28" s="8" t="s">
        <v>4</v>
      </c>
      <c r="F28" s="1">
        <v>0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1</v>
      </c>
      <c r="M28" s="1">
        <v>1</v>
      </c>
    </row>
    <row r="29" spans="5:14" x14ac:dyDescent="0.2">
      <c r="E29" s="8" t="s">
        <v>5</v>
      </c>
      <c r="F29" s="1">
        <f>31+24+21</f>
        <v>76</v>
      </c>
      <c r="G29" s="1">
        <f>46</f>
        <v>46</v>
      </c>
      <c r="H29" s="1">
        <v>43</v>
      </c>
      <c r="I29" s="1">
        <v>19</v>
      </c>
      <c r="J29" s="1">
        <f>18+13+15</f>
        <v>46</v>
      </c>
      <c r="K29" s="1">
        <f>13+21+4</f>
        <v>38</v>
      </c>
      <c r="L29" s="1">
        <f>13+22+15</f>
        <v>50</v>
      </c>
      <c r="M29" s="1">
        <f>28+15</f>
        <v>43</v>
      </c>
    </row>
    <row r="30" spans="5:14" x14ac:dyDescent="0.2">
      <c r="F30" s="7" t="s">
        <v>12</v>
      </c>
      <c r="G30" s="7"/>
      <c r="H30" s="7"/>
      <c r="I30" s="7"/>
      <c r="J30" s="7"/>
      <c r="K30" s="7"/>
      <c r="L30" s="7"/>
      <c r="M30" s="7"/>
    </row>
    <row r="31" spans="5:14" x14ac:dyDescent="0.2">
      <c r="F31" s="4">
        <v>43525</v>
      </c>
      <c r="G31" s="4">
        <v>43617</v>
      </c>
      <c r="H31" s="4">
        <v>43709</v>
      </c>
      <c r="I31" s="4">
        <v>43800</v>
      </c>
      <c r="J31" s="4">
        <v>43891</v>
      </c>
      <c r="K31" s="4">
        <v>43983</v>
      </c>
      <c r="L31" s="4">
        <v>44075</v>
      </c>
      <c r="M31" s="4">
        <v>44166</v>
      </c>
    </row>
    <row r="32" spans="5:14" x14ac:dyDescent="0.2">
      <c r="E32" s="8" t="s">
        <v>6</v>
      </c>
      <c r="F32" s="6">
        <f>F27/F13</f>
        <v>0</v>
      </c>
      <c r="G32" s="6">
        <f t="shared" ref="G32:M32" si="1">G27/G13</f>
        <v>0</v>
      </c>
      <c r="H32" s="6">
        <f t="shared" si="1"/>
        <v>0.375</v>
      </c>
      <c r="I32" s="6">
        <f t="shared" si="1"/>
        <v>0.33333333333333331</v>
      </c>
      <c r="J32" s="6">
        <f t="shared" si="1"/>
        <v>0.375</v>
      </c>
      <c r="K32" s="6">
        <f t="shared" si="1"/>
        <v>0.22222222222222221</v>
      </c>
      <c r="L32" s="6">
        <f t="shared" si="1"/>
        <v>0.7142857142857143</v>
      </c>
      <c r="M32" s="6">
        <f t="shared" si="1"/>
        <v>0.5</v>
      </c>
    </row>
    <row r="33" spans="5:13" x14ac:dyDescent="0.2">
      <c r="E33" s="8" t="s">
        <v>4</v>
      </c>
      <c r="F33" s="6">
        <f t="shared" ref="F33:M34" si="2">F28/F14</f>
        <v>0</v>
      </c>
      <c r="G33" s="6">
        <f t="shared" si="2"/>
        <v>0.33333333333333331</v>
      </c>
      <c r="H33" s="6">
        <f t="shared" si="2"/>
        <v>0.2</v>
      </c>
      <c r="I33" s="6">
        <f t="shared" si="2"/>
        <v>0.16666666666666666</v>
      </c>
      <c r="J33" s="6">
        <f t="shared" si="2"/>
        <v>0</v>
      </c>
      <c r="K33" s="6">
        <f t="shared" si="2"/>
        <v>0</v>
      </c>
      <c r="L33" s="6">
        <f t="shared" si="2"/>
        <v>0.1</v>
      </c>
      <c r="M33" s="6">
        <f t="shared" si="2"/>
        <v>0.25</v>
      </c>
    </row>
    <row r="34" spans="5:13" x14ac:dyDescent="0.2">
      <c r="E34" s="8" t="s">
        <v>5</v>
      </c>
      <c r="F34" s="6">
        <f t="shared" si="2"/>
        <v>25.333333333333332</v>
      </c>
      <c r="G34" s="6">
        <f t="shared" si="2"/>
        <v>7.666666666666667</v>
      </c>
      <c r="H34" s="6">
        <f t="shared" si="2"/>
        <v>21.5</v>
      </c>
      <c r="I34" s="6">
        <f t="shared" si="2"/>
        <v>9.5</v>
      </c>
      <c r="J34" s="6">
        <f t="shared" si="2"/>
        <v>9.1999999999999993</v>
      </c>
      <c r="K34" s="6">
        <f t="shared" si="2"/>
        <v>9.5</v>
      </c>
      <c r="L34" s="6">
        <f t="shared" si="2"/>
        <v>8.3333333333333339</v>
      </c>
      <c r="M34" s="6">
        <f t="shared" si="2"/>
        <v>10.75</v>
      </c>
    </row>
  </sheetData>
  <mergeCells count="9">
    <mergeCell ref="N1:Q1"/>
    <mergeCell ref="F11:M11"/>
    <mergeCell ref="F25:M25"/>
    <mergeCell ref="F30:M30"/>
    <mergeCell ref="F16:M16"/>
    <mergeCell ref="F20:M20"/>
    <mergeCell ref="B1:E1"/>
    <mergeCell ref="F1:I1"/>
    <mergeCell ref="J1:M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Sheet1</vt:lpstr>
      <vt:lpstr>Chart1</vt:lpstr>
      <vt:lpstr>Chart2</vt:lpstr>
      <vt:lpstr>Chart3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Guo, Jialeng</dc:creator>
  <cp:lastModifiedBy>Guo, Jialeng</cp:lastModifiedBy>
  <cp:lastPrinted>2022-04-19T20:11:17Z</cp:lastPrinted>
  <dcterms:created xsi:type="dcterms:W3CDTF">2022-04-18T15:35:42Z</dcterms:created>
  <dcterms:modified xsi:type="dcterms:W3CDTF">2022-04-19T20:51:46Z</dcterms:modified>
</cp:coreProperties>
</file>