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heju/Downloads/"/>
    </mc:Choice>
  </mc:AlternateContent>
  <xr:revisionPtr revIDLastSave="0" documentId="13_ncr:1_{4570B19F-21DA-9D4B-807A-BEC5D04A4431}" xr6:coauthVersionLast="47" xr6:coauthVersionMax="47" xr10:uidLastSave="{00000000-0000-0000-0000-000000000000}"/>
  <bookViews>
    <workbookView xWindow="0" yWindow="500" windowWidth="28800" windowHeight="15860" activeTab="2" xr2:uid="{00000000-000D-0000-FFFF-FFFF00000000}"/>
  </bookViews>
  <sheets>
    <sheet name="Q1" sheetId="2" r:id="rId1"/>
    <sheet name="Q2" sheetId="1" r:id="rId2"/>
    <sheet name="Q3" sheetId="4" r:id="rId3"/>
  </sheets>
  <definedNames>
    <definedName name="solver_adj" localSheetId="1" hidden="1">'Q2'!$B$23:$H$26,'Q2'!$B$31:$H$34</definedName>
    <definedName name="solver_adj" localSheetId="2" hidden="1">'Q3'!$B$23:$G$26,'Q3'!$B$31:$G$34</definedName>
    <definedName name="solver_cvg" localSheetId="0" hidden="1">0.0001</definedName>
    <definedName name="solver_cvg" localSheetId="1" hidden="1">0.000001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100</definedName>
    <definedName name="solver_itr" localSheetId="2" hidden="1">2147483647</definedName>
    <definedName name="solver_lhs1" localSheetId="1" hidden="1">'Q2'!$B$27:$G$27</definedName>
    <definedName name="solver_lhs1" localSheetId="2" hidden="1">'Q3'!$B$27:$G$27</definedName>
    <definedName name="solver_lhs2" localSheetId="1" hidden="1">'Q2'!$B$31:$B$34</definedName>
    <definedName name="solver_lhs2" localSheetId="2" hidden="1">'Q3'!$B$35:$G$35</definedName>
    <definedName name="solver_lhs3" localSheetId="1" hidden="1">'Q2'!$B$31:$G$34</definedName>
    <definedName name="solver_lhs3" localSheetId="2" hidden="1">'Q3'!$H$23:$H$26</definedName>
    <definedName name="solver_lhs4" localSheetId="1" hidden="1">'Q2'!$B$35:$G$35</definedName>
    <definedName name="solver_lhs4" localSheetId="2" hidden="1">'Q3'!$H$31:$I$34</definedName>
    <definedName name="solver_lhs5" localSheetId="1" hidden="1">'Q2'!$H$23:$H$26</definedName>
    <definedName name="solver_lhs6" localSheetId="1" hidden="1">'Q2'!$H$31:$H$34</definedName>
    <definedName name="solver_lhs7" localSheetId="1" hidden="1">'Q2'!$H$31:$H$34</definedName>
    <definedName name="solver_lhs8" localSheetId="1" hidden="1">'Q2'!$H$31</definedName>
    <definedName name="solver_lhs9" localSheetId="1" hidden="1">'Q2'!$H$23</definedName>
    <definedName name="solver_lin" localSheetId="1" hidden="1">1</definedName>
    <definedName name="solver_lin" localSheetId="2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0</definedName>
    <definedName name="solver_num" localSheetId="1" hidden="1">7</definedName>
    <definedName name="solver_num" localSheetId="2" hidden="1">4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'Q1'!$L$18</definedName>
    <definedName name="solver_opt" localSheetId="1" hidden="1">'Q2'!$B$37</definedName>
    <definedName name="solver_opt" localSheetId="2" hidden="1">'Q3'!$B$37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2</definedName>
    <definedName name="solver_rel1" localSheetId="1" hidden="1">2</definedName>
    <definedName name="solver_rel1" localSheetId="2" hidden="1">2</definedName>
    <definedName name="solver_rel2" localSheetId="1" hidden="1">5</definedName>
    <definedName name="solver_rel2" localSheetId="2" hidden="1">2</definedName>
    <definedName name="solver_rel3" localSheetId="1" hidden="1">2</definedName>
    <definedName name="solver_rel3" localSheetId="2" hidden="1">3</definedName>
    <definedName name="solver_rel4" localSheetId="1" hidden="1">2</definedName>
    <definedName name="solver_rel4" localSheetId="2" hidden="1">3</definedName>
    <definedName name="solver_rel5" localSheetId="1" hidden="1">3</definedName>
    <definedName name="solver_rel6" localSheetId="1" hidden="1">3</definedName>
    <definedName name="solver_rel7" localSheetId="1" hidden="1">3</definedName>
    <definedName name="solver_rel8" localSheetId="1" hidden="1">2</definedName>
    <definedName name="solver_rel9" localSheetId="1" hidden="1">2</definedName>
    <definedName name="solver_rhs1" localSheetId="1" hidden="1">0</definedName>
    <definedName name="solver_rhs1" localSheetId="2" hidden="1">0</definedName>
    <definedName name="solver_rhs2" localSheetId="1" hidden="1">"binary"</definedName>
    <definedName name="solver_rhs2" localSheetId="2" hidden="1">0</definedName>
    <definedName name="solver_rhs3" localSheetId="1" hidden="1">0</definedName>
    <definedName name="solver_rhs3" localSheetId="2" hidden="1">0</definedName>
    <definedName name="solver_rhs4" localSheetId="1" hidden="1">0</definedName>
    <definedName name="solver_rhs4" localSheetId="2" hidden="1">0</definedName>
    <definedName name="solver_rhs5" localSheetId="1" hidden="1">0</definedName>
    <definedName name="solver_rhs6" localSheetId="1" hidden="1">0</definedName>
    <definedName name="solver_rhs7" localSheetId="1" hidden="1">0</definedName>
    <definedName name="solver_rhs8" localSheetId="1" hidden="1">1</definedName>
    <definedName name="solver_rhs9" localSheetId="1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2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100</definedName>
    <definedName name="solver_tim" localSheetId="2" hidden="1">2147483647</definedName>
    <definedName name="solver_tol" localSheetId="0" hidden="1">0.01</definedName>
    <definedName name="solver_tol" localSheetId="1" hidden="1">0.000001</definedName>
    <definedName name="solver_tol" localSheetId="2" hidden="1">0.01</definedName>
    <definedName name="solver_typ" localSheetId="0" hidden="1">1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2</definedName>
    <definedName name="solver_ver" localSheetId="2" hidden="1">2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4" l="1"/>
  <c r="B37" i="1"/>
  <c r="C31" i="2"/>
  <c r="D31" i="2"/>
  <c r="E31" i="2"/>
  <c r="F31" i="2"/>
  <c r="G31" i="2"/>
  <c r="B31" i="2"/>
  <c r="C23" i="2"/>
  <c r="D23" i="2"/>
  <c r="E23" i="2"/>
  <c r="F23" i="2"/>
  <c r="G23" i="2"/>
  <c r="B27" i="2"/>
  <c r="B23" i="2"/>
  <c r="I23" i="2" l="1"/>
  <c r="B27" i="1" l="1"/>
  <c r="G35" i="4"/>
  <c r="F35" i="4"/>
  <c r="E35" i="4"/>
  <c r="D35" i="4"/>
  <c r="C35" i="4"/>
  <c r="B35" i="4"/>
  <c r="G27" i="4"/>
  <c r="F27" i="4"/>
  <c r="E27" i="4"/>
  <c r="D27" i="4"/>
  <c r="C27" i="4"/>
  <c r="B27" i="4"/>
  <c r="I26" i="4"/>
  <c r="I25" i="4"/>
  <c r="I24" i="4"/>
  <c r="I23" i="4"/>
  <c r="G19" i="4"/>
  <c r="F19" i="4"/>
  <c r="E19" i="4"/>
  <c r="D19" i="4"/>
  <c r="C19" i="4"/>
  <c r="B19" i="4"/>
  <c r="G18" i="4"/>
  <c r="F18" i="4"/>
  <c r="E18" i="4"/>
  <c r="D18" i="4"/>
  <c r="C18" i="4"/>
  <c r="B18" i="4"/>
  <c r="G17" i="4"/>
  <c r="F17" i="4"/>
  <c r="E17" i="4"/>
  <c r="D17" i="4"/>
  <c r="C17" i="4"/>
  <c r="B17" i="4"/>
  <c r="G16" i="4"/>
  <c r="F16" i="4"/>
  <c r="E16" i="4"/>
  <c r="D16" i="4"/>
  <c r="C16" i="4"/>
  <c r="B16" i="4"/>
  <c r="H12" i="4"/>
  <c r="H11" i="4"/>
  <c r="G35" i="2"/>
  <c r="F35" i="2"/>
  <c r="E35" i="2"/>
  <c r="D35" i="2"/>
  <c r="C35" i="2"/>
  <c r="B35" i="2"/>
  <c r="I34" i="2"/>
  <c r="I33" i="2"/>
  <c r="I32" i="2"/>
  <c r="I31" i="2"/>
  <c r="G27" i="2"/>
  <c r="F27" i="2"/>
  <c r="E27" i="2"/>
  <c r="D27" i="2"/>
  <c r="C27" i="2"/>
  <c r="I26" i="2"/>
  <c r="I25" i="2"/>
  <c r="I24" i="2"/>
  <c r="G19" i="2"/>
  <c r="F19" i="2"/>
  <c r="E19" i="2"/>
  <c r="D19" i="2"/>
  <c r="C19" i="2"/>
  <c r="B19" i="2"/>
  <c r="G18" i="2"/>
  <c r="F18" i="2"/>
  <c r="E18" i="2"/>
  <c r="D18" i="2"/>
  <c r="C18" i="2"/>
  <c r="B18" i="2"/>
  <c r="G17" i="2"/>
  <c r="F17" i="2"/>
  <c r="E17" i="2"/>
  <c r="D17" i="2"/>
  <c r="C17" i="2"/>
  <c r="B17" i="2"/>
  <c r="G16" i="2"/>
  <c r="F16" i="2"/>
  <c r="E16" i="2"/>
  <c r="D16" i="2"/>
  <c r="C16" i="2"/>
  <c r="B16" i="2"/>
  <c r="B37" i="2" s="1"/>
  <c r="H12" i="2"/>
  <c r="H11" i="2"/>
  <c r="G19" i="1" l="1"/>
  <c r="G18" i="1"/>
  <c r="G17" i="1"/>
  <c r="G16" i="1"/>
  <c r="F19" i="1"/>
  <c r="F18" i="1"/>
  <c r="F17" i="1"/>
  <c r="F16" i="1"/>
  <c r="E19" i="1"/>
  <c r="E18" i="1"/>
  <c r="E17" i="1"/>
  <c r="E16" i="1"/>
  <c r="D19" i="1"/>
  <c r="D18" i="1"/>
  <c r="D17" i="1"/>
  <c r="D16" i="1"/>
  <c r="C19" i="1"/>
  <c r="C18" i="1"/>
  <c r="C17" i="1"/>
  <c r="C16" i="1"/>
  <c r="B19" i="1"/>
  <c r="B18" i="1"/>
  <c r="B17" i="1"/>
  <c r="B16" i="1"/>
  <c r="H12" i="1"/>
  <c r="H11" i="1"/>
  <c r="I32" i="1"/>
  <c r="I33" i="1"/>
  <c r="I34" i="1"/>
  <c r="I31" i="1"/>
  <c r="C35" i="1"/>
  <c r="D35" i="1"/>
  <c r="E35" i="1"/>
  <c r="F35" i="1"/>
  <c r="G35" i="1"/>
  <c r="B35" i="1"/>
  <c r="I24" i="1"/>
  <c r="I25" i="1"/>
  <c r="I26" i="1"/>
  <c r="I23" i="1"/>
  <c r="C27" i="1"/>
  <c r="D27" i="1"/>
  <c r="E27" i="1"/>
  <c r="F27" i="1"/>
  <c r="G27" i="1"/>
</calcChain>
</file>

<file path=xl/sharedStrings.xml><?xml version="1.0" encoding="utf-8"?>
<sst xmlns="http://schemas.openxmlformats.org/spreadsheetml/2006/main" count="198" uniqueCount="27">
  <si>
    <t>Regional Demand by Product</t>
  </si>
  <si>
    <t>Zone</t>
  </si>
  <si>
    <t>southeast</t>
  </si>
  <si>
    <t>Upper midwest</t>
  </si>
  <si>
    <t>lower midwest</t>
  </si>
  <si>
    <t>southwest</t>
  </si>
  <si>
    <t>Plant Costs and Capacity</t>
  </si>
  <si>
    <t xml:space="preserve">Plant </t>
  </si>
  <si>
    <t>Fixed Cost</t>
  </si>
  <si>
    <t>Variable Cost/unit</t>
  </si>
  <si>
    <t>Chicago</t>
  </si>
  <si>
    <t>Princeton, NJ</t>
  </si>
  <si>
    <t>Atlanta</t>
  </si>
  <si>
    <t>LA</t>
  </si>
  <si>
    <t>Capacity</t>
  </si>
  <si>
    <t>Transportation Costs</t>
  </si>
  <si>
    <t>Fixed</t>
  </si>
  <si>
    <t>Demand</t>
  </si>
  <si>
    <t>Wipes</t>
  </si>
  <si>
    <t>Ointment</t>
  </si>
  <si>
    <t>Total</t>
  </si>
  <si>
    <t>Northwest</t>
  </si>
  <si>
    <t>northeast</t>
  </si>
  <si>
    <t>Wipes Variables</t>
  </si>
  <si>
    <t>Ointment Variables</t>
  </si>
  <si>
    <t>Transport cost Multiplier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</si>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</sst>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wrapText="1"/>
    </xf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43" fontId="0" fillId="0" borderId="1" xfId="1" applyFont="1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3" fillId="0" borderId="0" xfId="0" applyFont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3" fillId="0" borderId="3" xfId="0" applyFont="1" applyBorder="1"/>
    <xf numFmtId="0" fontId="4" fillId="2" borderId="4" xfId="0" applyFont="1" applyFill="1" applyBorder="1"/>
    <xf numFmtId="0" fontId="2" fillId="2" borderId="4" xfId="0" applyFont="1" applyFill="1" applyBorder="1"/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186542</xdr:colOff>
      <xdr:row>14</xdr:row>
      <xdr:rowOff>14101</xdr:rowOff>
    </xdr:from>
    <xdr:ext cx="4259564" cy="78124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554191" y="3245179"/>
          <a:ext cx="4259564" cy="781240"/>
        </a:xfrm>
        <a:prstGeom prst="rect">
          <a:avLst/>
        </a:prstGeom>
        <a:solidFill>
          <a:srgbClr val="FFFF00"/>
        </a:solidFill>
        <a:ln w="1270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 b="1"/>
            <a:t>To solve Question 1</a:t>
          </a:r>
          <a:endParaRPr lang="en-US" sz="1100" b="0"/>
        </a:p>
        <a:p>
          <a:r>
            <a:rPr lang="en-US" sz="1100" b="0"/>
            <a:t>Set</a:t>
          </a:r>
          <a:r>
            <a:rPr lang="en-US" sz="1100" b="0" baseline="0"/>
            <a:t> Cells H23 and H31 to be 1. Copy cells B11 to G11 and paste them to</a:t>
          </a:r>
        </a:p>
        <a:p>
          <a:r>
            <a:rPr lang="en-US" sz="1100" b="0" baseline="0"/>
            <a:t>cells B23 to G23. Similarly, Copy B12 to G12 to B31 to G31. Total</a:t>
          </a:r>
        </a:p>
        <a:p>
          <a:r>
            <a:rPr lang="en-US" sz="1100" b="0" baseline="0"/>
            <a:t>cost is obtained in Cell B37.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19959</xdr:colOff>
      <xdr:row>14</xdr:row>
      <xdr:rowOff>9373</xdr:rowOff>
    </xdr:from>
    <xdr:ext cx="3247171" cy="215905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8045149" y="3269040"/>
          <a:ext cx="3247171" cy="2159053"/>
        </a:xfrm>
        <a:prstGeom prst="rect">
          <a:avLst/>
        </a:prstGeom>
        <a:solidFill>
          <a:srgbClr val="FFFF00"/>
        </a:solidFill>
        <a:ln w="1270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 b="1"/>
            <a:t>Question 1</a:t>
          </a:r>
          <a:endParaRPr lang="en-US" sz="1100" b="0"/>
        </a:p>
        <a:p>
          <a:r>
            <a:rPr lang="en-US" sz="1100" b="0"/>
            <a:t>Set</a:t>
          </a:r>
          <a:r>
            <a:rPr lang="en-US" sz="1100" b="0" baseline="0"/>
            <a:t> Cells H23 and H31 to be 1. Copy B11 to G11 to</a:t>
          </a:r>
        </a:p>
        <a:p>
          <a:r>
            <a:rPr lang="en-US" sz="1100" b="0" baseline="0"/>
            <a:t>B23 to G23. Copy B12 to G12 to B31 to G31. Total</a:t>
          </a:r>
        </a:p>
        <a:p>
          <a:r>
            <a:rPr lang="en-US" sz="1100" b="0" baseline="0"/>
            <a:t>cost is obtained in Cell B37.</a:t>
          </a:r>
        </a:p>
        <a:p>
          <a:endParaRPr lang="en-US" sz="1100" b="1" baseline="0"/>
        </a:p>
        <a:p>
          <a:r>
            <a:rPr lang="en-US" sz="1100" b="1" baseline="0"/>
            <a:t>Question 2</a:t>
          </a:r>
          <a:endParaRPr lang="en-US" sz="1100" b="0" baseline="0"/>
        </a:p>
        <a:p>
          <a:r>
            <a:rPr lang="en-US" sz="1100" b="0" baseline="0"/>
            <a:t>Use Data | Analysis | Solver to solve for the optimal</a:t>
          </a:r>
        </a:p>
        <a:p>
          <a:r>
            <a:rPr lang="en-US" sz="1100" b="0" baseline="0"/>
            <a:t>configuration. To change transportation costs,</a:t>
          </a:r>
        </a:p>
        <a:p>
          <a:r>
            <a:rPr lang="en-US" sz="1100" b="0" baseline="0"/>
            <a:t>change the multiplier in Cell I16.</a:t>
          </a:r>
        </a:p>
        <a:p>
          <a:endParaRPr lang="en-US" sz="1100" b="0" baseline="0"/>
        </a:p>
        <a:p>
          <a:r>
            <a:rPr lang="en-US" sz="1100" b="1" baseline="0">
              <a:solidFill>
                <a:srgbClr val="FF0000"/>
              </a:solidFill>
            </a:rPr>
            <a:t>Go to Solver. You still need to </a:t>
          </a:r>
          <a:r>
            <a:rPr lang="en-US" sz="1100" b="1" u="sng" baseline="0">
              <a:solidFill>
                <a:srgbClr val="FF0000"/>
              </a:solidFill>
            </a:rPr>
            <a:t>add more constraints</a:t>
          </a:r>
          <a:r>
            <a:rPr lang="en-US" sz="1100" b="1" baseline="0">
              <a:solidFill>
                <a:srgbClr val="FF0000"/>
              </a:solidFill>
            </a:rPr>
            <a:t>!</a:t>
          </a:r>
        </a:p>
        <a:p>
          <a:endParaRPr lang="en-US" sz="1100" b="1" baseline="0">
            <a:solidFill>
              <a:srgbClr val="FF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38100</xdr:colOff>
      <xdr:row>1</xdr:row>
      <xdr:rowOff>19050</xdr:rowOff>
    </xdr:from>
    <xdr:ext cx="3930884" cy="181459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694714" y="280307"/>
          <a:ext cx="3930884" cy="1814599"/>
        </a:xfrm>
        <a:prstGeom prst="rect">
          <a:avLst/>
        </a:prstGeom>
        <a:solidFill>
          <a:srgbClr val="FFFF00"/>
        </a:solidFill>
        <a:ln w="1270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 b="1" baseline="0"/>
            <a:t>Question 2</a:t>
          </a:r>
          <a:endParaRPr lang="en-US" sz="1100" b="0" baseline="0"/>
        </a:p>
        <a:p>
          <a:r>
            <a:rPr lang="en-US" sz="1100" b="0" baseline="0"/>
            <a:t>Use Data | Analysis | Solver to solve for the optimal</a:t>
          </a:r>
        </a:p>
        <a:p>
          <a:r>
            <a:rPr lang="en-US" sz="1100" b="0" baseline="0"/>
            <a:t>configuration. To change transportation costs,</a:t>
          </a:r>
        </a:p>
        <a:p>
          <a:r>
            <a:rPr lang="en-US" sz="1100" b="0" baseline="0"/>
            <a:t>change the multiplier in Cell I16.</a:t>
          </a:r>
        </a:p>
        <a:p>
          <a:endParaRPr lang="en-US" sz="1100" b="0" baseline="0"/>
        </a:p>
        <a:p>
          <a:r>
            <a:rPr lang="en-US" sz="1100" b="0" baseline="0">
              <a:solidFill>
                <a:srgbClr val="FF0000"/>
              </a:solidFill>
            </a:rPr>
            <a:t>Remember that you need to add more constraints inside "Solver"</a:t>
          </a:r>
        </a:p>
        <a:p>
          <a:endParaRPr lang="en-US" sz="1100" b="0" baseline="0">
            <a:solidFill>
              <a:srgbClr val="FF0000"/>
            </a:solidFill>
          </a:endParaRPr>
        </a:p>
        <a:p>
          <a:r>
            <a:rPr lang="en-US" sz="1100" b="1" baseline="0"/>
            <a:t>Question 3</a:t>
          </a:r>
          <a:endParaRPr lang="en-US" sz="1100" b="0" baseline="0"/>
        </a:p>
        <a:p>
          <a:r>
            <a:rPr lang="en-US" sz="1100" b="0" baseline="0"/>
            <a:t>Delete the constraints in Solver setting Cells H23 and </a:t>
          </a:r>
        </a:p>
        <a:p>
          <a:r>
            <a:rPr lang="en-US" sz="1100" b="0" baseline="0"/>
            <a:t>H31 to 1 and resolve.</a:t>
          </a:r>
          <a:endParaRPr lang="en-US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zoomScale="110" zoomScaleNormal="110" workbookViewId="0">
      <selection activeCell="K1" sqref="K1"/>
    </sheetView>
  </sheetViews>
  <sheetFormatPr baseColWidth="10" defaultColWidth="8.83203125" defaultRowHeight="15" x14ac:dyDescent="0.2"/>
  <cols>
    <col min="1" max="1" width="13.1640625" customWidth="1"/>
    <col min="2" max="2" width="10.1640625" customWidth="1"/>
    <col min="3" max="3" width="11.1640625" customWidth="1"/>
    <col min="4" max="4" width="14.1640625" customWidth="1"/>
    <col min="5" max="5" width="12.1640625" customWidth="1"/>
    <col min="6" max="6" width="10.1640625" customWidth="1"/>
    <col min="7" max="7" width="13.6640625" customWidth="1"/>
    <col min="9" max="9" width="10" customWidth="1"/>
  </cols>
  <sheetData>
    <row r="1" spans="1:9" ht="21" x14ac:dyDescent="0.25">
      <c r="A1" s="16" t="s">
        <v>6</v>
      </c>
      <c r="B1" s="16"/>
      <c r="C1" s="16"/>
      <c r="D1" s="16"/>
      <c r="E1" s="16"/>
      <c r="F1" s="16"/>
      <c r="G1" s="16"/>
      <c r="H1" s="16"/>
      <c r="I1" s="8"/>
    </row>
    <row r="2" spans="1:9" x14ac:dyDescent="0.2">
      <c r="A2" s="3"/>
      <c r="B2" s="17" t="s">
        <v>18</v>
      </c>
      <c r="C2" s="17"/>
      <c r="D2" s="17"/>
      <c r="E2" s="18" t="s">
        <v>19</v>
      </c>
      <c r="F2" s="18"/>
      <c r="G2" s="18"/>
    </row>
    <row r="3" spans="1:9" ht="33.75" customHeight="1" x14ac:dyDescent="0.2">
      <c r="A3" s="1" t="s">
        <v>7</v>
      </c>
      <c r="B3" s="1" t="s">
        <v>8</v>
      </c>
      <c r="C3" s="1" t="s">
        <v>9</v>
      </c>
      <c r="D3" s="1" t="s">
        <v>14</v>
      </c>
      <c r="E3" s="1" t="s">
        <v>8</v>
      </c>
      <c r="F3" s="1" t="s">
        <v>9</v>
      </c>
      <c r="G3" s="1" t="s">
        <v>14</v>
      </c>
    </row>
    <row r="4" spans="1:9" x14ac:dyDescent="0.2">
      <c r="A4" s="2" t="s">
        <v>10</v>
      </c>
      <c r="B4" s="2">
        <v>5000</v>
      </c>
      <c r="C4" s="2">
        <v>10</v>
      </c>
      <c r="D4" s="2">
        <v>5000</v>
      </c>
      <c r="E4" s="2">
        <v>1500</v>
      </c>
      <c r="F4" s="2">
        <v>20</v>
      </c>
      <c r="G4" s="2">
        <v>1000</v>
      </c>
    </row>
    <row r="5" spans="1:9" x14ac:dyDescent="0.2">
      <c r="A5" s="2" t="s">
        <v>11</v>
      </c>
      <c r="B5" s="2">
        <v>2200</v>
      </c>
      <c r="C5" s="2">
        <v>10</v>
      </c>
      <c r="D5" s="2">
        <v>2000</v>
      </c>
      <c r="E5" s="2">
        <v>1500</v>
      </c>
      <c r="F5" s="2">
        <v>20</v>
      </c>
      <c r="G5" s="2">
        <v>1000</v>
      </c>
    </row>
    <row r="6" spans="1:9" x14ac:dyDescent="0.2">
      <c r="A6" s="2" t="s">
        <v>12</v>
      </c>
      <c r="B6" s="2">
        <v>2200</v>
      </c>
      <c r="C6" s="2">
        <v>10</v>
      </c>
      <c r="D6" s="2">
        <v>2000</v>
      </c>
      <c r="E6" s="2">
        <v>1500</v>
      </c>
      <c r="F6" s="2">
        <v>20</v>
      </c>
      <c r="G6" s="2">
        <v>1000</v>
      </c>
    </row>
    <row r="7" spans="1:9" x14ac:dyDescent="0.2">
      <c r="A7" s="2" t="s">
        <v>13</v>
      </c>
      <c r="B7" s="2">
        <v>2200</v>
      </c>
      <c r="C7" s="2">
        <v>10</v>
      </c>
      <c r="D7" s="2">
        <v>2000</v>
      </c>
      <c r="E7" s="2">
        <v>1500</v>
      </c>
      <c r="F7" s="2">
        <v>20</v>
      </c>
      <c r="G7" s="2">
        <v>1000</v>
      </c>
    </row>
    <row r="9" spans="1:9" ht="21" x14ac:dyDescent="0.25">
      <c r="A9" s="15" t="s">
        <v>0</v>
      </c>
      <c r="B9" s="15"/>
      <c r="C9" s="15"/>
      <c r="D9" s="15"/>
      <c r="E9" s="15"/>
      <c r="F9" s="15"/>
      <c r="G9" s="15"/>
      <c r="H9" s="15"/>
    </row>
    <row r="10" spans="1:9" ht="32" x14ac:dyDescent="0.2">
      <c r="A10" s="1" t="s">
        <v>1</v>
      </c>
      <c r="B10" s="1" t="s">
        <v>21</v>
      </c>
      <c r="C10" s="1" t="s">
        <v>5</v>
      </c>
      <c r="D10" s="1" t="s">
        <v>3</v>
      </c>
      <c r="E10" s="1" t="s">
        <v>4</v>
      </c>
      <c r="F10" s="1" t="s">
        <v>22</v>
      </c>
      <c r="G10" s="1" t="s">
        <v>2</v>
      </c>
      <c r="H10" s="4" t="s">
        <v>20</v>
      </c>
    </row>
    <row r="11" spans="1:9" x14ac:dyDescent="0.2">
      <c r="A11" s="10" t="s">
        <v>18</v>
      </c>
      <c r="B11" s="10">
        <v>500</v>
      </c>
      <c r="C11" s="10">
        <v>700</v>
      </c>
      <c r="D11" s="10">
        <v>900</v>
      </c>
      <c r="E11" s="10">
        <v>800</v>
      </c>
      <c r="F11" s="10">
        <v>1000</v>
      </c>
      <c r="G11" s="10">
        <v>600</v>
      </c>
      <c r="H11" s="2">
        <f>SUM(B11:G11)</f>
        <v>4500</v>
      </c>
    </row>
    <row r="12" spans="1:9" x14ac:dyDescent="0.2">
      <c r="A12" s="11" t="s">
        <v>19</v>
      </c>
      <c r="B12" s="11">
        <v>50</v>
      </c>
      <c r="C12" s="11">
        <v>90</v>
      </c>
      <c r="D12" s="11">
        <v>120</v>
      </c>
      <c r="E12" s="11">
        <v>65</v>
      </c>
      <c r="F12" s="11">
        <v>120</v>
      </c>
      <c r="G12" s="11">
        <v>70</v>
      </c>
      <c r="H12" s="2">
        <f>SUM(B12:G12)</f>
        <v>515</v>
      </c>
    </row>
    <row r="14" spans="1:9" ht="21" x14ac:dyDescent="0.25">
      <c r="A14" s="16" t="s">
        <v>15</v>
      </c>
      <c r="B14" s="16"/>
      <c r="C14" s="16"/>
      <c r="D14" s="16"/>
      <c r="E14" s="16"/>
      <c r="F14" s="16"/>
      <c r="G14" s="16"/>
      <c r="H14" s="16"/>
    </row>
    <row r="15" spans="1:9" ht="48" x14ac:dyDescent="0.2">
      <c r="A15" s="2"/>
      <c r="B15" s="1" t="s">
        <v>21</v>
      </c>
      <c r="C15" s="1" t="s">
        <v>5</v>
      </c>
      <c r="D15" s="1" t="s">
        <v>3</v>
      </c>
      <c r="E15" s="1" t="s">
        <v>4</v>
      </c>
      <c r="F15" s="1" t="s">
        <v>22</v>
      </c>
      <c r="G15" s="1" t="s">
        <v>2</v>
      </c>
      <c r="I15" s="6" t="s">
        <v>25</v>
      </c>
    </row>
    <row r="16" spans="1:9" x14ac:dyDescent="0.2">
      <c r="A16" s="2" t="s">
        <v>10</v>
      </c>
      <c r="B16" s="5">
        <f>6.32*I16</f>
        <v>6.32</v>
      </c>
      <c r="C16" s="5">
        <f>6.32*I16</f>
        <v>6.32</v>
      </c>
      <c r="D16" s="5">
        <f>3.68*I16</f>
        <v>3.68</v>
      </c>
      <c r="E16" s="5">
        <f>4.04*I16</f>
        <v>4.04</v>
      </c>
      <c r="F16" s="5">
        <f>5.76*I16</f>
        <v>5.76</v>
      </c>
      <c r="G16" s="5">
        <f>5.96*I16</f>
        <v>5.96</v>
      </c>
      <c r="I16" s="7">
        <v>1</v>
      </c>
    </row>
    <row r="17" spans="1:9" x14ac:dyDescent="0.2">
      <c r="A17" s="2" t="s">
        <v>11</v>
      </c>
      <c r="B17" s="5">
        <f>6.6*I16</f>
        <v>6.6</v>
      </c>
      <c r="C17" s="5">
        <f>6.6*I16</f>
        <v>6.6</v>
      </c>
      <c r="D17" s="5">
        <f>5.76*I16</f>
        <v>5.76</v>
      </c>
      <c r="E17" s="5">
        <f>5.92*I16</f>
        <v>5.92</v>
      </c>
      <c r="F17" s="5">
        <f>3.68*I16</f>
        <v>3.68</v>
      </c>
      <c r="G17" s="5">
        <f>4.08*I16</f>
        <v>4.08</v>
      </c>
    </row>
    <row r="18" spans="1:9" x14ac:dyDescent="0.2">
      <c r="A18" s="2" t="s">
        <v>12</v>
      </c>
      <c r="B18" s="5">
        <f>6.72*I16</f>
        <v>6.72</v>
      </c>
      <c r="C18" s="5">
        <f>6.48*I16</f>
        <v>6.48</v>
      </c>
      <c r="D18" s="5">
        <f>5.92*I16</f>
        <v>5.92</v>
      </c>
      <c r="E18" s="5">
        <f>4.08*I16</f>
        <v>4.08</v>
      </c>
      <c r="F18" s="5">
        <f>4.04*I16</f>
        <v>4.04</v>
      </c>
      <c r="G18" s="5">
        <f>3.64*I16</f>
        <v>3.64</v>
      </c>
    </row>
    <row r="19" spans="1:9" x14ac:dyDescent="0.2">
      <c r="A19" s="2" t="s">
        <v>13</v>
      </c>
      <c r="B19" s="5">
        <f>4.36*I16</f>
        <v>4.3600000000000003</v>
      </c>
      <c r="C19" s="5">
        <f>3.68*I16</f>
        <v>3.68</v>
      </c>
      <c r="D19" s="5">
        <f>6.32*I16</f>
        <v>6.32</v>
      </c>
      <c r="E19" s="5">
        <f>6.32*I16</f>
        <v>6.32</v>
      </c>
      <c r="F19" s="5">
        <f>6.72*I16</f>
        <v>6.72</v>
      </c>
      <c r="G19" s="5">
        <f>6.6*I16</f>
        <v>6.6</v>
      </c>
    </row>
    <row r="21" spans="1:9" ht="21" x14ac:dyDescent="0.25">
      <c r="A21" s="15" t="s">
        <v>23</v>
      </c>
      <c r="B21" s="15"/>
      <c r="C21" s="15"/>
      <c r="D21" s="15"/>
      <c r="E21" s="15"/>
      <c r="F21" s="15"/>
      <c r="G21" s="15"/>
      <c r="H21" s="15"/>
      <c r="I21" s="15"/>
    </row>
    <row r="22" spans="1:9" ht="32" x14ac:dyDescent="0.2">
      <c r="A22" s="2"/>
      <c r="B22" s="1" t="s">
        <v>21</v>
      </c>
      <c r="C22" s="1" t="s">
        <v>5</v>
      </c>
      <c r="D22" s="1" t="s">
        <v>3</v>
      </c>
      <c r="E22" s="1" t="s">
        <v>4</v>
      </c>
      <c r="F22" s="1" t="s">
        <v>22</v>
      </c>
      <c r="G22" s="1" t="s">
        <v>2</v>
      </c>
      <c r="H22" s="2" t="s">
        <v>16</v>
      </c>
      <c r="I22" s="2" t="s">
        <v>14</v>
      </c>
    </row>
    <row r="23" spans="1:9" x14ac:dyDescent="0.2">
      <c r="A23" s="2" t="s">
        <v>10</v>
      </c>
      <c r="B23" s="10">
        <f>B11</f>
        <v>500</v>
      </c>
      <c r="C23" s="10">
        <f t="shared" ref="C23:G23" si="0">C11</f>
        <v>700</v>
      </c>
      <c r="D23" s="10">
        <f t="shared" si="0"/>
        <v>900</v>
      </c>
      <c r="E23" s="10">
        <f t="shared" si="0"/>
        <v>800</v>
      </c>
      <c r="F23" s="10">
        <f t="shared" si="0"/>
        <v>1000</v>
      </c>
      <c r="G23" s="10">
        <f t="shared" si="0"/>
        <v>600</v>
      </c>
      <c r="H23" s="2">
        <v>1</v>
      </c>
      <c r="I23" s="2">
        <f>H23*D4-SUM(B23:G23)</f>
        <v>500</v>
      </c>
    </row>
    <row r="24" spans="1:9" x14ac:dyDescent="0.2">
      <c r="A24" s="2" t="s">
        <v>11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f>H24*D5-SUM(B24:G24)</f>
        <v>0</v>
      </c>
    </row>
    <row r="25" spans="1:9" x14ac:dyDescent="0.2">
      <c r="A25" s="2" t="s">
        <v>12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f>H25*D6-SUM(B25:G25)</f>
        <v>0</v>
      </c>
    </row>
    <row r="26" spans="1:9" x14ac:dyDescent="0.2">
      <c r="A26" s="2" t="s">
        <v>13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f>H26*D7-SUM(B26:G26)</f>
        <v>0</v>
      </c>
    </row>
    <row r="27" spans="1:9" x14ac:dyDescent="0.2">
      <c r="A27" s="4" t="s">
        <v>17</v>
      </c>
      <c r="B27" s="4">
        <f t="shared" ref="B27:G27" si="1">B11-SUM(B23:B26)</f>
        <v>0</v>
      </c>
      <c r="C27" s="4">
        <f t="shared" si="1"/>
        <v>0</v>
      </c>
      <c r="D27" s="4">
        <f t="shared" si="1"/>
        <v>0</v>
      </c>
      <c r="E27" s="4">
        <f t="shared" si="1"/>
        <v>0</v>
      </c>
      <c r="F27" s="4">
        <f t="shared" si="1"/>
        <v>0</v>
      </c>
      <c r="G27" s="4">
        <f t="shared" si="1"/>
        <v>0</v>
      </c>
    </row>
    <row r="29" spans="1:9" ht="21" x14ac:dyDescent="0.25">
      <c r="A29" s="15" t="s">
        <v>24</v>
      </c>
      <c r="B29" s="15"/>
      <c r="C29" s="15"/>
      <c r="D29" s="15"/>
      <c r="E29" s="15"/>
      <c r="F29" s="15"/>
      <c r="G29" s="15"/>
      <c r="H29" s="15"/>
      <c r="I29" s="15"/>
    </row>
    <row r="30" spans="1:9" ht="32" x14ac:dyDescent="0.2">
      <c r="A30" s="2"/>
      <c r="B30" s="1" t="s">
        <v>21</v>
      </c>
      <c r="C30" s="1" t="s">
        <v>5</v>
      </c>
      <c r="D30" s="1" t="s">
        <v>3</v>
      </c>
      <c r="E30" s="1" t="s">
        <v>4</v>
      </c>
      <c r="F30" s="1" t="s">
        <v>22</v>
      </c>
      <c r="G30" s="1" t="s">
        <v>2</v>
      </c>
      <c r="H30" s="2" t="s">
        <v>16</v>
      </c>
      <c r="I30" s="2" t="s">
        <v>14</v>
      </c>
    </row>
    <row r="31" spans="1:9" x14ac:dyDescent="0.2">
      <c r="A31" s="2" t="s">
        <v>10</v>
      </c>
      <c r="B31" s="11">
        <f>B12</f>
        <v>50</v>
      </c>
      <c r="C31" s="11">
        <f t="shared" ref="C31:G31" si="2">C12</f>
        <v>90</v>
      </c>
      <c r="D31" s="11">
        <f t="shared" si="2"/>
        <v>120</v>
      </c>
      <c r="E31" s="11">
        <f t="shared" si="2"/>
        <v>65</v>
      </c>
      <c r="F31" s="11">
        <f t="shared" si="2"/>
        <v>120</v>
      </c>
      <c r="G31" s="11">
        <f t="shared" si="2"/>
        <v>70</v>
      </c>
      <c r="H31" s="2">
        <v>1</v>
      </c>
      <c r="I31" s="2">
        <f>H31*G4-SUM(B31:G31)</f>
        <v>485</v>
      </c>
    </row>
    <row r="32" spans="1:9" x14ac:dyDescent="0.2">
      <c r="A32" s="2" t="s">
        <v>11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f>H32*G5-SUM(B32:G32)</f>
        <v>0</v>
      </c>
    </row>
    <row r="33" spans="1:9" x14ac:dyDescent="0.2">
      <c r="A33" s="2" t="s">
        <v>12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f>H33*G6-SUM(B33:G33)</f>
        <v>0</v>
      </c>
    </row>
    <row r="34" spans="1:9" x14ac:dyDescent="0.2">
      <c r="A34" s="2" t="s">
        <v>13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f>H34*G7-SUM(B34:G34)</f>
        <v>0</v>
      </c>
    </row>
    <row r="35" spans="1:9" x14ac:dyDescent="0.2">
      <c r="A35" s="4" t="s">
        <v>17</v>
      </c>
      <c r="B35" s="4">
        <f t="shared" ref="B35:G35" si="3">B12-SUM(B31:B34)</f>
        <v>0</v>
      </c>
      <c r="C35" s="4">
        <f t="shared" si="3"/>
        <v>0</v>
      </c>
      <c r="D35" s="4">
        <f t="shared" si="3"/>
        <v>0</v>
      </c>
      <c r="E35" s="4">
        <f t="shared" si="3"/>
        <v>0</v>
      </c>
      <c r="F35" s="4">
        <f t="shared" si="3"/>
        <v>0</v>
      </c>
      <c r="G35" s="4">
        <f t="shared" si="3"/>
        <v>0</v>
      </c>
    </row>
    <row r="36" spans="1:9" ht="16" thickBot="1" x14ac:dyDescent="0.25"/>
    <row r="37" spans="1:9" ht="22" thickBot="1" x14ac:dyDescent="0.3">
      <c r="A37" s="12" t="s">
        <v>26</v>
      </c>
      <c r="B37" s="13">
        <f>SUMPRODUCT(B23:G26,B16:G19)*I16+SUMPRODUCT(B31:G34,B16:G19)*I16+SUMPRODUCT(H23:H26,B4:B7)+SUMPRODUCT(E4:E7,H31:H34)</f>
        <v>32661.4</v>
      </c>
    </row>
  </sheetData>
  <mergeCells count="7">
    <mergeCell ref="A29:I29"/>
    <mergeCell ref="A1:H1"/>
    <mergeCell ref="B2:D2"/>
    <mergeCell ref="E2:G2"/>
    <mergeCell ref="A9:H9"/>
    <mergeCell ref="A14:H14"/>
    <mergeCell ref="A21:I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topLeftCell="A15" zoomScale="113" zoomScaleNormal="90" workbookViewId="0">
      <selection activeCell="D40" sqref="D40"/>
    </sheetView>
  </sheetViews>
  <sheetFormatPr baseColWidth="10" defaultColWidth="8.83203125" defaultRowHeight="15" x14ac:dyDescent="0.2"/>
  <cols>
    <col min="1" max="1" width="13.1640625" customWidth="1"/>
    <col min="2" max="2" width="10.1640625" customWidth="1"/>
    <col min="3" max="3" width="11.1640625" customWidth="1"/>
    <col min="4" max="4" width="14.1640625" customWidth="1"/>
    <col min="5" max="5" width="12.1640625" customWidth="1"/>
    <col min="6" max="6" width="10.1640625" customWidth="1"/>
    <col min="7" max="7" width="13.6640625" customWidth="1"/>
    <col min="9" max="9" width="10" customWidth="1"/>
  </cols>
  <sheetData>
    <row r="1" spans="1:9" ht="21" x14ac:dyDescent="0.25">
      <c r="A1" s="16" t="s">
        <v>6</v>
      </c>
      <c r="B1" s="16"/>
      <c r="C1" s="16"/>
      <c r="D1" s="16"/>
      <c r="E1" s="16"/>
      <c r="F1" s="16"/>
      <c r="G1" s="16"/>
      <c r="H1" s="16"/>
      <c r="I1" s="8"/>
    </row>
    <row r="2" spans="1:9" x14ac:dyDescent="0.2">
      <c r="A2" s="3"/>
      <c r="B2" s="17" t="s">
        <v>18</v>
      </c>
      <c r="C2" s="17"/>
      <c r="D2" s="17"/>
      <c r="E2" s="18" t="s">
        <v>19</v>
      </c>
      <c r="F2" s="18"/>
      <c r="G2" s="18"/>
    </row>
    <row r="3" spans="1:9" ht="33.75" customHeight="1" x14ac:dyDescent="0.2">
      <c r="A3" s="1" t="s">
        <v>7</v>
      </c>
      <c r="B3" s="1" t="s">
        <v>8</v>
      </c>
      <c r="C3" s="1" t="s">
        <v>9</v>
      </c>
      <c r="D3" s="1" t="s">
        <v>14</v>
      </c>
      <c r="E3" s="1" t="s">
        <v>8</v>
      </c>
      <c r="F3" s="1" t="s">
        <v>9</v>
      </c>
      <c r="G3" s="1" t="s">
        <v>14</v>
      </c>
    </row>
    <row r="4" spans="1:9" x14ac:dyDescent="0.2">
      <c r="A4" s="2" t="s">
        <v>10</v>
      </c>
      <c r="B4" s="2">
        <v>5000</v>
      </c>
      <c r="C4" s="2">
        <v>10</v>
      </c>
      <c r="D4" s="2">
        <v>5000</v>
      </c>
      <c r="E4" s="2">
        <v>1500</v>
      </c>
      <c r="F4" s="2">
        <v>20</v>
      </c>
      <c r="G4" s="2">
        <v>1000</v>
      </c>
    </row>
    <row r="5" spans="1:9" x14ac:dyDescent="0.2">
      <c r="A5" s="2" t="s">
        <v>11</v>
      </c>
      <c r="B5" s="2">
        <v>2200</v>
      </c>
      <c r="C5" s="2">
        <v>10</v>
      </c>
      <c r="D5" s="2">
        <v>2000</v>
      </c>
      <c r="E5" s="2">
        <v>1500</v>
      </c>
      <c r="F5" s="2">
        <v>20</v>
      </c>
      <c r="G5" s="2">
        <v>1000</v>
      </c>
    </row>
    <row r="6" spans="1:9" x14ac:dyDescent="0.2">
      <c r="A6" s="2" t="s">
        <v>12</v>
      </c>
      <c r="B6" s="2">
        <v>2200</v>
      </c>
      <c r="C6" s="2">
        <v>10</v>
      </c>
      <c r="D6" s="2">
        <v>2000</v>
      </c>
      <c r="E6" s="2">
        <v>1500</v>
      </c>
      <c r="F6" s="2">
        <v>20</v>
      </c>
      <c r="G6" s="2">
        <v>1000</v>
      </c>
    </row>
    <row r="7" spans="1:9" x14ac:dyDescent="0.2">
      <c r="A7" s="2" t="s">
        <v>13</v>
      </c>
      <c r="B7" s="2">
        <v>2200</v>
      </c>
      <c r="C7" s="2">
        <v>10</v>
      </c>
      <c r="D7" s="2">
        <v>2000</v>
      </c>
      <c r="E7" s="2">
        <v>1500</v>
      </c>
      <c r="F7" s="2">
        <v>20</v>
      </c>
      <c r="G7" s="2">
        <v>1000</v>
      </c>
    </row>
    <row r="9" spans="1:9" ht="21" x14ac:dyDescent="0.25">
      <c r="A9" s="15" t="s">
        <v>0</v>
      </c>
      <c r="B9" s="15"/>
      <c r="C9" s="15"/>
      <c r="D9" s="15"/>
      <c r="E9" s="15"/>
      <c r="F9" s="15"/>
      <c r="G9" s="15"/>
      <c r="H9" s="15"/>
    </row>
    <row r="10" spans="1:9" ht="32" x14ac:dyDescent="0.2">
      <c r="A10" s="1" t="s">
        <v>1</v>
      </c>
      <c r="B10" s="1" t="s">
        <v>21</v>
      </c>
      <c r="C10" s="1" t="s">
        <v>5</v>
      </c>
      <c r="D10" s="1" t="s">
        <v>3</v>
      </c>
      <c r="E10" s="1" t="s">
        <v>4</v>
      </c>
      <c r="F10" s="1" t="s">
        <v>22</v>
      </c>
      <c r="G10" s="1" t="s">
        <v>2</v>
      </c>
      <c r="H10" s="4" t="s">
        <v>20</v>
      </c>
    </row>
    <row r="11" spans="1:9" x14ac:dyDescent="0.2">
      <c r="A11" s="10" t="s">
        <v>18</v>
      </c>
      <c r="B11" s="10">
        <v>500</v>
      </c>
      <c r="C11" s="10">
        <v>700</v>
      </c>
      <c r="D11" s="10">
        <v>900</v>
      </c>
      <c r="E11" s="10">
        <v>800</v>
      </c>
      <c r="F11" s="10">
        <v>1000</v>
      </c>
      <c r="G11" s="10">
        <v>600</v>
      </c>
      <c r="H11" s="2">
        <f>SUM(B11:G11)</f>
        <v>4500</v>
      </c>
    </row>
    <row r="12" spans="1:9" x14ac:dyDescent="0.2">
      <c r="A12" s="11" t="s">
        <v>19</v>
      </c>
      <c r="B12" s="11">
        <v>50</v>
      </c>
      <c r="C12" s="11">
        <v>90</v>
      </c>
      <c r="D12" s="11">
        <v>120</v>
      </c>
      <c r="E12" s="11">
        <v>65</v>
      </c>
      <c r="F12" s="11">
        <v>120</v>
      </c>
      <c r="G12" s="11">
        <v>70</v>
      </c>
      <c r="H12" s="2">
        <f>SUM(B12:G12)</f>
        <v>515</v>
      </c>
    </row>
    <row r="14" spans="1:9" ht="21" x14ac:dyDescent="0.25">
      <c r="A14" s="16" t="s">
        <v>15</v>
      </c>
      <c r="B14" s="16"/>
      <c r="C14" s="16"/>
      <c r="D14" s="16"/>
      <c r="E14" s="16"/>
      <c r="F14" s="16"/>
      <c r="G14" s="16"/>
      <c r="H14" s="16"/>
    </row>
    <row r="15" spans="1:9" ht="48" x14ac:dyDescent="0.2">
      <c r="A15" s="2"/>
      <c r="B15" s="1" t="s">
        <v>21</v>
      </c>
      <c r="C15" s="1" t="s">
        <v>5</v>
      </c>
      <c r="D15" s="1" t="s">
        <v>3</v>
      </c>
      <c r="E15" s="1" t="s">
        <v>4</v>
      </c>
      <c r="F15" s="1" t="s">
        <v>22</v>
      </c>
      <c r="G15" s="1" t="s">
        <v>2</v>
      </c>
      <c r="I15" s="6" t="s">
        <v>25</v>
      </c>
    </row>
    <row r="16" spans="1:9" x14ac:dyDescent="0.2">
      <c r="A16" s="2" t="s">
        <v>10</v>
      </c>
      <c r="B16" s="5">
        <f>6.32*I16</f>
        <v>6.32</v>
      </c>
      <c r="C16" s="5">
        <f>6.32*I16</f>
        <v>6.32</v>
      </c>
      <c r="D16" s="5">
        <f>3.68*I16</f>
        <v>3.68</v>
      </c>
      <c r="E16" s="5">
        <f>4.04*I16</f>
        <v>4.04</v>
      </c>
      <c r="F16" s="5">
        <f>5.76*I16</f>
        <v>5.76</v>
      </c>
      <c r="G16" s="5">
        <f>5.96*I16</f>
        <v>5.96</v>
      </c>
      <c r="I16" s="7">
        <v>1</v>
      </c>
    </row>
    <row r="17" spans="1:9" x14ac:dyDescent="0.2">
      <c r="A17" s="2" t="s">
        <v>11</v>
      </c>
      <c r="B17" s="5">
        <f>6.6*I16</f>
        <v>6.6</v>
      </c>
      <c r="C17" s="5">
        <f>6.6*I16</f>
        <v>6.6</v>
      </c>
      <c r="D17" s="5">
        <f>5.76*I16</f>
        <v>5.76</v>
      </c>
      <c r="E17" s="5">
        <f>5.92*I16</f>
        <v>5.92</v>
      </c>
      <c r="F17" s="5">
        <f>3.68*I16</f>
        <v>3.68</v>
      </c>
      <c r="G17" s="5">
        <f>4.08*I16</f>
        <v>4.08</v>
      </c>
    </row>
    <row r="18" spans="1:9" x14ac:dyDescent="0.2">
      <c r="A18" s="2" t="s">
        <v>12</v>
      </c>
      <c r="B18" s="5">
        <f>6.72*I16</f>
        <v>6.72</v>
      </c>
      <c r="C18" s="5">
        <f>6.48*I16</f>
        <v>6.48</v>
      </c>
      <c r="D18" s="5">
        <f>5.92*I16</f>
        <v>5.92</v>
      </c>
      <c r="E18" s="5">
        <f>4.08*I16</f>
        <v>4.08</v>
      </c>
      <c r="F18" s="5">
        <f>4.04*I16</f>
        <v>4.04</v>
      </c>
      <c r="G18" s="5">
        <f>3.64*I16</f>
        <v>3.64</v>
      </c>
    </row>
    <row r="19" spans="1:9" x14ac:dyDescent="0.2">
      <c r="A19" s="2" t="s">
        <v>13</v>
      </c>
      <c r="B19" s="5">
        <f>4.36*I16</f>
        <v>4.3600000000000003</v>
      </c>
      <c r="C19" s="5">
        <f>3.68*I16</f>
        <v>3.68</v>
      </c>
      <c r="D19" s="5">
        <f>6.32*I16</f>
        <v>6.32</v>
      </c>
      <c r="E19" s="5">
        <f>6.32*I16</f>
        <v>6.32</v>
      </c>
      <c r="F19" s="5">
        <f>6.72*I16</f>
        <v>6.72</v>
      </c>
      <c r="G19" s="5">
        <f>6.6*I16</f>
        <v>6.6</v>
      </c>
    </row>
    <row r="21" spans="1:9" ht="21" x14ac:dyDescent="0.25">
      <c r="A21" s="15" t="s">
        <v>23</v>
      </c>
      <c r="B21" s="15"/>
      <c r="C21" s="15"/>
      <c r="D21" s="15"/>
      <c r="E21" s="15"/>
      <c r="F21" s="15"/>
      <c r="G21" s="15"/>
      <c r="H21" s="15"/>
      <c r="I21" s="15"/>
    </row>
    <row r="22" spans="1:9" ht="32" x14ac:dyDescent="0.2">
      <c r="A22" s="2"/>
      <c r="B22" s="1" t="s">
        <v>21</v>
      </c>
      <c r="C22" s="1" t="s">
        <v>5</v>
      </c>
      <c r="D22" s="1" t="s">
        <v>3</v>
      </c>
      <c r="E22" s="1" t="s">
        <v>4</v>
      </c>
      <c r="F22" s="1" t="s">
        <v>22</v>
      </c>
      <c r="G22" s="1" t="s">
        <v>2</v>
      </c>
      <c r="H22" s="2" t="s">
        <v>16</v>
      </c>
      <c r="I22" s="2" t="s">
        <v>14</v>
      </c>
    </row>
    <row r="23" spans="1:9" x14ac:dyDescent="0.2">
      <c r="A23" s="2" t="s">
        <v>10</v>
      </c>
      <c r="B23" s="9">
        <v>500</v>
      </c>
      <c r="C23" s="9">
        <v>700</v>
      </c>
      <c r="D23" s="9">
        <v>900</v>
      </c>
      <c r="E23" s="9">
        <v>800</v>
      </c>
      <c r="F23" s="9">
        <v>1000</v>
      </c>
      <c r="G23" s="9">
        <v>600</v>
      </c>
      <c r="H23" s="9">
        <v>0</v>
      </c>
      <c r="I23" s="2">
        <f>H23*D4-SUM(B23:G23)</f>
        <v>-4500</v>
      </c>
    </row>
    <row r="24" spans="1:9" x14ac:dyDescent="0.2">
      <c r="A24" s="2" t="s">
        <v>11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2">
        <f>H24*D5-SUM(B24:G24)</f>
        <v>0</v>
      </c>
    </row>
    <row r="25" spans="1:9" x14ac:dyDescent="0.2">
      <c r="A25" s="2" t="s">
        <v>12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2">
        <f>H25*D6-SUM(B25:G25)</f>
        <v>0</v>
      </c>
    </row>
    <row r="26" spans="1:9" x14ac:dyDescent="0.2">
      <c r="A26" s="2" t="s">
        <v>13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2">
        <f>H26*D7-SUM(B26:G26)</f>
        <v>0</v>
      </c>
    </row>
    <row r="27" spans="1:9" x14ac:dyDescent="0.2">
      <c r="A27" s="4" t="s">
        <v>17</v>
      </c>
      <c r="B27" s="4">
        <f>B11-SUM(B23:B26)</f>
        <v>0</v>
      </c>
      <c r="C27" s="4">
        <f t="shared" ref="C27:G27" si="0">C11-SUM(C23:C26)</f>
        <v>0</v>
      </c>
      <c r="D27" s="4">
        <f t="shared" si="0"/>
        <v>0</v>
      </c>
      <c r="E27" s="4">
        <f t="shared" si="0"/>
        <v>0</v>
      </c>
      <c r="F27" s="4">
        <f t="shared" si="0"/>
        <v>0</v>
      </c>
      <c r="G27" s="4">
        <f t="shared" si="0"/>
        <v>0</v>
      </c>
    </row>
    <row r="29" spans="1:9" ht="21" x14ac:dyDescent="0.25">
      <c r="A29" s="15" t="s">
        <v>24</v>
      </c>
      <c r="B29" s="15"/>
      <c r="C29" s="15"/>
      <c r="D29" s="15"/>
      <c r="E29" s="15"/>
      <c r="F29" s="15"/>
      <c r="G29" s="15"/>
      <c r="H29" s="15"/>
      <c r="I29" s="15"/>
    </row>
    <row r="30" spans="1:9" ht="32" x14ac:dyDescent="0.2">
      <c r="A30" s="2"/>
      <c r="B30" s="1" t="s">
        <v>21</v>
      </c>
      <c r="C30" s="1" t="s">
        <v>5</v>
      </c>
      <c r="D30" s="1" t="s">
        <v>3</v>
      </c>
      <c r="E30" s="1" t="s">
        <v>4</v>
      </c>
      <c r="F30" s="1" t="s">
        <v>22</v>
      </c>
      <c r="G30" s="1" t="s">
        <v>2</v>
      </c>
      <c r="H30" s="2" t="s">
        <v>16</v>
      </c>
      <c r="I30" s="2" t="s">
        <v>14</v>
      </c>
    </row>
    <row r="31" spans="1:9" x14ac:dyDescent="0.2">
      <c r="A31" s="2" t="s">
        <v>10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2">
        <f>H31*G4-SUM(B31:G31)</f>
        <v>0</v>
      </c>
    </row>
    <row r="32" spans="1:9" x14ac:dyDescent="0.2">
      <c r="A32" s="2" t="s">
        <v>11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2">
        <f>H32*G5-SUM(B32:G32)</f>
        <v>0</v>
      </c>
    </row>
    <row r="33" spans="1:9" x14ac:dyDescent="0.2">
      <c r="A33" s="2" t="s">
        <v>12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2">
        <f>H33*G6-SUM(B33:G33)</f>
        <v>0</v>
      </c>
    </row>
    <row r="34" spans="1:9" x14ac:dyDescent="0.2">
      <c r="A34" s="2" t="s">
        <v>13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2">
        <f>H34*G7-SUM(B34:G34)</f>
        <v>0</v>
      </c>
    </row>
    <row r="35" spans="1:9" x14ac:dyDescent="0.2">
      <c r="A35" s="4" t="s">
        <v>17</v>
      </c>
      <c r="B35" s="4">
        <f t="shared" ref="B35:G35" si="1">B12-SUM(B31:B34)</f>
        <v>50</v>
      </c>
      <c r="C35" s="4">
        <f t="shared" si="1"/>
        <v>90</v>
      </c>
      <c r="D35" s="4">
        <f t="shared" si="1"/>
        <v>120</v>
      </c>
      <c r="E35" s="4">
        <f t="shared" si="1"/>
        <v>65</v>
      </c>
      <c r="F35" s="4">
        <f t="shared" si="1"/>
        <v>120</v>
      </c>
      <c r="G35" s="4">
        <f t="shared" si="1"/>
        <v>70</v>
      </c>
    </row>
    <row r="36" spans="1:9" ht="16" thickBot="1" x14ac:dyDescent="0.25"/>
    <row r="37" spans="1:9" ht="22" thickBot="1" x14ac:dyDescent="0.3">
      <c r="A37" s="12" t="s">
        <v>26</v>
      </c>
      <c r="B37" s="14">
        <f>SUMPRODUCT(B23:G26,B16:G19)*I16+SUMPRODUCT(B31:G34,B16:G19)*I16+SUMPRODUCT(H23:H26,B4:B7)+SUMPRODUCT(E4:E7,H31:H34)</f>
        <v>23464</v>
      </c>
    </row>
  </sheetData>
  <mergeCells count="7">
    <mergeCell ref="A1:H1"/>
    <mergeCell ref="A21:I21"/>
    <mergeCell ref="A29:I29"/>
    <mergeCell ref="B2:D2"/>
    <mergeCell ref="E2:G2"/>
    <mergeCell ref="A9:H9"/>
    <mergeCell ref="A14:H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abSelected="1" topLeftCell="A16" workbookViewId="0">
      <selection activeCell="D40" sqref="D40"/>
    </sheetView>
  </sheetViews>
  <sheetFormatPr baseColWidth="10" defaultColWidth="8.83203125" defaultRowHeight="15" x14ac:dyDescent="0.2"/>
  <cols>
    <col min="1" max="1" width="13.1640625" customWidth="1"/>
    <col min="2" max="2" width="10.1640625" customWidth="1"/>
    <col min="3" max="3" width="11.1640625" customWidth="1"/>
    <col min="4" max="4" width="14.1640625" customWidth="1"/>
    <col min="5" max="5" width="12.1640625" customWidth="1"/>
    <col min="6" max="6" width="10.1640625" customWidth="1"/>
    <col min="7" max="7" width="13.6640625" customWidth="1"/>
    <col min="9" max="9" width="10" customWidth="1"/>
  </cols>
  <sheetData>
    <row r="1" spans="1:9" ht="21" x14ac:dyDescent="0.25">
      <c r="A1" s="16" t="s">
        <v>6</v>
      </c>
      <c r="B1" s="16"/>
      <c r="C1" s="16"/>
      <c r="D1" s="16"/>
      <c r="E1" s="16"/>
      <c r="F1" s="16"/>
      <c r="G1" s="16"/>
      <c r="H1" s="16"/>
      <c r="I1" s="8"/>
    </row>
    <row r="2" spans="1:9" x14ac:dyDescent="0.2">
      <c r="A2" s="3"/>
      <c r="B2" s="19" t="s">
        <v>18</v>
      </c>
      <c r="C2" s="19"/>
      <c r="D2" s="19"/>
      <c r="E2" s="19" t="s">
        <v>19</v>
      </c>
      <c r="F2" s="19"/>
      <c r="G2" s="19"/>
    </row>
    <row r="3" spans="1:9" ht="33.75" customHeight="1" x14ac:dyDescent="0.2">
      <c r="A3" s="1" t="s">
        <v>7</v>
      </c>
      <c r="B3" s="1" t="s">
        <v>8</v>
      </c>
      <c r="C3" s="1" t="s">
        <v>9</v>
      </c>
      <c r="D3" s="1" t="s">
        <v>14</v>
      </c>
      <c r="E3" s="1" t="s">
        <v>8</v>
      </c>
      <c r="F3" s="1" t="s">
        <v>9</v>
      </c>
      <c r="G3" s="1" t="s">
        <v>14</v>
      </c>
    </row>
    <row r="4" spans="1:9" x14ac:dyDescent="0.2">
      <c r="A4" s="2" t="s">
        <v>10</v>
      </c>
      <c r="B4" s="2">
        <v>5000</v>
      </c>
      <c r="C4" s="2">
        <v>10</v>
      </c>
      <c r="D4" s="2">
        <v>5000</v>
      </c>
      <c r="E4" s="2">
        <v>1500</v>
      </c>
      <c r="F4" s="2">
        <v>20</v>
      </c>
      <c r="G4" s="2">
        <v>1000</v>
      </c>
    </row>
    <row r="5" spans="1:9" x14ac:dyDescent="0.2">
      <c r="A5" s="2" t="s">
        <v>11</v>
      </c>
      <c r="B5" s="2">
        <v>2200</v>
      </c>
      <c r="C5" s="2">
        <v>10</v>
      </c>
      <c r="D5" s="2">
        <v>2000</v>
      </c>
      <c r="E5" s="2">
        <v>1500</v>
      </c>
      <c r="F5" s="2">
        <v>20</v>
      </c>
      <c r="G5" s="2">
        <v>1000</v>
      </c>
    </row>
    <row r="6" spans="1:9" x14ac:dyDescent="0.2">
      <c r="A6" s="2" t="s">
        <v>12</v>
      </c>
      <c r="B6" s="2">
        <v>2200</v>
      </c>
      <c r="C6" s="2">
        <v>10</v>
      </c>
      <c r="D6" s="2">
        <v>2000</v>
      </c>
      <c r="E6" s="2">
        <v>1500</v>
      </c>
      <c r="F6" s="2">
        <v>20</v>
      </c>
      <c r="G6" s="2">
        <v>1000</v>
      </c>
    </row>
    <row r="7" spans="1:9" x14ac:dyDescent="0.2">
      <c r="A7" s="2" t="s">
        <v>13</v>
      </c>
      <c r="B7" s="2">
        <v>2200</v>
      </c>
      <c r="C7" s="2">
        <v>10</v>
      </c>
      <c r="D7" s="2">
        <v>2000</v>
      </c>
      <c r="E7" s="2">
        <v>1500</v>
      </c>
      <c r="F7" s="2">
        <v>20</v>
      </c>
      <c r="G7" s="2">
        <v>1000</v>
      </c>
    </row>
    <row r="9" spans="1:9" ht="21" x14ac:dyDescent="0.25">
      <c r="A9" s="15" t="s">
        <v>0</v>
      </c>
      <c r="B9" s="15"/>
      <c r="C9" s="15"/>
      <c r="D9" s="15"/>
      <c r="E9" s="15"/>
      <c r="F9" s="15"/>
      <c r="G9" s="15"/>
      <c r="H9" s="15"/>
    </row>
    <row r="10" spans="1:9" ht="32" x14ac:dyDescent="0.2">
      <c r="A10" s="1" t="s">
        <v>1</v>
      </c>
      <c r="B10" s="1" t="s">
        <v>21</v>
      </c>
      <c r="C10" s="1" t="s">
        <v>5</v>
      </c>
      <c r="D10" s="1" t="s">
        <v>3</v>
      </c>
      <c r="E10" s="1" t="s">
        <v>4</v>
      </c>
      <c r="F10" s="1" t="s">
        <v>22</v>
      </c>
      <c r="G10" s="1" t="s">
        <v>2</v>
      </c>
      <c r="H10" s="4" t="s">
        <v>20</v>
      </c>
    </row>
    <row r="11" spans="1:9" x14ac:dyDescent="0.2">
      <c r="A11" s="2" t="s">
        <v>18</v>
      </c>
      <c r="B11" s="2">
        <v>500</v>
      </c>
      <c r="C11" s="2">
        <v>700</v>
      </c>
      <c r="D11" s="2">
        <v>900</v>
      </c>
      <c r="E11" s="2">
        <v>800</v>
      </c>
      <c r="F11" s="2">
        <v>1000</v>
      </c>
      <c r="G11" s="2">
        <v>600</v>
      </c>
      <c r="H11" s="2">
        <f>SUM(B11:G11)</f>
        <v>4500</v>
      </c>
    </row>
    <row r="12" spans="1:9" x14ac:dyDescent="0.2">
      <c r="A12" s="2" t="s">
        <v>19</v>
      </c>
      <c r="B12" s="2">
        <v>50</v>
      </c>
      <c r="C12" s="2">
        <v>90</v>
      </c>
      <c r="D12" s="2">
        <v>120</v>
      </c>
      <c r="E12" s="2">
        <v>65</v>
      </c>
      <c r="F12" s="2">
        <v>120</v>
      </c>
      <c r="G12" s="2">
        <v>70</v>
      </c>
      <c r="H12" s="2">
        <f>SUM(B12:G12)</f>
        <v>515</v>
      </c>
    </row>
    <row r="14" spans="1:9" ht="21" x14ac:dyDescent="0.25">
      <c r="A14" s="16" t="s">
        <v>15</v>
      </c>
      <c r="B14" s="16"/>
      <c r="C14" s="16"/>
      <c r="D14" s="16"/>
      <c r="E14" s="16"/>
      <c r="F14" s="16"/>
      <c r="G14" s="16"/>
      <c r="H14" s="16"/>
    </row>
    <row r="15" spans="1:9" ht="48" x14ac:dyDescent="0.2">
      <c r="A15" s="2"/>
      <c r="B15" s="1" t="s">
        <v>21</v>
      </c>
      <c r="C15" s="1" t="s">
        <v>5</v>
      </c>
      <c r="D15" s="1" t="s">
        <v>3</v>
      </c>
      <c r="E15" s="1" t="s">
        <v>4</v>
      </c>
      <c r="F15" s="1" t="s">
        <v>22</v>
      </c>
      <c r="G15" s="1" t="s">
        <v>2</v>
      </c>
      <c r="I15" s="6" t="s">
        <v>25</v>
      </c>
    </row>
    <row r="16" spans="1:9" x14ac:dyDescent="0.2">
      <c r="A16" s="2" t="s">
        <v>10</v>
      </c>
      <c r="B16" s="5">
        <f>6.32*I16</f>
        <v>6.32</v>
      </c>
      <c r="C16" s="5">
        <f>6.32*I16</f>
        <v>6.32</v>
      </c>
      <c r="D16" s="5">
        <f>3.68*I16</f>
        <v>3.68</v>
      </c>
      <c r="E16" s="5">
        <f>4.04*I16</f>
        <v>4.04</v>
      </c>
      <c r="F16" s="5">
        <f>5.76*I16</f>
        <v>5.76</v>
      </c>
      <c r="G16" s="5">
        <f>5.96*I16</f>
        <v>5.96</v>
      </c>
      <c r="I16" s="7">
        <v>1</v>
      </c>
    </row>
    <row r="17" spans="1:9" x14ac:dyDescent="0.2">
      <c r="A17" s="2" t="s">
        <v>11</v>
      </c>
      <c r="B17" s="5">
        <f>6.6*I16</f>
        <v>6.6</v>
      </c>
      <c r="C17" s="5">
        <f>6.6*I16</f>
        <v>6.6</v>
      </c>
      <c r="D17" s="5">
        <f>5.76*I16</f>
        <v>5.76</v>
      </c>
      <c r="E17" s="5">
        <f>5.92*I16</f>
        <v>5.92</v>
      </c>
      <c r="F17" s="5">
        <f>3.68*I16</f>
        <v>3.68</v>
      </c>
      <c r="G17" s="5">
        <f>4.08*I16</f>
        <v>4.08</v>
      </c>
    </row>
    <row r="18" spans="1:9" x14ac:dyDescent="0.2">
      <c r="A18" s="2" t="s">
        <v>12</v>
      </c>
      <c r="B18" s="5">
        <f>6.72*I16</f>
        <v>6.72</v>
      </c>
      <c r="C18" s="5">
        <f>6.48*I16</f>
        <v>6.48</v>
      </c>
      <c r="D18" s="5">
        <f>5.92*I16</f>
        <v>5.92</v>
      </c>
      <c r="E18" s="5">
        <f>4.08*I16</f>
        <v>4.08</v>
      </c>
      <c r="F18" s="5">
        <f>4.04*I16</f>
        <v>4.04</v>
      </c>
      <c r="G18" s="5">
        <f>3.64*I16</f>
        <v>3.64</v>
      </c>
    </row>
    <row r="19" spans="1:9" x14ac:dyDescent="0.2">
      <c r="A19" s="2" t="s">
        <v>13</v>
      </c>
      <c r="B19" s="5">
        <f>4.36*I16</f>
        <v>4.3600000000000003</v>
      </c>
      <c r="C19" s="5">
        <f>3.68*I16</f>
        <v>3.68</v>
      </c>
      <c r="D19" s="5">
        <f>6.32*I16</f>
        <v>6.32</v>
      </c>
      <c r="E19" s="5">
        <f>6.32*I16</f>
        <v>6.32</v>
      </c>
      <c r="F19" s="5">
        <f>6.72*I16</f>
        <v>6.72</v>
      </c>
      <c r="G19" s="5">
        <f>6.6*I16</f>
        <v>6.6</v>
      </c>
    </row>
    <row r="21" spans="1:9" ht="21" x14ac:dyDescent="0.25">
      <c r="A21" s="15" t="s">
        <v>23</v>
      </c>
      <c r="B21" s="15"/>
      <c r="C21" s="15"/>
      <c r="D21" s="15"/>
      <c r="E21" s="15"/>
      <c r="F21" s="15"/>
      <c r="G21" s="15"/>
      <c r="H21" s="15"/>
      <c r="I21" s="15"/>
    </row>
    <row r="22" spans="1:9" ht="32" x14ac:dyDescent="0.2">
      <c r="A22" s="2"/>
      <c r="B22" s="1" t="s">
        <v>21</v>
      </c>
      <c r="C22" s="1" t="s">
        <v>5</v>
      </c>
      <c r="D22" s="1" t="s">
        <v>3</v>
      </c>
      <c r="E22" s="1" t="s">
        <v>4</v>
      </c>
      <c r="F22" s="1" t="s">
        <v>22</v>
      </c>
      <c r="G22" s="1" t="s">
        <v>2</v>
      </c>
      <c r="H22" s="2" t="s">
        <v>16</v>
      </c>
      <c r="I22" s="2" t="s">
        <v>14</v>
      </c>
    </row>
    <row r="23" spans="1:9" x14ac:dyDescent="0.2">
      <c r="A23" s="2" t="s">
        <v>10</v>
      </c>
      <c r="B23" s="2">
        <v>0</v>
      </c>
      <c r="C23" s="2">
        <v>0</v>
      </c>
      <c r="D23" s="2">
        <v>900</v>
      </c>
      <c r="E23" s="2">
        <v>800</v>
      </c>
      <c r="F23" s="2">
        <v>0</v>
      </c>
      <c r="G23" s="2">
        <v>0</v>
      </c>
      <c r="H23" s="2"/>
      <c r="I23" s="2">
        <f>H23*D4-SUM(B23:G23)</f>
        <v>-1700</v>
      </c>
    </row>
    <row r="24" spans="1:9" x14ac:dyDescent="0.2">
      <c r="A24" s="2" t="s">
        <v>11</v>
      </c>
      <c r="B24" s="2">
        <v>0</v>
      </c>
      <c r="C24" s="2">
        <v>0</v>
      </c>
      <c r="D24" s="2">
        <v>0</v>
      </c>
      <c r="E24" s="2">
        <v>0</v>
      </c>
      <c r="F24" s="2">
        <v>1000</v>
      </c>
      <c r="G24" s="2">
        <v>0</v>
      </c>
      <c r="H24" s="2"/>
      <c r="I24" s="2">
        <f>H24*D5-SUM(B24:G24)</f>
        <v>-1000</v>
      </c>
    </row>
    <row r="25" spans="1:9" x14ac:dyDescent="0.2">
      <c r="A25" s="2" t="s">
        <v>12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600</v>
      </c>
      <c r="H25" s="2"/>
      <c r="I25" s="2">
        <f>H25*D6-SUM(B25:G25)</f>
        <v>-600</v>
      </c>
    </row>
    <row r="26" spans="1:9" x14ac:dyDescent="0.2">
      <c r="A26" s="2" t="s">
        <v>13</v>
      </c>
      <c r="B26" s="2">
        <v>500</v>
      </c>
      <c r="C26" s="2">
        <v>700</v>
      </c>
      <c r="D26" s="2">
        <v>0</v>
      </c>
      <c r="E26" s="2">
        <v>0</v>
      </c>
      <c r="F26" s="2">
        <v>0</v>
      </c>
      <c r="G26" s="2">
        <v>0</v>
      </c>
      <c r="H26" s="2"/>
      <c r="I26" s="2">
        <f>H26*D7-SUM(B26:G26)</f>
        <v>-1200</v>
      </c>
    </row>
    <row r="27" spans="1:9" x14ac:dyDescent="0.2">
      <c r="A27" s="4" t="s">
        <v>17</v>
      </c>
      <c r="B27" s="4">
        <f t="shared" ref="B27:G27" si="0">B11-SUM(B23:B26)</f>
        <v>0</v>
      </c>
      <c r="C27" s="4">
        <f t="shared" si="0"/>
        <v>0</v>
      </c>
      <c r="D27" s="4">
        <f t="shared" si="0"/>
        <v>0</v>
      </c>
      <c r="E27" s="4">
        <f t="shared" si="0"/>
        <v>0</v>
      </c>
      <c r="F27" s="4">
        <f t="shared" si="0"/>
        <v>0</v>
      </c>
      <c r="G27" s="4">
        <f t="shared" si="0"/>
        <v>0</v>
      </c>
    </row>
    <row r="29" spans="1:9" ht="21" x14ac:dyDescent="0.25">
      <c r="A29" s="15" t="s">
        <v>24</v>
      </c>
      <c r="B29" s="15"/>
      <c r="C29" s="15"/>
      <c r="D29" s="15"/>
      <c r="E29" s="15"/>
      <c r="F29" s="15"/>
      <c r="G29" s="15"/>
      <c r="H29" s="15"/>
      <c r="I29" s="15"/>
    </row>
    <row r="30" spans="1:9" ht="32" x14ac:dyDescent="0.2">
      <c r="A30" s="2"/>
      <c r="B30" s="1" t="s">
        <v>21</v>
      </c>
      <c r="C30" s="1" t="s">
        <v>5</v>
      </c>
      <c r="D30" s="1" t="s">
        <v>3</v>
      </c>
      <c r="E30" s="1" t="s">
        <v>4</v>
      </c>
      <c r="F30" s="1" t="s">
        <v>22</v>
      </c>
      <c r="G30" s="1" t="s">
        <v>2</v>
      </c>
      <c r="H30" s="2" t="s">
        <v>16</v>
      </c>
      <c r="I30" s="2" t="s">
        <v>14</v>
      </c>
    </row>
    <row r="31" spans="1:9" x14ac:dyDescent="0.2">
      <c r="A31" s="2" t="s">
        <v>10</v>
      </c>
      <c r="B31" s="2">
        <v>0</v>
      </c>
      <c r="C31" s="2">
        <v>0</v>
      </c>
      <c r="D31" s="2">
        <v>120</v>
      </c>
      <c r="E31" s="2">
        <v>65</v>
      </c>
      <c r="F31" s="2">
        <v>0</v>
      </c>
      <c r="G31" s="2">
        <v>0</v>
      </c>
      <c r="H31" s="2">
        <v>0</v>
      </c>
      <c r="I31" s="2">
        <v>0</v>
      </c>
    </row>
    <row r="32" spans="1:9" x14ac:dyDescent="0.2">
      <c r="A32" s="2" t="s">
        <v>11</v>
      </c>
      <c r="B32" s="2">
        <v>0</v>
      </c>
      <c r="C32" s="2">
        <v>0</v>
      </c>
      <c r="D32" s="2">
        <v>0</v>
      </c>
      <c r="E32" s="2">
        <v>0</v>
      </c>
      <c r="F32" s="2">
        <v>120</v>
      </c>
      <c r="G32" s="2">
        <v>0</v>
      </c>
      <c r="H32" s="2">
        <v>0</v>
      </c>
      <c r="I32" s="2">
        <v>0</v>
      </c>
    </row>
    <row r="33" spans="1:9" x14ac:dyDescent="0.2">
      <c r="A33" s="2" t="s">
        <v>12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70</v>
      </c>
      <c r="H33" s="2">
        <v>0</v>
      </c>
      <c r="I33" s="2">
        <v>0</v>
      </c>
    </row>
    <row r="34" spans="1:9" x14ac:dyDescent="0.2">
      <c r="A34" s="2" t="s">
        <v>13</v>
      </c>
      <c r="B34" s="2">
        <v>50</v>
      </c>
      <c r="C34" s="2">
        <v>90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</row>
    <row r="35" spans="1:9" x14ac:dyDescent="0.2">
      <c r="A35" s="4" t="s">
        <v>17</v>
      </c>
      <c r="B35" s="4">
        <f t="shared" ref="B35:G35" si="1">B12-SUM(B31:B34)</f>
        <v>0</v>
      </c>
      <c r="C35" s="4">
        <f t="shared" si="1"/>
        <v>0</v>
      </c>
      <c r="D35" s="4">
        <f t="shared" si="1"/>
        <v>0</v>
      </c>
      <c r="E35" s="4">
        <f t="shared" si="1"/>
        <v>0</v>
      </c>
      <c r="F35" s="4">
        <f t="shared" si="1"/>
        <v>0</v>
      </c>
      <c r="G35" s="4">
        <f t="shared" si="1"/>
        <v>0</v>
      </c>
    </row>
    <row r="36" spans="1:9" ht="16" thickBot="1" x14ac:dyDescent="0.25"/>
    <row r="37" spans="1:9" ht="22" thickBot="1" x14ac:dyDescent="0.3">
      <c r="A37" s="12" t="s">
        <v>26</v>
      </c>
      <c r="B37" s="14">
        <f>SUMPRODUCT(B23:G26,B16:G19)*I16+SUMPRODUCT(B31:G34,B16:G19)*I16+SUMPRODUCT(H23:H26,B4:B7)+SUMPRODUCT(E4:E7,H31:H34)</f>
        <v>19113.8</v>
      </c>
    </row>
  </sheetData>
  <mergeCells count="7">
    <mergeCell ref="A29:I29"/>
    <mergeCell ref="A1:H1"/>
    <mergeCell ref="B2:D2"/>
    <mergeCell ref="E2:G2"/>
    <mergeCell ref="A9:H9"/>
    <mergeCell ref="A14:H14"/>
    <mergeCell ref="A21:I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Company>Kellogg School of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Designing the Production Network at Cool Wipes</dc:title>
  <dc:subject>Supply Chain Management - 5th edition</dc:subject>
  <dc:creator>Sunil Chopra/Jay Mabe</dc:creator>
  <cp:lastModifiedBy>Thejaswini Paripally</cp:lastModifiedBy>
  <dcterms:created xsi:type="dcterms:W3CDTF">2011-02-18T21:34:38Z</dcterms:created>
  <dcterms:modified xsi:type="dcterms:W3CDTF">2023-09-25T16:13:57Z</dcterms:modified>
</cp:coreProperties>
</file>