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12.xml" ContentType="application/vnd.openxmlformats-officedocument.drawing+xml"/>
  <Override PartName="/xl/charts/chart14.xml" ContentType="application/vnd.openxmlformats-officedocument.drawingml.chart+xml"/>
  <Override PartName="/xl/drawings/drawing13.xml" ContentType="application/vnd.openxmlformats-officedocument.drawing+xml"/>
  <Override PartName="/xl/charts/chart15.xml" ContentType="application/vnd.openxmlformats-officedocument.drawingml.chart+xml"/>
  <Override PartName="/xl/drawings/drawing14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0" windowWidth="14640" windowHeight="7785"/>
  </bookViews>
  <sheets>
    <sheet name="Raw Original Data" sheetId="1" r:id="rId1"/>
    <sheet name="Scatter" sheetId="3" r:id="rId2"/>
    <sheet name="Input for Linear " sheetId="2" r:id="rId3"/>
    <sheet name="Linear Regression" sheetId="4" r:id="rId4"/>
    <sheet name="Input for Quadratic" sheetId="6" r:id="rId5"/>
    <sheet name="Quadratic Regression" sheetId="7" r:id="rId6"/>
    <sheet name="Input for Exponential" sheetId="8" r:id="rId7"/>
    <sheet name="Exponential Regression" sheetId="10" r:id="rId8"/>
    <sheet name="Input for Linear w Dummies" sheetId="11" r:id="rId9"/>
    <sheet name="Linear Regression w Dummies" sheetId="12" r:id="rId10"/>
    <sheet name="Input for Quadratic w Dummies" sheetId="13" r:id="rId11"/>
    <sheet name="Quadratic Regression w Dummies" sheetId="14" r:id="rId12"/>
    <sheet name="Input for Exponential w Dummies" sheetId="16" r:id="rId13"/>
    <sheet name="Exponential Regression w Dummie" sheetId="17" r:id="rId14"/>
    <sheet name="Seasonal Factors" sheetId="18" r:id="rId15"/>
    <sheet name="Deseasonalized Input for Linear" sheetId="19" r:id="rId16"/>
    <sheet name="Deseasonalized Regression Linea" sheetId="20" r:id="rId17"/>
    <sheet name="Deseasonalized Input for Quadra" sheetId="21" r:id="rId18"/>
    <sheet name="Deaseasonalized Regression Quad" sheetId="22" r:id="rId19"/>
    <sheet name="Deseasonalized Input for Expone" sheetId="23" r:id="rId20"/>
    <sheet name="Regression Deseasonalized Expon" sheetId="24" r:id="rId21"/>
    <sheet name="Raw Data from 1990 onward" sheetId="25" r:id="rId22"/>
    <sheet name="Input Linear w Dummies 1990" sheetId="26" r:id="rId23"/>
    <sheet name="Linear Regression Dummies '90" sheetId="27" r:id="rId24"/>
    <sheet name="Input Quadratic w Dummies 1990 " sheetId="28" r:id="rId25"/>
    <sheet name="Quadratic RegressionDummies '90" sheetId="29" r:id="rId26"/>
    <sheet name="Forecasts Comparison" sheetId="5" r:id="rId27"/>
    <sheet name="Final Decision" sheetId="30" r:id="rId28"/>
  </sheets>
  <calcPr calcId="145621"/>
</workbook>
</file>

<file path=xl/calcChain.xml><?xml version="1.0" encoding="utf-8"?>
<calcChain xmlns="http://schemas.openxmlformats.org/spreadsheetml/2006/main">
  <c r="N26" i="30" l="1"/>
  <c r="F22" i="30"/>
  <c r="F18" i="30"/>
  <c r="F14" i="30"/>
  <c r="I14" i="30"/>
  <c r="I18" i="30"/>
  <c r="I22" i="30"/>
  <c r="H26" i="30"/>
  <c r="M26" i="30" s="1"/>
  <c r="H25" i="30"/>
  <c r="M25" i="30" s="1"/>
  <c r="H24" i="30"/>
  <c r="M24" i="30" s="1"/>
  <c r="H23" i="30"/>
  <c r="M23" i="30" s="1"/>
  <c r="E26" i="30"/>
  <c r="E25" i="30"/>
  <c r="E24" i="30"/>
  <c r="E23" i="30"/>
  <c r="F26" i="30" s="1"/>
  <c r="B26" i="30"/>
  <c r="B25" i="30"/>
  <c r="B24" i="30"/>
  <c r="B23" i="30"/>
  <c r="D7" i="25"/>
  <c r="D8" i="25"/>
  <c r="D9" i="25"/>
  <c r="D10" i="25"/>
  <c r="D11" i="25"/>
  <c r="D12" i="25"/>
  <c r="D13" i="25"/>
  <c r="D14" i="25"/>
  <c r="D15" i="25"/>
  <c r="D16" i="25"/>
  <c r="D17" i="25"/>
  <c r="D18" i="25"/>
  <c r="D19" i="25"/>
  <c r="D20" i="25"/>
  <c r="D6" i="25"/>
  <c r="D13" i="5"/>
  <c r="N6" i="29"/>
  <c r="R6" i="29" s="1"/>
  <c r="R5" i="29"/>
  <c r="N5" i="29"/>
  <c r="N4" i="29"/>
  <c r="R4" i="29" s="1"/>
  <c r="R3" i="29"/>
  <c r="N3" i="29"/>
  <c r="D24" i="29"/>
  <c r="D25" i="29"/>
  <c r="D30" i="29"/>
  <c r="D31" i="29"/>
  <c r="D32" i="29"/>
  <c r="D33" i="29"/>
  <c r="D34" i="29"/>
  <c r="D35" i="29"/>
  <c r="D36" i="29"/>
  <c r="D37" i="29"/>
  <c r="D38" i="29"/>
  <c r="D39" i="29"/>
  <c r="D40" i="29"/>
  <c r="D41" i="29"/>
  <c r="D42" i="29"/>
  <c r="D43" i="29"/>
  <c r="D44" i="29"/>
  <c r="D45" i="29"/>
  <c r="D46" i="29"/>
  <c r="D47" i="29"/>
  <c r="D29" i="29"/>
  <c r="E3" i="28"/>
  <c r="E4" i="28"/>
  <c r="E5" i="28"/>
  <c r="E6" i="28"/>
  <c r="E7" i="28"/>
  <c r="E8" i="28"/>
  <c r="E9" i="28"/>
  <c r="E10" i="28"/>
  <c r="E11" i="28"/>
  <c r="E12" i="28"/>
  <c r="E13" i="28"/>
  <c r="E14" i="28"/>
  <c r="E15" i="28"/>
  <c r="E16" i="28"/>
  <c r="E17" i="28"/>
  <c r="E18" i="28"/>
  <c r="E19" i="28"/>
  <c r="E20" i="28"/>
  <c r="E2" i="28"/>
  <c r="D12" i="5"/>
  <c r="D20" i="28"/>
  <c r="D19" i="28"/>
  <c r="D18" i="28"/>
  <c r="D17" i="28"/>
  <c r="D16" i="28"/>
  <c r="D15" i="28"/>
  <c r="D14" i="28"/>
  <c r="D13" i="28"/>
  <c r="D12" i="28"/>
  <c r="D11" i="28"/>
  <c r="D10" i="28"/>
  <c r="D9" i="28"/>
  <c r="D8" i="28"/>
  <c r="D7" i="28"/>
  <c r="D6" i="28"/>
  <c r="D5" i="28"/>
  <c r="D4" i="28"/>
  <c r="D3" i="28"/>
  <c r="D2" i="28"/>
  <c r="N6" i="27"/>
  <c r="R6" i="27" s="1"/>
  <c r="R5" i="27"/>
  <c r="N5" i="27"/>
  <c r="N4" i="27"/>
  <c r="R4" i="27" s="1"/>
  <c r="R3" i="27"/>
  <c r="N3" i="27"/>
  <c r="D24" i="27"/>
  <c r="D25" i="27"/>
  <c r="D29" i="27"/>
  <c r="D30" i="27"/>
  <c r="D31" i="27"/>
  <c r="D32" i="27"/>
  <c r="D33" i="27"/>
  <c r="D34" i="27"/>
  <c r="D35" i="27"/>
  <c r="D36" i="27"/>
  <c r="D37" i="27"/>
  <c r="D38" i="27"/>
  <c r="D39" i="27"/>
  <c r="D40" i="27"/>
  <c r="D41" i="27"/>
  <c r="D42" i="27"/>
  <c r="D43" i="27"/>
  <c r="D44" i="27"/>
  <c r="D45" i="27"/>
  <c r="D46" i="27"/>
  <c r="D28" i="27"/>
  <c r="N6" i="12"/>
  <c r="D20" i="26"/>
  <c r="D19" i="26"/>
  <c r="D18" i="26"/>
  <c r="D17" i="26"/>
  <c r="D16" i="26"/>
  <c r="D15" i="26"/>
  <c r="D14" i="26"/>
  <c r="D13" i="26"/>
  <c r="D12" i="26"/>
  <c r="D11" i="26"/>
  <c r="D10" i="26"/>
  <c r="D9" i="26"/>
  <c r="D8" i="26"/>
  <c r="D7" i="26"/>
  <c r="D6" i="26"/>
  <c r="D5" i="26"/>
  <c r="D4" i="26"/>
  <c r="D3" i="26"/>
  <c r="D2" i="26"/>
  <c r="D11" i="5"/>
  <c r="Q7" i="24"/>
  <c r="Q6" i="24"/>
  <c r="Q5" i="24"/>
  <c r="Q4" i="24"/>
  <c r="Q8" i="24" s="1"/>
  <c r="O7" i="24"/>
  <c r="N7" i="24"/>
  <c r="N6" i="24"/>
  <c r="O6" i="24" s="1"/>
  <c r="O5" i="24"/>
  <c r="N5" i="24"/>
  <c r="N4" i="24"/>
  <c r="O4" i="24" s="1"/>
  <c r="I21" i="24"/>
  <c r="I22" i="24"/>
  <c r="I26" i="24"/>
  <c r="I27" i="24"/>
  <c r="I28" i="24"/>
  <c r="I29" i="24"/>
  <c r="I30" i="24"/>
  <c r="I31" i="24"/>
  <c r="I32" i="24"/>
  <c r="I33" i="24"/>
  <c r="I34" i="24"/>
  <c r="I35" i="24"/>
  <c r="I36" i="24"/>
  <c r="I37" i="24"/>
  <c r="I38" i="24"/>
  <c r="I39" i="24"/>
  <c r="I40" i="24"/>
  <c r="I41" i="24"/>
  <c r="I42" i="24"/>
  <c r="I43" i="24"/>
  <c r="I44" i="24"/>
  <c r="I45" i="24"/>
  <c r="I46" i="24"/>
  <c r="I47" i="24"/>
  <c r="I48" i="24"/>
  <c r="I49" i="24"/>
  <c r="I50" i="24"/>
  <c r="I51" i="24"/>
  <c r="I52" i="24"/>
  <c r="I53" i="24"/>
  <c r="I54" i="24"/>
  <c r="I55" i="24"/>
  <c r="I56" i="24"/>
  <c r="I57" i="24"/>
  <c r="I58" i="24"/>
  <c r="I59" i="24"/>
  <c r="I60" i="24"/>
  <c r="I61" i="24"/>
  <c r="I62" i="24"/>
  <c r="I63" i="24"/>
  <c r="I64" i="24"/>
  <c r="I65" i="24"/>
  <c r="I66" i="24"/>
  <c r="I67" i="24"/>
  <c r="I68" i="24"/>
  <c r="I69" i="24"/>
  <c r="I70" i="24"/>
  <c r="I71" i="24"/>
  <c r="I72" i="24"/>
  <c r="I73" i="24"/>
  <c r="I74" i="24"/>
  <c r="I75" i="24"/>
  <c r="I76" i="24"/>
  <c r="I77" i="24"/>
  <c r="I78" i="24"/>
  <c r="I79" i="24"/>
  <c r="I80" i="24"/>
  <c r="I81" i="24"/>
  <c r="I82" i="24"/>
  <c r="I83" i="24"/>
  <c r="I84" i="24"/>
  <c r="I85" i="24"/>
  <c r="I86" i="24"/>
  <c r="I87" i="24"/>
  <c r="I88" i="24"/>
  <c r="I89" i="24"/>
  <c r="I90" i="24"/>
  <c r="I91" i="24"/>
  <c r="I92" i="24"/>
  <c r="I93" i="24"/>
  <c r="I94" i="24"/>
  <c r="I95" i="24"/>
  <c r="I96" i="24"/>
  <c r="I97" i="24"/>
  <c r="I98" i="24"/>
  <c r="I99" i="24"/>
  <c r="I100" i="24"/>
  <c r="I101" i="24"/>
  <c r="I102" i="24"/>
  <c r="I103" i="24"/>
  <c r="I104" i="24"/>
  <c r="I105" i="24"/>
  <c r="I106" i="24"/>
  <c r="I107" i="24"/>
  <c r="I108" i="24"/>
  <c r="I109" i="24"/>
  <c r="I110" i="24"/>
  <c r="I111" i="24"/>
  <c r="I112" i="24"/>
  <c r="I113" i="24"/>
  <c r="I114" i="24"/>
  <c r="I115" i="24"/>
  <c r="I116" i="24"/>
  <c r="I117" i="24"/>
  <c r="I118" i="24"/>
  <c r="I119" i="24"/>
  <c r="I120" i="24"/>
  <c r="I121" i="24"/>
  <c r="I122" i="24"/>
  <c r="I123" i="24"/>
  <c r="I124" i="24"/>
  <c r="I125" i="24"/>
  <c r="I126" i="24"/>
  <c r="I127" i="24"/>
  <c r="I128" i="24"/>
  <c r="I129" i="24"/>
  <c r="I130" i="24"/>
  <c r="I131" i="24"/>
  <c r="I132" i="24"/>
  <c r="I133" i="24"/>
  <c r="I134" i="24"/>
  <c r="I135" i="24"/>
  <c r="I136" i="24"/>
  <c r="I137" i="24"/>
  <c r="I138" i="24"/>
  <c r="I139" i="24"/>
  <c r="I140" i="24"/>
  <c r="I141" i="24"/>
  <c r="I142" i="24"/>
  <c r="I143" i="24"/>
  <c r="I144" i="24"/>
  <c r="I145" i="24"/>
  <c r="I146" i="24"/>
  <c r="I147" i="24"/>
  <c r="I148" i="24"/>
  <c r="I149" i="24"/>
  <c r="I150" i="24"/>
  <c r="I151" i="24"/>
  <c r="I152" i="24"/>
  <c r="I153" i="24"/>
  <c r="I154" i="24"/>
  <c r="I155" i="24"/>
  <c r="I156" i="24"/>
  <c r="I157" i="24"/>
  <c r="I158" i="24"/>
  <c r="I159" i="24"/>
  <c r="I160" i="24"/>
  <c r="I161" i="24"/>
  <c r="I162" i="24"/>
  <c r="I163" i="24"/>
  <c r="I164" i="24"/>
  <c r="I165" i="24"/>
  <c r="I166" i="24"/>
  <c r="I167" i="24"/>
  <c r="I168" i="24"/>
  <c r="I169" i="24"/>
  <c r="I170" i="24"/>
  <c r="I171" i="24"/>
  <c r="I172" i="24"/>
  <c r="I173" i="24"/>
  <c r="I25" i="24"/>
  <c r="H26" i="24"/>
  <c r="H27" i="24"/>
  <c r="H28" i="24"/>
  <c r="H29" i="24"/>
  <c r="H30" i="24"/>
  <c r="H31" i="24"/>
  <c r="H32" i="24"/>
  <c r="H33" i="24"/>
  <c r="H34" i="24"/>
  <c r="H35" i="24"/>
  <c r="H36" i="24"/>
  <c r="H37" i="24"/>
  <c r="H38" i="24"/>
  <c r="H39" i="24"/>
  <c r="H40" i="24"/>
  <c r="H41" i="24"/>
  <c r="H42" i="24"/>
  <c r="H43" i="24"/>
  <c r="H44" i="24"/>
  <c r="H45" i="24"/>
  <c r="H46" i="24"/>
  <c r="H47" i="24"/>
  <c r="H48" i="24"/>
  <c r="H49" i="24"/>
  <c r="H50" i="24"/>
  <c r="H51" i="24"/>
  <c r="H52" i="24"/>
  <c r="H53" i="24"/>
  <c r="H54" i="24"/>
  <c r="H55" i="24"/>
  <c r="H56" i="24"/>
  <c r="H57" i="24"/>
  <c r="H58" i="24"/>
  <c r="H59" i="24"/>
  <c r="H60" i="24"/>
  <c r="H61" i="24"/>
  <c r="H62" i="24"/>
  <c r="H63" i="24"/>
  <c r="H64" i="24"/>
  <c r="H65" i="24"/>
  <c r="H66" i="24"/>
  <c r="H67" i="24"/>
  <c r="H68" i="24"/>
  <c r="H69" i="24"/>
  <c r="H70" i="24"/>
  <c r="H71" i="24"/>
  <c r="H72" i="24"/>
  <c r="H73" i="24"/>
  <c r="H74" i="24"/>
  <c r="H75" i="24"/>
  <c r="H76" i="24"/>
  <c r="H77" i="24"/>
  <c r="H78" i="24"/>
  <c r="H79" i="24"/>
  <c r="H80" i="24"/>
  <c r="H81" i="24"/>
  <c r="H82" i="24"/>
  <c r="H83" i="24"/>
  <c r="H84" i="24"/>
  <c r="H85" i="24"/>
  <c r="H86" i="24"/>
  <c r="H87" i="24"/>
  <c r="H88" i="24"/>
  <c r="H89" i="24"/>
  <c r="H90" i="24"/>
  <c r="H91" i="24"/>
  <c r="H92" i="24"/>
  <c r="H93" i="24"/>
  <c r="H94" i="24"/>
  <c r="H95" i="24"/>
  <c r="H96" i="24"/>
  <c r="H97" i="24"/>
  <c r="H98" i="24"/>
  <c r="H99" i="24"/>
  <c r="H100" i="24"/>
  <c r="H101" i="24"/>
  <c r="H102" i="24"/>
  <c r="H103" i="24"/>
  <c r="H104" i="24"/>
  <c r="H105" i="24"/>
  <c r="H106" i="24"/>
  <c r="H107" i="24"/>
  <c r="H108" i="24"/>
  <c r="H109" i="24"/>
  <c r="H110" i="24"/>
  <c r="H111" i="24"/>
  <c r="H112" i="24"/>
  <c r="H113" i="24"/>
  <c r="H114" i="24"/>
  <c r="H115" i="24"/>
  <c r="H116" i="24"/>
  <c r="H117" i="24"/>
  <c r="H118" i="24"/>
  <c r="H119" i="24"/>
  <c r="H120" i="24"/>
  <c r="H121" i="24"/>
  <c r="H122" i="24"/>
  <c r="H123" i="24"/>
  <c r="H124" i="24"/>
  <c r="H125" i="24"/>
  <c r="H126" i="24"/>
  <c r="H127" i="24"/>
  <c r="H128" i="24"/>
  <c r="H129" i="24"/>
  <c r="H130" i="24"/>
  <c r="H131" i="24"/>
  <c r="H132" i="24"/>
  <c r="H133" i="24"/>
  <c r="H134" i="24"/>
  <c r="H135" i="24"/>
  <c r="H136" i="24"/>
  <c r="H137" i="24"/>
  <c r="H138" i="24"/>
  <c r="H139" i="24"/>
  <c r="H140" i="24"/>
  <c r="H141" i="24"/>
  <c r="H142" i="24"/>
  <c r="H143" i="24"/>
  <c r="H144" i="24"/>
  <c r="H145" i="24"/>
  <c r="H146" i="24"/>
  <c r="H147" i="24"/>
  <c r="H148" i="24"/>
  <c r="H149" i="24"/>
  <c r="H150" i="24"/>
  <c r="H151" i="24"/>
  <c r="H152" i="24"/>
  <c r="H153" i="24"/>
  <c r="H154" i="24"/>
  <c r="H155" i="24"/>
  <c r="H156" i="24"/>
  <c r="H157" i="24"/>
  <c r="H158" i="24"/>
  <c r="H159" i="24"/>
  <c r="H160" i="24"/>
  <c r="H161" i="24"/>
  <c r="H162" i="24"/>
  <c r="H163" i="24"/>
  <c r="H164" i="24"/>
  <c r="H165" i="24"/>
  <c r="H166" i="24"/>
  <c r="H167" i="24"/>
  <c r="H168" i="24"/>
  <c r="H169" i="24"/>
  <c r="H170" i="24"/>
  <c r="H171" i="24"/>
  <c r="H172" i="24"/>
  <c r="H173" i="24"/>
  <c r="H25" i="24"/>
  <c r="F26" i="24"/>
  <c r="F27" i="24"/>
  <c r="F28" i="24"/>
  <c r="F29" i="24"/>
  <c r="F30" i="24"/>
  <c r="F31" i="24"/>
  <c r="F32" i="24"/>
  <c r="F33" i="24"/>
  <c r="F34" i="24"/>
  <c r="F35" i="24"/>
  <c r="F36" i="24"/>
  <c r="F37" i="24"/>
  <c r="F38" i="24"/>
  <c r="F39" i="24"/>
  <c r="F40" i="24"/>
  <c r="F41" i="24"/>
  <c r="F42" i="24"/>
  <c r="F43" i="24"/>
  <c r="F44" i="24"/>
  <c r="F45" i="24"/>
  <c r="F46" i="24"/>
  <c r="F47" i="24"/>
  <c r="F48" i="24"/>
  <c r="F49" i="24"/>
  <c r="F50" i="24"/>
  <c r="F51" i="24"/>
  <c r="F52" i="24"/>
  <c r="F53" i="24"/>
  <c r="F54" i="24"/>
  <c r="F55" i="24"/>
  <c r="F56" i="24"/>
  <c r="F57" i="24"/>
  <c r="F58" i="24"/>
  <c r="F59" i="24"/>
  <c r="F60" i="24"/>
  <c r="F61" i="24"/>
  <c r="F62" i="24"/>
  <c r="F63" i="24"/>
  <c r="F64" i="24"/>
  <c r="F65" i="24"/>
  <c r="F66" i="24"/>
  <c r="F67" i="24"/>
  <c r="F68" i="24"/>
  <c r="F69" i="24"/>
  <c r="F70" i="24"/>
  <c r="F71" i="24"/>
  <c r="F72" i="24"/>
  <c r="F73" i="24"/>
  <c r="F74" i="24"/>
  <c r="F75" i="24"/>
  <c r="F76" i="24"/>
  <c r="F77" i="24"/>
  <c r="F78" i="24"/>
  <c r="F79" i="24"/>
  <c r="F80" i="24"/>
  <c r="F81" i="24"/>
  <c r="F82" i="24"/>
  <c r="F83" i="24"/>
  <c r="F84" i="24"/>
  <c r="F85" i="24"/>
  <c r="F86" i="24"/>
  <c r="F87" i="24"/>
  <c r="F88" i="24"/>
  <c r="F89" i="24"/>
  <c r="F90" i="24"/>
  <c r="F91" i="24"/>
  <c r="F92" i="24"/>
  <c r="F93" i="24"/>
  <c r="F94" i="24"/>
  <c r="F95" i="24"/>
  <c r="F96" i="24"/>
  <c r="F97" i="24"/>
  <c r="F98" i="24"/>
  <c r="F99" i="24"/>
  <c r="F100" i="24"/>
  <c r="F101" i="24"/>
  <c r="F102" i="24"/>
  <c r="F103" i="24"/>
  <c r="F104" i="24"/>
  <c r="F105" i="24"/>
  <c r="F106" i="24"/>
  <c r="F107" i="24"/>
  <c r="F108" i="24"/>
  <c r="F109" i="24"/>
  <c r="F110" i="24"/>
  <c r="F111" i="24"/>
  <c r="F112" i="24"/>
  <c r="F113" i="24"/>
  <c r="F114" i="24"/>
  <c r="F115" i="24"/>
  <c r="F116" i="24"/>
  <c r="F117" i="24"/>
  <c r="F118" i="24"/>
  <c r="F119" i="24"/>
  <c r="F120" i="24"/>
  <c r="F121" i="24"/>
  <c r="F122" i="24"/>
  <c r="F123" i="24"/>
  <c r="F124" i="24"/>
  <c r="F125" i="24"/>
  <c r="F126" i="24"/>
  <c r="F127" i="24"/>
  <c r="F128" i="24"/>
  <c r="F129" i="24"/>
  <c r="F130" i="24"/>
  <c r="F131" i="24"/>
  <c r="F132" i="24"/>
  <c r="F133" i="24"/>
  <c r="F134" i="24"/>
  <c r="F135" i="24"/>
  <c r="F136" i="24"/>
  <c r="F137" i="24"/>
  <c r="F138" i="24"/>
  <c r="F139" i="24"/>
  <c r="F140" i="24"/>
  <c r="F141" i="24"/>
  <c r="F142" i="24"/>
  <c r="F143" i="24"/>
  <c r="F144" i="24"/>
  <c r="F145" i="24"/>
  <c r="F146" i="24"/>
  <c r="F147" i="24"/>
  <c r="F148" i="24"/>
  <c r="F149" i="24"/>
  <c r="F150" i="24"/>
  <c r="F151" i="24"/>
  <c r="F152" i="24"/>
  <c r="F153" i="24"/>
  <c r="F154" i="24"/>
  <c r="F155" i="24"/>
  <c r="F156" i="24"/>
  <c r="F157" i="24"/>
  <c r="F158" i="24"/>
  <c r="F159" i="24"/>
  <c r="F160" i="24"/>
  <c r="F161" i="24"/>
  <c r="F162" i="24"/>
  <c r="F163" i="24"/>
  <c r="F164" i="24"/>
  <c r="F165" i="24"/>
  <c r="F166" i="24"/>
  <c r="F167" i="24"/>
  <c r="F168" i="24"/>
  <c r="F169" i="24"/>
  <c r="F170" i="24"/>
  <c r="F171" i="24"/>
  <c r="F172" i="24"/>
  <c r="F173" i="24"/>
  <c r="F25" i="24"/>
  <c r="D26" i="24"/>
  <c r="D27" i="24"/>
  <c r="D28" i="24"/>
  <c r="D29" i="24"/>
  <c r="D30" i="24"/>
  <c r="D31" i="24"/>
  <c r="D32" i="24"/>
  <c r="D33" i="24"/>
  <c r="D34" i="24"/>
  <c r="D35" i="24"/>
  <c r="D36" i="24"/>
  <c r="D37" i="24"/>
  <c r="D38" i="24"/>
  <c r="D39" i="24"/>
  <c r="D40" i="24"/>
  <c r="D41" i="24"/>
  <c r="D42" i="24"/>
  <c r="D43" i="24"/>
  <c r="D44" i="24"/>
  <c r="D45" i="24"/>
  <c r="D46" i="24"/>
  <c r="D47" i="24"/>
  <c r="D48" i="24"/>
  <c r="D49" i="24"/>
  <c r="D50" i="24"/>
  <c r="D51" i="24"/>
  <c r="D52" i="24"/>
  <c r="D53" i="24"/>
  <c r="D54" i="24"/>
  <c r="D55" i="24"/>
  <c r="D56" i="24"/>
  <c r="D57" i="24"/>
  <c r="D58" i="24"/>
  <c r="D59" i="24"/>
  <c r="D60" i="24"/>
  <c r="D61" i="24"/>
  <c r="D62" i="24"/>
  <c r="D63" i="24"/>
  <c r="D64" i="24"/>
  <c r="D65" i="24"/>
  <c r="D66" i="24"/>
  <c r="D67" i="24"/>
  <c r="D68" i="24"/>
  <c r="D69" i="24"/>
  <c r="D70" i="24"/>
  <c r="D71" i="24"/>
  <c r="D72" i="24"/>
  <c r="D73" i="24"/>
  <c r="D74" i="24"/>
  <c r="D75" i="24"/>
  <c r="D76" i="24"/>
  <c r="D77" i="24"/>
  <c r="D78" i="24"/>
  <c r="D79" i="24"/>
  <c r="D80" i="24"/>
  <c r="D81" i="24"/>
  <c r="D82" i="24"/>
  <c r="D83" i="24"/>
  <c r="D84" i="24"/>
  <c r="D85" i="24"/>
  <c r="D86" i="24"/>
  <c r="D87" i="24"/>
  <c r="D88" i="24"/>
  <c r="D89" i="24"/>
  <c r="D90" i="24"/>
  <c r="D91" i="24"/>
  <c r="D92" i="24"/>
  <c r="D93" i="24"/>
  <c r="D94" i="24"/>
  <c r="D95" i="24"/>
  <c r="D96" i="24"/>
  <c r="D97" i="24"/>
  <c r="D98" i="24"/>
  <c r="D99" i="24"/>
  <c r="D100" i="24"/>
  <c r="D101" i="24"/>
  <c r="D102" i="24"/>
  <c r="D103" i="24"/>
  <c r="D104" i="24"/>
  <c r="D105" i="24"/>
  <c r="D106" i="24"/>
  <c r="D107" i="24"/>
  <c r="D108" i="24"/>
  <c r="D109" i="24"/>
  <c r="D110" i="24"/>
  <c r="D111" i="24"/>
  <c r="D112" i="24"/>
  <c r="D113" i="24"/>
  <c r="D114" i="24"/>
  <c r="D115" i="24"/>
  <c r="D116" i="24"/>
  <c r="D117" i="24"/>
  <c r="D118" i="24"/>
  <c r="D119" i="24"/>
  <c r="D120" i="24"/>
  <c r="D121" i="24"/>
  <c r="D122" i="24"/>
  <c r="D123" i="24"/>
  <c r="D124" i="24"/>
  <c r="D125" i="24"/>
  <c r="D126" i="24"/>
  <c r="D127" i="24"/>
  <c r="D128" i="24"/>
  <c r="D129" i="24"/>
  <c r="D130" i="24"/>
  <c r="D131" i="24"/>
  <c r="D132" i="24"/>
  <c r="D133" i="24"/>
  <c r="D134" i="24"/>
  <c r="D135" i="24"/>
  <c r="D136" i="24"/>
  <c r="D137" i="24"/>
  <c r="D138" i="24"/>
  <c r="D139" i="24"/>
  <c r="D140" i="24"/>
  <c r="D141" i="24"/>
  <c r="D142" i="24"/>
  <c r="D143" i="24"/>
  <c r="D144" i="24"/>
  <c r="D145" i="24"/>
  <c r="D146" i="24"/>
  <c r="D147" i="24"/>
  <c r="D148" i="24"/>
  <c r="D149" i="24"/>
  <c r="D150" i="24"/>
  <c r="D151" i="24"/>
  <c r="D152" i="24"/>
  <c r="D153" i="24"/>
  <c r="D154" i="24"/>
  <c r="D155" i="24"/>
  <c r="D156" i="24"/>
  <c r="D157" i="24"/>
  <c r="D158" i="24"/>
  <c r="D159" i="24"/>
  <c r="D160" i="24"/>
  <c r="D161" i="24"/>
  <c r="D162" i="24"/>
  <c r="D163" i="24"/>
  <c r="D164" i="24"/>
  <c r="D165" i="24"/>
  <c r="D166" i="24"/>
  <c r="D167" i="24"/>
  <c r="D168" i="24"/>
  <c r="D169" i="24"/>
  <c r="D170" i="24"/>
  <c r="D171" i="24"/>
  <c r="D172" i="24"/>
  <c r="D173" i="24"/>
  <c r="D25" i="24"/>
  <c r="F3" i="23"/>
  <c r="F4" i="23"/>
  <c r="F5" i="23"/>
  <c r="F6" i="23"/>
  <c r="F7" i="23"/>
  <c r="F8" i="23"/>
  <c r="F9" i="23"/>
  <c r="F10" i="23"/>
  <c r="F11" i="23"/>
  <c r="F12" i="23"/>
  <c r="F13" i="23"/>
  <c r="F14" i="23"/>
  <c r="F15" i="23"/>
  <c r="F16" i="23"/>
  <c r="F17" i="23"/>
  <c r="F18" i="23"/>
  <c r="F19" i="23"/>
  <c r="F20" i="23"/>
  <c r="F21" i="23"/>
  <c r="F22" i="23"/>
  <c r="F23" i="23"/>
  <c r="F24" i="23"/>
  <c r="F25" i="23"/>
  <c r="F26" i="23"/>
  <c r="F27" i="23"/>
  <c r="F28" i="23"/>
  <c r="F29" i="23"/>
  <c r="F30" i="23"/>
  <c r="F31" i="23"/>
  <c r="F32" i="23"/>
  <c r="F33" i="23"/>
  <c r="F34" i="23"/>
  <c r="F35" i="23"/>
  <c r="F36" i="23"/>
  <c r="F37" i="23"/>
  <c r="F38" i="23"/>
  <c r="F39" i="23"/>
  <c r="F40" i="23"/>
  <c r="F41" i="23"/>
  <c r="F42" i="23"/>
  <c r="F43" i="23"/>
  <c r="F44" i="23"/>
  <c r="F45" i="23"/>
  <c r="F46" i="23"/>
  <c r="F47" i="23"/>
  <c r="F48" i="23"/>
  <c r="F49" i="23"/>
  <c r="F50" i="23"/>
  <c r="F51" i="23"/>
  <c r="F52" i="23"/>
  <c r="F53" i="23"/>
  <c r="F54" i="23"/>
  <c r="F55" i="23"/>
  <c r="F56" i="23"/>
  <c r="F57" i="23"/>
  <c r="F58" i="23"/>
  <c r="F59" i="23"/>
  <c r="F60" i="23"/>
  <c r="F61" i="23"/>
  <c r="F62" i="23"/>
  <c r="F63" i="23"/>
  <c r="F64" i="23"/>
  <c r="F65" i="23"/>
  <c r="F66" i="23"/>
  <c r="F67" i="23"/>
  <c r="F68" i="23"/>
  <c r="F69" i="23"/>
  <c r="F70" i="23"/>
  <c r="F71" i="23"/>
  <c r="F72" i="23"/>
  <c r="F73" i="23"/>
  <c r="F74" i="23"/>
  <c r="F75" i="23"/>
  <c r="F76" i="23"/>
  <c r="F77" i="23"/>
  <c r="F78" i="23"/>
  <c r="F79" i="23"/>
  <c r="F80" i="23"/>
  <c r="F81" i="23"/>
  <c r="F82" i="23"/>
  <c r="F83" i="23"/>
  <c r="F84" i="23"/>
  <c r="F85" i="23"/>
  <c r="F86" i="23"/>
  <c r="F87" i="23"/>
  <c r="F88" i="23"/>
  <c r="F89" i="23"/>
  <c r="F90" i="23"/>
  <c r="F91" i="23"/>
  <c r="F92" i="23"/>
  <c r="F93" i="23"/>
  <c r="F94" i="23"/>
  <c r="F95" i="23"/>
  <c r="F96" i="23"/>
  <c r="F97" i="23"/>
  <c r="F98" i="23"/>
  <c r="F99" i="23"/>
  <c r="F100" i="23"/>
  <c r="F101" i="23"/>
  <c r="F102" i="23"/>
  <c r="F103" i="23"/>
  <c r="F104" i="23"/>
  <c r="F105" i="23"/>
  <c r="F106" i="23"/>
  <c r="F107" i="23"/>
  <c r="F108" i="23"/>
  <c r="F109" i="23"/>
  <c r="F110" i="23"/>
  <c r="F111" i="23"/>
  <c r="F112" i="23"/>
  <c r="F113" i="23"/>
  <c r="F114" i="23"/>
  <c r="F115" i="23"/>
  <c r="F116" i="23"/>
  <c r="F117" i="23"/>
  <c r="F118" i="23"/>
  <c r="F119" i="23"/>
  <c r="F120" i="23"/>
  <c r="F121" i="23"/>
  <c r="F122" i="23"/>
  <c r="F123" i="23"/>
  <c r="F124" i="23"/>
  <c r="F125" i="23"/>
  <c r="F126" i="23"/>
  <c r="F127" i="23"/>
  <c r="F128" i="23"/>
  <c r="F129" i="23"/>
  <c r="F130" i="23"/>
  <c r="F131" i="23"/>
  <c r="F132" i="23"/>
  <c r="F133" i="23"/>
  <c r="F134" i="23"/>
  <c r="F135" i="23"/>
  <c r="F136" i="23"/>
  <c r="F137" i="23"/>
  <c r="F138" i="23"/>
  <c r="F139" i="23"/>
  <c r="F140" i="23"/>
  <c r="F141" i="23"/>
  <c r="F142" i="23"/>
  <c r="F143" i="23"/>
  <c r="F144" i="23"/>
  <c r="F145" i="23"/>
  <c r="F146" i="23"/>
  <c r="F147" i="23"/>
  <c r="F148" i="23"/>
  <c r="F149" i="23"/>
  <c r="F150" i="23"/>
  <c r="F2" i="23"/>
  <c r="E150" i="23"/>
  <c r="E149" i="23"/>
  <c r="E148" i="23"/>
  <c r="E147" i="23"/>
  <c r="E146" i="23"/>
  <c r="E145" i="23"/>
  <c r="E144" i="23"/>
  <c r="E143" i="23"/>
  <c r="E142" i="23"/>
  <c r="E141" i="23"/>
  <c r="E140" i="23"/>
  <c r="E139" i="23"/>
  <c r="E138" i="23"/>
  <c r="E137" i="23"/>
  <c r="E136" i="23"/>
  <c r="E135" i="23"/>
  <c r="E134" i="23"/>
  <c r="E133" i="23"/>
  <c r="E132" i="23"/>
  <c r="E131" i="23"/>
  <c r="E130" i="23"/>
  <c r="E129" i="23"/>
  <c r="E128" i="23"/>
  <c r="E127" i="23"/>
  <c r="E126" i="23"/>
  <c r="E125" i="23"/>
  <c r="E124" i="23"/>
  <c r="E123" i="23"/>
  <c r="E122" i="23"/>
  <c r="E121" i="23"/>
  <c r="E120" i="23"/>
  <c r="E119" i="23"/>
  <c r="E118" i="23"/>
  <c r="E117" i="23"/>
  <c r="E116" i="23"/>
  <c r="E115" i="23"/>
  <c r="E114" i="23"/>
  <c r="E113" i="23"/>
  <c r="E112" i="23"/>
  <c r="E111" i="23"/>
  <c r="E110" i="23"/>
  <c r="E109" i="23"/>
  <c r="E108" i="23"/>
  <c r="E107" i="23"/>
  <c r="E106" i="23"/>
  <c r="E105" i="23"/>
  <c r="E104" i="23"/>
  <c r="E103" i="23"/>
  <c r="E102" i="23"/>
  <c r="E101" i="23"/>
  <c r="E100" i="23"/>
  <c r="E99" i="23"/>
  <c r="E98" i="23"/>
  <c r="E97" i="23"/>
  <c r="E96" i="23"/>
  <c r="E95" i="23"/>
  <c r="E94" i="23"/>
  <c r="E93" i="23"/>
  <c r="E92" i="23"/>
  <c r="E91" i="23"/>
  <c r="E90" i="23"/>
  <c r="E89" i="23"/>
  <c r="E88" i="23"/>
  <c r="E87" i="23"/>
  <c r="E86" i="23"/>
  <c r="E85" i="23"/>
  <c r="E84" i="23"/>
  <c r="E83" i="23"/>
  <c r="E82" i="23"/>
  <c r="E81" i="23"/>
  <c r="E80" i="23"/>
  <c r="E79" i="23"/>
  <c r="E78" i="23"/>
  <c r="E77" i="23"/>
  <c r="E76" i="23"/>
  <c r="E75" i="23"/>
  <c r="E74" i="23"/>
  <c r="E73" i="23"/>
  <c r="E72" i="23"/>
  <c r="E71" i="23"/>
  <c r="E70" i="23"/>
  <c r="E69" i="23"/>
  <c r="E68" i="23"/>
  <c r="E67" i="23"/>
  <c r="E66" i="23"/>
  <c r="E65" i="23"/>
  <c r="E64" i="23"/>
  <c r="E63" i="23"/>
  <c r="E62" i="23"/>
  <c r="E61" i="23"/>
  <c r="E60" i="23"/>
  <c r="E59" i="23"/>
  <c r="E58" i="23"/>
  <c r="E57" i="23"/>
  <c r="E56" i="23"/>
  <c r="E55" i="23"/>
  <c r="E54" i="23"/>
  <c r="E53" i="23"/>
  <c r="E52" i="23"/>
  <c r="E51" i="23"/>
  <c r="E50" i="23"/>
  <c r="E49" i="23"/>
  <c r="E48" i="23"/>
  <c r="E47" i="23"/>
  <c r="E46" i="23"/>
  <c r="E45" i="23"/>
  <c r="E44" i="23"/>
  <c r="E43" i="23"/>
  <c r="E42" i="23"/>
  <c r="E41" i="23"/>
  <c r="E40" i="23"/>
  <c r="E39" i="23"/>
  <c r="E38" i="23"/>
  <c r="E37" i="23"/>
  <c r="E36" i="23"/>
  <c r="E35" i="23"/>
  <c r="E34" i="23"/>
  <c r="E33" i="23"/>
  <c r="E32" i="23"/>
  <c r="E31" i="23"/>
  <c r="E30" i="23"/>
  <c r="E29" i="23"/>
  <c r="E28" i="23"/>
  <c r="E27" i="23"/>
  <c r="E26" i="23"/>
  <c r="E25" i="23"/>
  <c r="E24" i="23"/>
  <c r="E23" i="23"/>
  <c r="E22" i="23"/>
  <c r="E21" i="23"/>
  <c r="E20" i="23"/>
  <c r="E19" i="23"/>
  <c r="E18" i="23"/>
  <c r="E17" i="23"/>
  <c r="E16" i="23"/>
  <c r="E15" i="23"/>
  <c r="E14" i="23"/>
  <c r="E13" i="23"/>
  <c r="E12" i="23"/>
  <c r="E11" i="23"/>
  <c r="E10" i="23"/>
  <c r="E9" i="23"/>
  <c r="E8" i="23"/>
  <c r="E7" i="23"/>
  <c r="E6" i="23"/>
  <c r="E5" i="23"/>
  <c r="E4" i="23"/>
  <c r="E3" i="23"/>
  <c r="E2" i="23"/>
  <c r="D5" i="5"/>
  <c r="D10" i="5"/>
  <c r="L7" i="22"/>
  <c r="L6" i="22"/>
  <c r="L5" i="22"/>
  <c r="L4" i="22"/>
  <c r="N5" i="22"/>
  <c r="N4" i="22"/>
  <c r="N7" i="22"/>
  <c r="N6" i="22"/>
  <c r="H23" i="22"/>
  <c r="H22" i="22" s="1"/>
  <c r="D9" i="5"/>
  <c r="G174" i="22"/>
  <c r="H174" i="22" s="1"/>
  <c r="H173" i="22"/>
  <c r="G173" i="22"/>
  <c r="G172" i="22"/>
  <c r="H172" i="22" s="1"/>
  <c r="H171" i="22"/>
  <c r="G171" i="22"/>
  <c r="G170" i="22"/>
  <c r="H170" i="22" s="1"/>
  <c r="H169" i="22"/>
  <c r="G169" i="22"/>
  <c r="G168" i="22"/>
  <c r="H168" i="22" s="1"/>
  <c r="H167" i="22"/>
  <c r="G167" i="22"/>
  <c r="G166" i="22"/>
  <c r="H166" i="22" s="1"/>
  <c r="H165" i="22"/>
  <c r="G165" i="22"/>
  <c r="G164" i="22"/>
  <c r="H164" i="22" s="1"/>
  <c r="H163" i="22"/>
  <c r="G163" i="22"/>
  <c r="G162" i="22"/>
  <c r="H162" i="22" s="1"/>
  <c r="H161" i="22"/>
  <c r="G161" i="22"/>
  <c r="G160" i="22"/>
  <c r="H160" i="22" s="1"/>
  <c r="H159" i="22"/>
  <c r="G159" i="22"/>
  <c r="G158" i="22"/>
  <c r="H158" i="22" s="1"/>
  <c r="H157" i="22"/>
  <c r="G157" i="22"/>
  <c r="G156" i="22"/>
  <c r="H156" i="22" s="1"/>
  <c r="H155" i="22"/>
  <c r="G155" i="22"/>
  <c r="G154" i="22"/>
  <c r="H154" i="22" s="1"/>
  <c r="H153" i="22"/>
  <c r="G153" i="22"/>
  <c r="G152" i="22"/>
  <c r="H152" i="22" s="1"/>
  <c r="H151" i="22"/>
  <c r="G151" i="22"/>
  <c r="G150" i="22"/>
  <c r="H150" i="22" s="1"/>
  <c r="H149" i="22"/>
  <c r="G149" i="22"/>
  <c r="G148" i="22"/>
  <c r="H148" i="22" s="1"/>
  <c r="H147" i="22"/>
  <c r="G147" i="22"/>
  <c r="G146" i="22"/>
  <c r="H146" i="22" s="1"/>
  <c r="H145" i="22"/>
  <c r="G145" i="22"/>
  <c r="G144" i="22"/>
  <c r="H144" i="22" s="1"/>
  <c r="H143" i="22"/>
  <c r="G143" i="22"/>
  <c r="G142" i="22"/>
  <c r="H142" i="22" s="1"/>
  <c r="H141" i="22"/>
  <c r="G141" i="22"/>
  <c r="G140" i="22"/>
  <c r="H140" i="22" s="1"/>
  <c r="H139" i="22"/>
  <c r="G139" i="22"/>
  <c r="G138" i="22"/>
  <c r="H138" i="22" s="1"/>
  <c r="H137" i="22"/>
  <c r="G137" i="22"/>
  <c r="G136" i="22"/>
  <c r="H136" i="22" s="1"/>
  <c r="H135" i="22"/>
  <c r="G135" i="22"/>
  <c r="G134" i="22"/>
  <c r="H134" i="22" s="1"/>
  <c r="H133" i="22"/>
  <c r="G133" i="22"/>
  <c r="G132" i="22"/>
  <c r="H132" i="22" s="1"/>
  <c r="H131" i="22"/>
  <c r="G131" i="22"/>
  <c r="G130" i="22"/>
  <c r="H130" i="22" s="1"/>
  <c r="H129" i="22"/>
  <c r="G129" i="22"/>
  <c r="G128" i="22"/>
  <c r="H128" i="22" s="1"/>
  <c r="H127" i="22"/>
  <c r="G127" i="22"/>
  <c r="G126" i="22"/>
  <c r="H126" i="22" s="1"/>
  <c r="H125" i="22"/>
  <c r="G125" i="22"/>
  <c r="G124" i="22"/>
  <c r="H124" i="22" s="1"/>
  <c r="H123" i="22"/>
  <c r="G123" i="22"/>
  <c r="G122" i="22"/>
  <c r="H122" i="22" s="1"/>
  <c r="H121" i="22"/>
  <c r="G121" i="22"/>
  <c r="G120" i="22"/>
  <c r="H120" i="22" s="1"/>
  <c r="H119" i="22"/>
  <c r="G119" i="22"/>
  <c r="G118" i="22"/>
  <c r="H118" i="22" s="1"/>
  <c r="H117" i="22"/>
  <c r="G117" i="22"/>
  <c r="G116" i="22"/>
  <c r="H116" i="22" s="1"/>
  <c r="H115" i="22"/>
  <c r="G115" i="22"/>
  <c r="G114" i="22"/>
  <c r="H114" i="22" s="1"/>
  <c r="H113" i="22"/>
  <c r="G113" i="22"/>
  <c r="G112" i="22"/>
  <c r="H112" i="22" s="1"/>
  <c r="H111" i="22"/>
  <c r="G111" i="22"/>
  <c r="G110" i="22"/>
  <c r="H110" i="22" s="1"/>
  <c r="H109" i="22"/>
  <c r="G109" i="22"/>
  <c r="G108" i="22"/>
  <c r="H108" i="22" s="1"/>
  <c r="H107" i="22"/>
  <c r="G107" i="22"/>
  <c r="G106" i="22"/>
  <c r="H106" i="22" s="1"/>
  <c r="H105" i="22"/>
  <c r="G105" i="22"/>
  <c r="G104" i="22"/>
  <c r="H104" i="22" s="1"/>
  <c r="H103" i="22"/>
  <c r="G103" i="22"/>
  <c r="G102" i="22"/>
  <c r="H102" i="22" s="1"/>
  <c r="H101" i="22"/>
  <c r="G101" i="22"/>
  <c r="G100" i="22"/>
  <c r="H100" i="22" s="1"/>
  <c r="H99" i="22"/>
  <c r="G99" i="22"/>
  <c r="G98" i="22"/>
  <c r="H98" i="22" s="1"/>
  <c r="H97" i="22"/>
  <c r="G97" i="22"/>
  <c r="G96" i="22"/>
  <c r="H96" i="22" s="1"/>
  <c r="H95" i="22"/>
  <c r="G95" i="22"/>
  <c r="G94" i="22"/>
  <c r="H94" i="22" s="1"/>
  <c r="H93" i="22"/>
  <c r="G93" i="22"/>
  <c r="G92" i="22"/>
  <c r="H92" i="22" s="1"/>
  <c r="H91" i="22"/>
  <c r="G91" i="22"/>
  <c r="G90" i="22"/>
  <c r="H90" i="22" s="1"/>
  <c r="H89" i="22"/>
  <c r="G89" i="22"/>
  <c r="G88" i="22"/>
  <c r="H88" i="22" s="1"/>
  <c r="H87" i="22"/>
  <c r="G87" i="22"/>
  <c r="G86" i="22"/>
  <c r="H86" i="22" s="1"/>
  <c r="H85" i="22"/>
  <c r="G85" i="22"/>
  <c r="G84" i="22"/>
  <c r="H84" i="22" s="1"/>
  <c r="H83" i="22"/>
  <c r="G83" i="22"/>
  <c r="G82" i="22"/>
  <c r="H82" i="22" s="1"/>
  <c r="H81" i="22"/>
  <c r="G81" i="22"/>
  <c r="G80" i="22"/>
  <c r="H80" i="22" s="1"/>
  <c r="H79" i="22"/>
  <c r="G79" i="22"/>
  <c r="G78" i="22"/>
  <c r="H78" i="22" s="1"/>
  <c r="H77" i="22"/>
  <c r="G77" i="22"/>
  <c r="G76" i="22"/>
  <c r="H76" i="22" s="1"/>
  <c r="H75" i="22"/>
  <c r="G75" i="22"/>
  <c r="G74" i="22"/>
  <c r="H74" i="22" s="1"/>
  <c r="H73" i="22"/>
  <c r="G73" i="22"/>
  <c r="G72" i="22"/>
  <c r="H72" i="22" s="1"/>
  <c r="H71" i="22"/>
  <c r="G71" i="22"/>
  <c r="G70" i="22"/>
  <c r="H70" i="22" s="1"/>
  <c r="H69" i="22"/>
  <c r="G69" i="22"/>
  <c r="G68" i="22"/>
  <c r="H68" i="22" s="1"/>
  <c r="H67" i="22"/>
  <c r="G67" i="22"/>
  <c r="G66" i="22"/>
  <c r="H66" i="22" s="1"/>
  <c r="H65" i="22"/>
  <c r="G65" i="22"/>
  <c r="G64" i="22"/>
  <c r="H64" i="22" s="1"/>
  <c r="H63" i="22"/>
  <c r="G63" i="22"/>
  <c r="G62" i="22"/>
  <c r="H62" i="22" s="1"/>
  <c r="H61" i="22"/>
  <c r="G61" i="22"/>
  <c r="G60" i="22"/>
  <c r="H60" i="22" s="1"/>
  <c r="H59" i="22"/>
  <c r="G59" i="22"/>
  <c r="G58" i="22"/>
  <c r="H58" i="22" s="1"/>
  <c r="H57" i="22"/>
  <c r="G57" i="22"/>
  <c r="G56" i="22"/>
  <c r="H56" i="22" s="1"/>
  <c r="H55" i="22"/>
  <c r="G55" i="22"/>
  <c r="G54" i="22"/>
  <c r="H54" i="22" s="1"/>
  <c r="H53" i="22"/>
  <c r="G53" i="22"/>
  <c r="G52" i="22"/>
  <c r="H52" i="22" s="1"/>
  <c r="H51" i="22"/>
  <c r="G51" i="22"/>
  <c r="G50" i="22"/>
  <c r="H50" i="22" s="1"/>
  <c r="H49" i="22"/>
  <c r="G49" i="22"/>
  <c r="G48" i="22"/>
  <c r="H48" i="22" s="1"/>
  <c r="H47" i="22"/>
  <c r="G47" i="22"/>
  <c r="G46" i="22"/>
  <c r="H46" i="22" s="1"/>
  <c r="H45" i="22"/>
  <c r="G45" i="22"/>
  <c r="G44" i="22"/>
  <c r="H44" i="22" s="1"/>
  <c r="H43" i="22"/>
  <c r="G43" i="22"/>
  <c r="G42" i="22"/>
  <c r="H42" i="22" s="1"/>
  <c r="H41" i="22"/>
  <c r="G41" i="22"/>
  <c r="G40" i="22"/>
  <c r="H40" i="22" s="1"/>
  <c r="H39" i="22"/>
  <c r="G39" i="22"/>
  <c r="G38" i="22"/>
  <c r="H38" i="22" s="1"/>
  <c r="H37" i="22"/>
  <c r="G37" i="22"/>
  <c r="G36" i="22"/>
  <c r="H36" i="22" s="1"/>
  <c r="H35" i="22"/>
  <c r="G35" i="22"/>
  <c r="G34" i="22"/>
  <c r="H34" i="22" s="1"/>
  <c r="H33" i="22"/>
  <c r="G33" i="22"/>
  <c r="G32" i="22"/>
  <c r="H32" i="22" s="1"/>
  <c r="H31" i="22"/>
  <c r="G31" i="22"/>
  <c r="G30" i="22"/>
  <c r="H30" i="22" s="1"/>
  <c r="H29" i="22"/>
  <c r="G29" i="22"/>
  <c r="G28" i="22"/>
  <c r="H28" i="22" s="1"/>
  <c r="H27" i="22"/>
  <c r="G27" i="22"/>
  <c r="G26" i="22"/>
  <c r="H26" i="22" s="1"/>
  <c r="E174" i="22"/>
  <c r="E173" i="22"/>
  <c r="E172" i="22"/>
  <c r="E171" i="22"/>
  <c r="E170" i="22"/>
  <c r="E169" i="22"/>
  <c r="E168" i="22"/>
  <c r="E167" i="22"/>
  <c r="E166" i="22"/>
  <c r="E165" i="22"/>
  <c r="E164" i="22"/>
  <c r="E163" i="22"/>
  <c r="E162" i="22"/>
  <c r="E161" i="22"/>
  <c r="E160" i="22"/>
  <c r="E159" i="22"/>
  <c r="E158" i="22"/>
  <c r="E157" i="22"/>
  <c r="E156" i="22"/>
  <c r="E155" i="22"/>
  <c r="E154" i="22"/>
  <c r="E153" i="22"/>
  <c r="E152" i="22"/>
  <c r="E151" i="22"/>
  <c r="E150" i="22"/>
  <c r="E149" i="22"/>
  <c r="E148" i="22"/>
  <c r="E147" i="22"/>
  <c r="E146" i="22"/>
  <c r="E145" i="22"/>
  <c r="E144" i="22"/>
  <c r="E143" i="22"/>
  <c r="E142" i="22"/>
  <c r="E141" i="22"/>
  <c r="E140" i="22"/>
  <c r="E139" i="22"/>
  <c r="E138" i="22"/>
  <c r="E137" i="22"/>
  <c r="E136" i="22"/>
  <c r="E135" i="22"/>
  <c r="E134" i="22"/>
  <c r="E133" i="22"/>
  <c r="E132" i="22"/>
  <c r="E131" i="22"/>
  <c r="E130" i="22"/>
  <c r="E129" i="22"/>
  <c r="E128" i="22"/>
  <c r="E127" i="22"/>
  <c r="E126" i="22"/>
  <c r="E125" i="22"/>
  <c r="E124" i="22"/>
  <c r="E123" i="22"/>
  <c r="E122" i="22"/>
  <c r="E121" i="22"/>
  <c r="E120" i="22"/>
  <c r="E119" i="22"/>
  <c r="E118" i="22"/>
  <c r="E117" i="22"/>
  <c r="E116" i="22"/>
  <c r="E115" i="22"/>
  <c r="E114" i="22"/>
  <c r="E113" i="22"/>
  <c r="E112" i="22"/>
  <c r="E111" i="22"/>
  <c r="E110" i="22"/>
  <c r="E109" i="22"/>
  <c r="E108" i="22"/>
  <c r="E107" i="22"/>
  <c r="E106" i="22"/>
  <c r="E105" i="22"/>
  <c r="E104" i="22"/>
  <c r="E103" i="22"/>
  <c r="E102" i="22"/>
  <c r="E101" i="22"/>
  <c r="E100" i="22"/>
  <c r="E99" i="22"/>
  <c r="E98" i="22"/>
  <c r="E97" i="22"/>
  <c r="E96" i="22"/>
  <c r="E95" i="22"/>
  <c r="E94" i="22"/>
  <c r="E93" i="22"/>
  <c r="E92" i="22"/>
  <c r="E91" i="22"/>
  <c r="E90" i="22"/>
  <c r="E89" i="22"/>
  <c r="E88" i="22"/>
  <c r="E87" i="22"/>
  <c r="E86" i="22"/>
  <c r="E85" i="22"/>
  <c r="E84" i="22"/>
  <c r="E83" i="22"/>
  <c r="E82" i="22"/>
  <c r="E81" i="22"/>
  <c r="E80" i="22"/>
  <c r="E79" i="22"/>
  <c r="E78" i="22"/>
  <c r="E77" i="22"/>
  <c r="E76" i="22"/>
  <c r="E75" i="22"/>
  <c r="E74" i="22"/>
  <c r="E73" i="22"/>
  <c r="E72" i="22"/>
  <c r="E71" i="22"/>
  <c r="E70" i="22"/>
  <c r="E69" i="22"/>
  <c r="E68" i="22"/>
  <c r="E67" i="22"/>
  <c r="E66" i="22"/>
  <c r="E65" i="22"/>
  <c r="E64" i="22"/>
  <c r="E63" i="22"/>
  <c r="E62" i="22"/>
  <c r="E61" i="22"/>
  <c r="E60" i="22"/>
  <c r="E59" i="22"/>
  <c r="E58" i="22"/>
  <c r="E57" i="22"/>
  <c r="E56" i="22"/>
  <c r="E55" i="22"/>
  <c r="E54" i="22"/>
  <c r="E53" i="22"/>
  <c r="E52" i="22"/>
  <c r="E51" i="22"/>
  <c r="E50" i="22"/>
  <c r="E49" i="22"/>
  <c r="E48" i="22"/>
  <c r="E47" i="22"/>
  <c r="E46" i="22"/>
  <c r="E45" i="22"/>
  <c r="E44" i="22"/>
  <c r="E43" i="22"/>
  <c r="E42" i="22"/>
  <c r="E41" i="22"/>
  <c r="E40" i="22"/>
  <c r="E39" i="22"/>
  <c r="E38" i="22"/>
  <c r="E37" i="22"/>
  <c r="E36" i="22"/>
  <c r="E35" i="22"/>
  <c r="E34" i="22"/>
  <c r="E33" i="22"/>
  <c r="E32" i="22"/>
  <c r="E31" i="22"/>
  <c r="E30" i="22"/>
  <c r="E29" i="22"/>
  <c r="E28" i="22"/>
  <c r="E27" i="22"/>
  <c r="E26" i="22"/>
  <c r="C3" i="21"/>
  <c r="C4" i="21"/>
  <c r="C5" i="21"/>
  <c r="C6" i="21"/>
  <c r="C7" i="21"/>
  <c r="C8" i="21"/>
  <c r="C9" i="21"/>
  <c r="C10" i="21"/>
  <c r="C11" i="21"/>
  <c r="C12" i="21"/>
  <c r="C13" i="21"/>
  <c r="C14" i="21"/>
  <c r="C15" i="21"/>
  <c r="C16" i="21"/>
  <c r="C17" i="21"/>
  <c r="C18" i="21"/>
  <c r="C19" i="21"/>
  <c r="C20" i="21"/>
  <c r="C21" i="21"/>
  <c r="C22" i="21"/>
  <c r="C23" i="21"/>
  <c r="C24" i="21"/>
  <c r="C25" i="21"/>
  <c r="C26" i="21"/>
  <c r="C27" i="21"/>
  <c r="C28" i="21"/>
  <c r="C29" i="21"/>
  <c r="C30" i="21"/>
  <c r="C31" i="21"/>
  <c r="C32" i="21"/>
  <c r="C33" i="21"/>
  <c r="C34" i="21"/>
  <c r="C35" i="21"/>
  <c r="C36" i="21"/>
  <c r="C37" i="21"/>
  <c r="C38" i="21"/>
  <c r="C39" i="21"/>
  <c r="C40" i="21"/>
  <c r="C41" i="21"/>
  <c r="C42" i="21"/>
  <c r="C43" i="21"/>
  <c r="C44" i="21"/>
  <c r="C45" i="21"/>
  <c r="C46" i="21"/>
  <c r="C47" i="21"/>
  <c r="C48" i="21"/>
  <c r="C49" i="21"/>
  <c r="C50" i="21"/>
  <c r="C51" i="21"/>
  <c r="C52" i="21"/>
  <c r="C53" i="21"/>
  <c r="C54" i="21"/>
  <c r="C55" i="21"/>
  <c r="C56" i="21"/>
  <c r="C57" i="21"/>
  <c r="C58" i="21"/>
  <c r="C59" i="21"/>
  <c r="C60" i="21"/>
  <c r="C61" i="21"/>
  <c r="C62" i="21"/>
  <c r="C63" i="21"/>
  <c r="C64" i="21"/>
  <c r="C65" i="21"/>
  <c r="C66" i="21"/>
  <c r="C67" i="21"/>
  <c r="C68" i="21"/>
  <c r="C69" i="21"/>
  <c r="C70" i="21"/>
  <c r="C71" i="21"/>
  <c r="C72" i="21"/>
  <c r="C73" i="21"/>
  <c r="C74" i="21"/>
  <c r="C75" i="21"/>
  <c r="C76" i="21"/>
  <c r="C77" i="21"/>
  <c r="C78" i="21"/>
  <c r="C79" i="21"/>
  <c r="C80" i="21"/>
  <c r="C81" i="21"/>
  <c r="C82" i="21"/>
  <c r="C83" i="21"/>
  <c r="C84" i="21"/>
  <c r="C85" i="21"/>
  <c r="C86" i="21"/>
  <c r="C87" i="21"/>
  <c r="C88" i="21"/>
  <c r="C89" i="21"/>
  <c r="C90" i="21"/>
  <c r="C91" i="21"/>
  <c r="C92" i="21"/>
  <c r="C93" i="21"/>
  <c r="C94" i="21"/>
  <c r="C95" i="21"/>
  <c r="C96" i="21"/>
  <c r="C97" i="21"/>
  <c r="C98" i="21"/>
  <c r="C99" i="21"/>
  <c r="C100" i="21"/>
  <c r="C101" i="21"/>
  <c r="C102" i="21"/>
  <c r="C103" i="21"/>
  <c r="C104" i="21"/>
  <c r="C105" i="21"/>
  <c r="C106" i="21"/>
  <c r="C107" i="21"/>
  <c r="C108" i="21"/>
  <c r="C109" i="21"/>
  <c r="C110" i="21"/>
  <c r="C111" i="21"/>
  <c r="C112" i="21"/>
  <c r="C113" i="21"/>
  <c r="C114" i="21"/>
  <c r="C115" i="21"/>
  <c r="C116" i="21"/>
  <c r="C117" i="21"/>
  <c r="C118" i="21"/>
  <c r="C119" i="21"/>
  <c r="C120" i="21"/>
  <c r="C121" i="21"/>
  <c r="C122" i="21"/>
  <c r="C123" i="21"/>
  <c r="C124" i="21"/>
  <c r="C125" i="21"/>
  <c r="C126" i="21"/>
  <c r="C127" i="21"/>
  <c r="C128" i="21"/>
  <c r="C129" i="21"/>
  <c r="C130" i="21"/>
  <c r="C131" i="21"/>
  <c r="C132" i="21"/>
  <c r="C133" i="21"/>
  <c r="C134" i="21"/>
  <c r="C135" i="21"/>
  <c r="C136" i="21"/>
  <c r="C137" i="21"/>
  <c r="C138" i="21"/>
  <c r="C139" i="21"/>
  <c r="C140" i="21"/>
  <c r="C141" i="21"/>
  <c r="C142" i="21"/>
  <c r="C143" i="21"/>
  <c r="C144" i="21"/>
  <c r="C145" i="21"/>
  <c r="C146" i="21"/>
  <c r="C147" i="21"/>
  <c r="C148" i="21"/>
  <c r="C149" i="21"/>
  <c r="C150" i="21"/>
  <c r="C2" i="21"/>
  <c r="F150" i="21"/>
  <c r="F149" i="21"/>
  <c r="F148" i="21"/>
  <c r="F147" i="21"/>
  <c r="F146" i="21"/>
  <c r="F145" i="21"/>
  <c r="F144" i="21"/>
  <c r="F143" i="21"/>
  <c r="F142" i="21"/>
  <c r="F141" i="21"/>
  <c r="F140" i="21"/>
  <c r="F139" i="21"/>
  <c r="F138" i="21"/>
  <c r="F137" i="21"/>
  <c r="F136" i="21"/>
  <c r="F135" i="21"/>
  <c r="F134" i="21"/>
  <c r="F133" i="21"/>
  <c r="F132" i="21"/>
  <c r="F131" i="21"/>
  <c r="F130" i="21"/>
  <c r="F129" i="21"/>
  <c r="F128" i="21"/>
  <c r="F127" i="21"/>
  <c r="F126" i="21"/>
  <c r="F125" i="21"/>
  <c r="F124" i="21"/>
  <c r="F123" i="21"/>
  <c r="F122" i="21"/>
  <c r="F121" i="21"/>
  <c r="F120" i="21"/>
  <c r="F119" i="21"/>
  <c r="F118" i="21"/>
  <c r="F117" i="21"/>
  <c r="F116" i="21"/>
  <c r="F115" i="21"/>
  <c r="F114" i="21"/>
  <c r="F113" i="21"/>
  <c r="F112" i="21"/>
  <c r="F111" i="21"/>
  <c r="F110" i="21"/>
  <c r="F109" i="21"/>
  <c r="F108" i="21"/>
  <c r="F107" i="21"/>
  <c r="F106" i="21"/>
  <c r="F105" i="21"/>
  <c r="F104" i="21"/>
  <c r="F103" i="21"/>
  <c r="F102" i="21"/>
  <c r="F101" i="21"/>
  <c r="F100" i="21"/>
  <c r="F99" i="21"/>
  <c r="F98" i="21"/>
  <c r="F97" i="21"/>
  <c r="F96" i="21"/>
  <c r="F95" i="21"/>
  <c r="F94" i="21"/>
  <c r="F93" i="21"/>
  <c r="F92" i="21"/>
  <c r="F91" i="21"/>
  <c r="F90" i="21"/>
  <c r="F89" i="21"/>
  <c r="F88" i="21"/>
  <c r="F87" i="21"/>
  <c r="F86" i="21"/>
  <c r="F85" i="21"/>
  <c r="F84" i="21"/>
  <c r="F83" i="21"/>
  <c r="F82" i="21"/>
  <c r="F81" i="21"/>
  <c r="F80" i="21"/>
  <c r="F79" i="21"/>
  <c r="F78" i="21"/>
  <c r="F77" i="21"/>
  <c r="F76" i="21"/>
  <c r="F75" i="21"/>
  <c r="F74" i="21"/>
  <c r="F73" i="21"/>
  <c r="F72" i="21"/>
  <c r="F71" i="21"/>
  <c r="F70" i="21"/>
  <c r="F69" i="21"/>
  <c r="F68" i="21"/>
  <c r="F67" i="21"/>
  <c r="F66" i="21"/>
  <c r="F65" i="21"/>
  <c r="F64" i="21"/>
  <c r="F63" i="21"/>
  <c r="F62" i="21"/>
  <c r="F61" i="21"/>
  <c r="F60" i="21"/>
  <c r="F59" i="21"/>
  <c r="F58" i="21"/>
  <c r="F57" i="21"/>
  <c r="F56" i="21"/>
  <c r="F55" i="21"/>
  <c r="F54" i="21"/>
  <c r="F53" i="21"/>
  <c r="F52" i="21"/>
  <c r="F51" i="21"/>
  <c r="F50" i="21"/>
  <c r="F49" i="21"/>
  <c r="F48" i="21"/>
  <c r="F47" i="21"/>
  <c r="F46" i="21"/>
  <c r="F45" i="21"/>
  <c r="F44" i="21"/>
  <c r="F43" i="21"/>
  <c r="F42" i="21"/>
  <c r="F41" i="21"/>
  <c r="F40" i="21"/>
  <c r="F39" i="21"/>
  <c r="F38" i="21"/>
  <c r="F37" i="21"/>
  <c r="F36" i="21"/>
  <c r="F35" i="21"/>
  <c r="F34" i="21"/>
  <c r="F33" i="21"/>
  <c r="F32" i="21"/>
  <c r="F31" i="21"/>
  <c r="F30" i="21"/>
  <c r="F29" i="21"/>
  <c r="F28" i="21"/>
  <c r="F27" i="21"/>
  <c r="F26" i="21"/>
  <c r="F25" i="21"/>
  <c r="F24" i="21"/>
  <c r="F23" i="21"/>
  <c r="F22" i="21"/>
  <c r="F21" i="21"/>
  <c r="F20" i="21"/>
  <c r="F19" i="21"/>
  <c r="F18" i="21"/>
  <c r="F17" i="21"/>
  <c r="F16" i="21"/>
  <c r="F15" i="21"/>
  <c r="F14" i="21"/>
  <c r="F13" i="21"/>
  <c r="F12" i="21"/>
  <c r="F11" i="21"/>
  <c r="F10" i="21"/>
  <c r="F9" i="21"/>
  <c r="F8" i="21"/>
  <c r="F7" i="21"/>
  <c r="F6" i="21"/>
  <c r="F5" i="21"/>
  <c r="F4" i="21"/>
  <c r="F3" i="21"/>
  <c r="F2" i="21"/>
  <c r="N5" i="20"/>
  <c r="N6" i="20"/>
  <c r="N7" i="20"/>
  <c r="N4" i="20"/>
  <c r="L7" i="20"/>
  <c r="L6" i="20"/>
  <c r="L5" i="20"/>
  <c r="L4" i="20"/>
  <c r="H21" i="20"/>
  <c r="H22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112" i="20"/>
  <c r="H113" i="20"/>
  <c r="H114" i="20"/>
  <c r="H115" i="20"/>
  <c r="H116" i="20"/>
  <c r="H117" i="20"/>
  <c r="H118" i="20"/>
  <c r="H119" i="20"/>
  <c r="H120" i="20"/>
  <c r="H121" i="20"/>
  <c r="H122" i="20"/>
  <c r="H123" i="20"/>
  <c r="H124" i="20"/>
  <c r="H125" i="20"/>
  <c r="H126" i="20"/>
  <c r="H127" i="20"/>
  <c r="H128" i="20"/>
  <c r="H129" i="20"/>
  <c r="H130" i="20"/>
  <c r="H131" i="20"/>
  <c r="H132" i="20"/>
  <c r="H133" i="20"/>
  <c r="H134" i="20"/>
  <c r="H135" i="20"/>
  <c r="H136" i="20"/>
  <c r="H137" i="20"/>
  <c r="H138" i="20"/>
  <c r="H139" i="20"/>
  <c r="H140" i="20"/>
  <c r="H141" i="20"/>
  <c r="H142" i="20"/>
  <c r="H143" i="20"/>
  <c r="H144" i="20"/>
  <c r="H145" i="20"/>
  <c r="H146" i="20"/>
  <c r="H147" i="20"/>
  <c r="H148" i="20"/>
  <c r="H149" i="20"/>
  <c r="H150" i="20"/>
  <c r="H151" i="20"/>
  <c r="H152" i="20"/>
  <c r="H153" i="20"/>
  <c r="H154" i="20"/>
  <c r="H155" i="20"/>
  <c r="H156" i="20"/>
  <c r="H157" i="20"/>
  <c r="H158" i="20"/>
  <c r="H159" i="20"/>
  <c r="H160" i="20"/>
  <c r="H161" i="20"/>
  <c r="H162" i="20"/>
  <c r="H163" i="20"/>
  <c r="H164" i="20"/>
  <c r="H165" i="20"/>
  <c r="H166" i="20"/>
  <c r="H167" i="20"/>
  <c r="H168" i="20"/>
  <c r="H169" i="20"/>
  <c r="H170" i="20"/>
  <c r="H171" i="20"/>
  <c r="H172" i="20"/>
  <c r="H173" i="20"/>
  <c r="H25" i="20"/>
  <c r="G26" i="20"/>
  <c r="G27" i="20"/>
  <c r="G28" i="20"/>
  <c r="G29" i="20"/>
  <c r="G30" i="20"/>
  <c r="G31" i="20"/>
  <c r="G32" i="20"/>
  <c r="G33" i="20"/>
  <c r="G34" i="20"/>
  <c r="G35" i="20"/>
  <c r="G36" i="20"/>
  <c r="G37" i="20"/>
  <c r="G38" i="20"/>
  <c r="G39" i="20"/>
  <c r="G40" i="20"/>
  <c r="G41" i="20"/>
  <c r="G42" i="20"/>
  <c r="G43" i="20"/>
  <c r="G44" i="20"/>
  <c r="G45" i="20"/>
  <c r="G46" i="20"/>
  <c r="G47" i="20"/>
  <c r="G48" i="20"/>
  <c r="G49" i="20"/>
  <c r="G50" i="20"/>
  <c r="G51" i="20"/>
  <c r="G52" i="20"/>
  <c r="G53" i="20"/>
  <c r="G54" i="20"/>
  <c r="G55" i="20"/>
  <c r="G56" i="20"/>
  <c r="G57" i="20"/>
  <c r="G58" i="20"/>
  <c r="G59" i="20"/>
  <c r="G60" i="20"/>
  <c r="G61" i="20"/>
  <c r="G62" i="20"/>
  <c r="G63" i="20"/>
  <c r="G64" i="20"/>
  <c r="G65" i="20"/>
  <c r="G66" i="20"/>
  <c r="G67" i="20"/>
  <c r="G68" i="20"/>
  <c r="G69" i="20"/>
  <c r="G70" i="20"/>
  <c r="G71" i="20"/>
  <c r="G72" i="20"/>
  <c r="G73" i="20"/>
  <c r="G74" i="20"/>
  <c r="G75" i="20"/>
  <c r="G76" i="20"/>
  <c r="G77" i="20"/>
  <c r="G78" i="20"/>
  <c r="G79" i="20"/>
  <c r="G80" i="20"/>
  <c r="G81" i="20"/>
  <c r="G82" i="20"/>
  <c r="G83" i="20"/>
  <c r="G84" i="20"/>
  <c r="G85" i="20"/>
  <c r="G86" i="20"/>
  <c r="G87" i="20"/>
  <c r="G88" i="20"/>
  <c r="G89" i="20"/>
  <c r="G90" i="20"/>
  <c r="G91" i="20"/>
  <c r="G92" i="20"/>
  <c r="G93" i="20"/>
  <c r="G94" i="20"/>
  <c r="G95" i="20"/>
  <c r="G96" i="20"/>
  <c r="G97" i="20"/>
  <c r="G98" i="20"/>
  <c r="G99" i="20"/>
  <c r="G100" i="20"/>
  <c r="G101" i="20"/>
  <c r="G102" i="20"/>
  <c r="G103" i="20"/>
  <c r="G104" i="20"/>
  <c r="G105" i="20"/>
  <c r="G106" i="20"/>
  <c r="G107" i="20"/>
  <c r="G108" i="20"/>
  <c r="G109" i="20"/>
  <c r="G110" i="20"/>
  <c r="G111" i="20"/>
  <c r="G112" i="20"/>
  <c r="G113" i="20"/>
  <c r="G114" i="20"/>
  <c r="G115" i="20"/>
  <c r="G116" i="20"/>
  <c r="G117" i="20"/>
  <c r="G118" i="20"/>
  <c r="G119" i="20"/>
  <c r="G120" i="20"/>
  <c r="G121" i="20"/>
  <c r="G122" i="20"/>
  <c r="G123" i="20"/>
  <c r="G124" i="20"/>
  <c r="G125" i="20"/>
  <c r="G126" i="20"/>
  <c r="G127" i="20"/>
  <c r="G128" i="20"/>
  <c r="G129" i="20"/>
  <c r="G130" i="20"/>
  <c r="G131" i="20"/>
  <c r="G132" i="20"/>
  <c r="G133" i="20"/>
  <c r="G134" i="20"/>
  <c r="G135" i="20"/>
  <c r="G136" i="20"/>
  <c r="G137" i="20"/>
  <c r="G138" i="20"/>
  <c r="G139" i="20"/>
  <c r="G140" i="20"/>
  <c r="G141" i="20"/>
  <c r="G142" i="20"/>
  <c r="G143" i="20"/>
  <c r="G144" i="20"/>
  <c r="G145" i="20"/>
  <c r="G146" i="20"/>
  <c r="G147" i="20"/>
  <c r="G148" i="20"/>
  <c r="G149" i="20"/>
  <c r="G150" i="20"/>
  <c r="G151" i="20"/>
  <c r="G152" i="20"/>
  <c r="G153" i="20"/>
  <c r="G154" i="20"/>
  <c r="G155" i="20"/>
  <c r="G156" i="20"/>
  <c r="G157" i="20"/>
  <c r="G158" i="20"/>
  <c r="G159" i="20"/>
  <c r="G160" i="20"/>
  <c r="G161" i="20"/>
  <c r="G162" i="20"/>
  <c r="G163" i="20"/>
  <c r="G164" i="20"/>
  <c r="G165" i="20"/>
  <c r="G166" i="20"/>
  <c r="G167" i="20"/>
  <c r="G168" i="20"/>
  <c r="G169" i="20"/>
  <c r="G170" i="20"/>
  <c r="G171" i="20"/>
  <c r="G172" i="20"/>
  <c r="G173" i="20"/>
  <c r="G25" i="20"/>
  <c r="E26" i="20"/>
  <c r="E27" i="20"/>
  <c r="E28" i="20"/>
  <c r="E29" i="20"/>
  <c r="E30" i="20"/>
  <c r="E31" i="20"/>
  <c r="E32" i="20"/>
  <c r="E33" i="20"/>
  <c r="E34" i="20"/>
  <c r="E35" i="20"/>
  <c r="E36" i="20"/>
  <c r="E37" i="20"/>
  <c r="E38" i="20"/>
  <c r="E39" i="20"/>
  <c r="E40" i="20"/>
  <c r="E41" i="20"/>
  <c r="E42" i="20"/>
  <c r="E43" i="20"/>
  <c r="E44" i="20"/>
  <c r="E45" i="20"/>
  <c r="E46" i="20"/>
  <c r="E47" i="20"/>
  <c r="E48" i="20"/>
  <c r="E49" i="20"/>
  <c r="E50" i="20"/>
  <c r="E51" i="20"/>
  <c r="E52" i="20"/>
  <c r="E53" i="20"/>
  <c r="E54" i="20"/>
  <c r="E55" i="20"/>
  <c r="E56" i="20"/>
  <c r="E57" i="20"/>
  <c r="E58" i="20"/>
  <c r="E59" i="20"/>
  <c r="E60" i="20"/>
  <c r="E61" i="20"/>
  <c r="E62" i="20"/>
  <c r="E63" i="20"/>
  <c r="E64" i="20"/>
  <c r="E65" i="20"/>
  <c r="E66" i="20"/>
  <c r="E67" i="20"/>
  <c r="E68" i="20"/>
  <c r="E69" i="20"/>
  <c r="E70" i="20"/>
  <c r="E71" i="20"/>
  <c r="E72" i="20"/>
  <c r="E73" i="20"/>
  <c r="E74" i="20"/>
  <c r="E75" i="20"/>
  <c r="E76" i="20"/>
  <c r="E77" i="20"/>
  <c r="E78" i="20"/>
  <c r="E79" i="20"/>
  <c r="E80" i="20"/>
  <c r="E81" i="20"/>
  <c r="E82" i="20"/>
  <c r="E83" i="20"/>
  <c r="E84" i="20"/>
  <c r="E85" i="20"/>
  <c r="E86" i="20"/>
  <c r="E87" i="20"/>
  <c r="E88" i="20"/>
  <c r="E89" i="20"/>
  <c r="E90" i="20"/>
  <c r="E91" i="20"/>
  <c r="E92" i="20"/>
  <c r="E93" i="20"/>
  <c r="E94" i="20"/>
  <c r="E95" i="20"/>
  <c r="E96" i="20"/>
  <c r="E97" i="20"/>
  <c r="E98" i="20"/>
  <c r="E99" i="20"/>
  <c r="E100" i="20"/>
  <c r="E101" i="20"/>
  <c r="E102" i="20"/>
  <c r="E103" i="20"/>
  <c r="E104" i="20"/>
  <c r="E105" i="20"/>
  <c r="E106" i="20"/>
  <c r="E107" i="20"/>
  <c r="E108" i="20"/>
  <c r="E109" i="20"/>
  <c r="E110" i="20"/>
  <c r="E111" i="20"/>
  <c r="E112" i="20"/>
  <c r="E113" i="20"/>
  <c r="E114" i="20"/>
  <c r="E115" i="20"/>
  <c r="E116" i="20"/>
  <c r="E117" i="20"/>
  <c r="E118" i="20"/>
  <c r="E119" i="20"/>
  <c r="E120" i="20"/>
  <c r="E121" i="20"/>
  <c r="E122" i="20"/>
  <c r="E123" i="20"/>
  <c r="E124" i="20"/>
  <c r="E125" i="20"/>
  <c r="E126" i="20"/>
  <c r="E127" i="20"/>
  <c r="E128" i="20"/>
  <c r="E129" i="20"/>
  <c r="E130" i="20"/>
  <c r="E131" i="20"/>
  <c r="E132" i="20"/>
  <c r="E133" i="20"/>
  <c r="E134" i="20"/>
  <c r="E135" i="20"/>
  <c r="E136" i="20"/>
  <c r="E137" i="20"/>
  <c r="E138" i="20"/>
  <c r="E139" i="20"/>
  <c r="E140" i="20"/>
  <c r="E141" i="20"/>
  <c r="E142" i="20"/>
  <c r="E143" i="20"/>
  <c r="E144" i="20"/>
  <c r="E145" i="20"/>
  <c r="E146" i="20"/>
  <c r="E147" i="20"/>
  <c r="E148" i="20"/>
  <c r="E149" i="20"/>
  <c r="E150" i="20"/>
  <c r="E151" i="20"/>
  <c r="E152" i="20"/>
  <c r="E153" i="20"/>
  <c r="E154" i="20"/>
  <c r="E155" i="20"/>
  <c r="E156" i="20"/>
  <c r="E157" i="20"/>
  <c r="E158" i="20"/>
  <c r="E159" i="20"/>
  <c r="E160" i="20"/>
  <c r="E161" i="20"/>
  <c r="E162" i="20"/>
  <c r="E163" i="20"/>
  <c r="E164" i="20"/>
  <c r="E165" i="20"/>
  <c r="E166" i="20"/>
  <c r="E167" i="20"/>
  <c r="E168" i="20"/>
  <c r="E169" i="20"/>
  <c r="E170" i="20"/>
  <c r="E171" i="20"/>
  <c r="E172" i="20"/>
  <c r="E173" i="20"/>
  <c r="E25" i="20"/>
  <c r="E3" i="19"/>
  <c r="E4" i="19"/>
  <c r="E5" i="19"/>
  <c r="E6" i="19"/>
  <c r="E7" i="19"/>
  <c r="E8" i="19"/>
  <c r="E9" i="19"/>
  <c r="E10" i="19"/>
  <c r="E11" i="19"/>
  <c r="E12" i="19"/>
  <c r="E13" i="19"/>
  <c r="E14" i="19"/>
  <c r="E15" i="19"/>
  <c r="E16" i="19"/>
  <c r="E17" i="19"/>
  <c r="E18" i="19"/>
  <c r="E19" i="19"/>
  <c r="E20" i="19"/>
  <c r="E21" i="19"/>
  <c r="E22" i="19"/>
  <c r="E23" i="19"/>
  <c r="E24" i="19"/>
  <c r="E25" i="19"/>
  <c r="E26" i="19"/>
  <c r="E27" i="19"/>
  <c r="E28" i="19"/>
  <c r="E29" i="19"/>
  <c r="E30" i="19"/>
  <c r="E31" i="19"/>
  <c r="E32" i="19"/>
  <c r="E33" i="19"/>
  <c r="E34" i="19"/>
  <c r="E35" i="19"/>
  <c r="E36" i="19"/>
  <c r="E37" i="19"/>
  <c r="E38" i="19"/>
  <c r="E39" i="19"/>
  <c r="E40" i="19"/>
  <c r="E41" i="19"/>
  <c r="E42" i="19"/>
  <c r="E43" i="19"/>
  <c r="E44" i="19"/>
  <c r="E45" i="19"/>
  <c r="E46" i="19"/>
  <c r="E47" i="19"/>
  <c r="E48" i="19"/>
  <c r="E49" i="19"/>
  <c r="E50" i="19"/>
  <c r="E51" i="19"/>
  <c r="E52" i="19"/>
  <c r="E53" i="19"/>
  <c r="E54" i="19"/>
  <c r="E55" i="19"/>
  <c r="E56" i="19"/>
  <c r="E57" i="19"/>
  <c r="E58" i="19"/>
  <c r="E59" i="19"/>
  <c r="E60" i="19"/>
  <c r="E61" i="19"/>
  <c r="E62" i="19"/>
  <c r="E63" i="19"/>
  <c r="E64" i="19"/>
  <c r="E65" i="19"/>
  <c r="E66" i="19"/>
  <c r="E67" i="19"/>
  <c r="E68" i="19"/>
  <c r="E69" i="19"/>
  <c r="E70" i="19"/>
  <c r="E71" i="19"/>
  <c r="E72" i="19"/>
  <c r="E73" i="19"/>
  <c r="E74" i="19"/>
  <c r="E75" i="19"/>
  <c r="E76" i="19"/>
  <c r="E77" i="19"/>
  <c r="E78" i="19"/>
  <c r="E79" i="19"/>
  <c r="E80" i="19"/>
  <c r="E81" i="19"/>
  <c r="E82" i="19"/>
  <c r="E83" i="19"/>
  <c r="E84" i="19"/>
  <c r="E85" i="19"/>
  <c r="E86" i="19"/>
  <c r="E87" i="19"/>
  <c r="E88" i="19"/>
  <c r="E89" i="19"/>
  <c r="E90" i="19"/>
  <c r="E91" i="19"/>
  <c r="E92" i="19"/>
  <c r="E93" i="19"/>
  <c r="E94" i="19"/>
  <c r="E95" i="19"/>
  <c r="E96" i="19"/>
  <c r="E97" i="19"/>
  <c r="E98" i="19"/>
  <c r="E99" i="19"/>
  <c r="E100" i="19"/>
  <c r="E101" i="19"/>
  <c r="E102" i="19"/>
  <c r="E103" i="19"/>
  <c r="E104" i="19"/>
  <c r="E105" i="19"/>
  <c r="E106" i="19"/>
  <c r="E107" i="19"/>
  <c r="E108" i="19"/>
  <c r="E109" i="19"/>
  <c r="E110" i="19"/>
  <c r="E111" i="19"/>
  <c r="E112" i="19"/>
  <c r="E113" i="19"/>
  <c r="E114" i="19"/>
  <c r="E115" i="19"/>
  <c r="E116" i="19"/>
  <c r="E117" i="19"/>
  <c r="E118" i="19"/>
  <c r="E119" i="19"/>
  <c r="E120" i="19"/>
  <c r="E121" i="19"/>
  <c r="E122" i="19"/>
  <c r="E123" i="19"/>
  <c r="E124" i="19"/>
  <c r="E125" i="19"/>
  <c r="E126" i="19"/>
  <c r="E127" i="19"/>
  <c r="E128" i="19"/>
  <c r="E129" i="19"/>
  <c r="E130" i="19"/>
  <c r="E131" i="19"/>
  <c r="E132" i="19"/>
  <c r="E133" i="19"/>
  <c r="E134" i="19"/>
  <c r="E135" i="19"/>
  <c r="E136" i="19"/>
  <c r="E137" i="19"/>
  <c r="E138" i="19"/>
  <c r="E139" i="19"/>
  <c r="E140" i="19"/>
  <c r="E141" i="19"/>
  <c r="E142" i="19"/>
  <c r="E143" i="19"/>
  <c r="E144" i="19"/>
  <c r="E145" i="19"/>
  <c r="E146" i="19"/>
  <c r="E147" i="19"/>
  <c r="E148" i="19"/>
  <c r="E149" i="19"/>
  <c r="E150" i="19"/>
  <c r="E2" i="19"/>
  <c r="F8" i="18"/>
  <c r="F7" i="18"/>
  <c r="F6" i="18"/>
  <c r="F5" i="18"/>
  <c r="E6" i="18"/>
  <c r="E7" i="18"/>
  <c r="E8" i="18"/>
  <c r="E9" i="18"/>
  <c r="E10" i="18"/>
  <c r="E11" i="18"/>
  <c r="E12" i="18"/>
  <c r="E13" i="18"/>
  <c r="E14" i="18"/>
  <c r="E15" i="18"/>
  <c r="E16" i="18"/>
  <c r="E17" i="18"/>
  <c r="E18" i="18"/>
  <c r="E19" i="18"/>
  <c r="E20" i="18"/>
  <c r="E21" i="18"/>
  <c r="E22" i="18"/>
  <c r="E23" i="18"/>
  <c r="E24" i="18"/>
  <c r="E25" i="18"/>
  <c r="E26" i="18"/>
  <c r="E27" i="18"/>
  <c r="E28" i="18"/>
  <c r="E29" i="18"/>
  <c r="E30" i="18"/>
  <c r="E31" i="18"/>
  <c r="E32" i="18"/>
  <c r="E33" i="18"/>
  <c r="E34" i="18"/>
  <c r="E35" i="18"/>
  <c r="E36" i="18"/>
  <c r="E37" i="18"/>
  <c r="E38" i="18"/>
  <c r="E39" i="18"/>
  <c r="E40" i="18"/>
  <c r="E41" i="18"/>
  <c r="E42" i="18"/>
  <c r="E43" i="18"/>
  <c r="E44" i="18"/>
  <c r="E45" i="18"/>
  <c r="E46" i="18"/>
  <c r="E47" i="18"/>
  <c r="E48" i="18"/>
  <c r="E49" i="18"/>
  <c r="E50" i="18"/>
  <c r="E51" i="18"/>
  <c r="E52" i="18"/>
  <c r="E53" i="18"/>
  <c r="E54" i="18"/>
  <c r="E55" i="18"/>
  <c r="E56" i="18"/>
  <c r="E57" i="18"/>
  <c r="E58" i="18"/>
  <c r="E59" i="18"/>
  <c r="E60" i="18"/>
  <c r="E61" i="18"/>
  <c r="E62" i="18"/>
  <c r="E63" i="18"/>
  <c r="E64" i="18"/>
  <c r="E65" i="18"/>
  <c r="E66" i="18"/>
  <c r="E67" i="18"/>
  <c r="E68" i="18"/>
  <c r="E69" i="18"/>
  <c r="E70" i="18"/>
  <c r="E71" i="18"/>
  <c r="E72" i="18"/>
  <c r="E73" i="18"/>
  <c r="E74" i="18"/>
  <c r="E75" i="18"/>
  <c r="E76" i="18"/>
  <c r="E77" i="18"/>
  <c r="E78" i="18"/>
  <c r="E79" i="18"/>
  <c r="E80" i="18"/>
  <c r="E81" i="18"/>
  <c r="E82" i="18"/>
  <c r="E83" i="18"/>
  <c r="E84" i="18"/>
  <c r="E85" i="18"/>
  <c r="E86" i="18"/>
  <c r="E87" i="18"/>
  <c r="E88" i="18"/>
  <c r="E89" i="18"/>
  <c r="E90" i="18"/>
  <c r="E91" i="18"/>
  <c r="E92" i="18"/>
  <c r="E93" i="18"/>
  <c r="E94" i="18"/>
  <c r="E95" i="18"/>
  <c r="E96" i="18"/>
  <c r="E97" i="18"/>
  <c r="E98" i="18"/>
  <c r="E99" i="18"/>
  <c r="E100" i="18"/>
  <c r="E101" i="18"/>
  <c r="E102" i="18"/>
  <c r="E103" i="18"/>
  <c r="E104" i="18"/>
  <c r="E105" i="18"/>
  <c r="E106" i="18"/>
  <c r="E107" i="18"/>
  <c r="E108" i="18"/>
  <c r="E109" i="18"/>
  <c r="E110" i="18"/>
  <c r="E111" i="18"/>
  <c r="E112" i="18"/>
  <c r="E113" i="18"/>
  <c r="E114" i="18"/>
  <c r="E115" i="18"/>
  <c r="E116" i="18"/>
  <c r="E117" i="18"/>
  <c r="E118" i="18"/>
  <c r="E119" i="18"/>
  <c r="E120" i="18"/>
  <c r="E121" i="18"/>
  <c r="E122" i="18"/>
  <c r="E123" i="18"/>
  <c r="E124" i="18"/>
  <c r="E125" i="18"/>
  <c r="E126" i="18"/>
  <c r="E127" i="18"/>
  <c r="E128" i="18"/>
  <c r="E129" i="18"/>
  <c r="E130" i="18"/>
  <c r="E131" i="18"/>
  <c r="E132" i="18"/>
  <c r="E133" i="18"/>
  <c r="E134" i="18"/>
  <c r="E135" i="18"/>
  <c r="E136" i="18"/>
  <c r="E137" i="18"/>
  <c r="E138" i="18"/>
  <c r="E139" i="18"/>
  <c r="E140" i="18"/>
  <c r="E141" i="18"/>
  <c r="E142" i="18"/>
  <c r="E143" i="18"/>
  <c r="E144" i="18"/>
  <c r="E145" i="18"/>
  <c r="E146" i="18"/>
  <c r="E147" i="18"/>
  <c r="E148" i="18"/>
  <c r="E149" i="18"/>
  <c r="E150" i="18"/>
  <c r="E5" i="18"/>
  <c r="D6" i="18"/>
  <c r="D7" i="18"/>
  <c r="D8" i="18"/>
  <c r="D9" i="18"/>
  <c r="D10" i="18"/>
  <c r="D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4" i="18"/>
  <c r="D25" i="18"/>
  <c r="D26" i="18"/>
  <c r="D27" i="18"/>
  <c r="D28" i="18"/>
  <c r="D29" i="18"/>
  <c r="D30" i="18"/>
  <c r="D31" i="18"/>
  <c r="D32" i="18"/>
  <c r="D33" i="18"/>
  <c r="D34" i="18"/>
  <c r="D35" i="18"/>
  <c r="D36" i="18"/>
  <c r="D37" i="18"/>
  <c r="D38" i="18"/>
  <c r="D39" i="18"/>
  <c r="D40" i="18"/>
  <c r="D41" i="18"/>
  <c r="D42" i="18"/>
  <c r="D43" i="18"/>
  <c r="D44" i="18"/>
  <c r="D45" i="18"/>
  <c r="D46" i="18"/>
  <c r="D47" i="18"/>
  <c r="D48" i="18"/>
  <c r="D49" i="18"/>
  <c r="D50" i="18"/>
  <c r="D51" i="18"/>
  <c r="D52" i="18"/>
  <c r="D53" i="18"/>
  <c r="D54" i="18"/>
  <c r="D55" i="18"/>
  <c r="D56" i="18"/>
  <c r="D57" i="18"/>
  <c r="D58" i="18"/>
  <c r="D59" i="18"/>
  <c r="D60" i="18"/>
  <c r="D61" i="18"/>
  <c r="D62" i="18"/>
  <c r="D63" i="18"/>
  <c r="D64" i="18"/>
  <c r="D65" i="18"/>
  <c r="D66" i="18"/>
  <c r="D67" i="18"/>
  <c r="D68" i="18"/>
  <c r="D69" i="18"/>
  <c r="D70" i="18"/>
  <c r="D71" i="18"/>
  <c r="D72" i="18"/>
  <c r="D73" i="18"/>
  <c r="D74" i="18"/>
  <c r="D75" i="18"/>
  <c r="D76" i="18"/>
  <c r="D77" i="18"/>
  <c r="D78" i="18"/>
  <c r="D79" i="18"/>
  <c r="D80" i="18"/>
  <c r="D81" i="18"/>
  <c r="D82" i="18"/>
  <c r="D83" i="18"/>
  <c r="D84" i="18"/>
  <c r="D85" i="18"/>
  <c r="D86" i="18"/>
  <c r="D87" i="18"/>
  <c r="D88" i="18"/>
  <c r="D89" i="18"/>
  <c r="D90" i="18"/>
  <c r="D91" i="18"/>
  <c r="D92" i="18"/>
  <c r="D93" i="18"/>
  <c r="D94" i="18"/>
  <c r="D95" i="18"/>
  <c r="D96" i="18"/>
  <c r="D97" i="18"/>
  <c r="D98" i="18"/>
  <c r="D99" i="18"/>
  <c r="D100" i="18"/>
  <c r="D101" i="18"/>
  <c r="D102" i="18"/>
  <c r="D103" i="18"/>
  <c r="D104" i="18"/>
  <c r="D105" i="18"/>
  <c r="D106" i="18"/>
  <c r="D107" i="18"/>
  <c r="D108" i="18"/>
  <c r="D109" i="18"/>
  <c r="D110" i="18"/>
  <c r="D111" i="18"/>
  <c r="D112" i="18"/>
  <c r="D113" i="18"/>
  <c r="D114" i="18"/>
  <c r="D115" i="18"/>
  <c r="D116" i="18"/>
  <c r="D117" i="18"/>
  <c r="D118" i="18"/>
  <c r="D119" i="18"/>
  <c r="D120" i="18"/>
  <c r="D121" i="18"/>
  <c r="D122" i="18"/>
  <c r="D123" i="18"/>
  <c r="D124" i="18"/>
  <c r="D125" i="18"/>
  <c r="D126" i="18"/>
  <c r="D127" i="18"/>
  <c r="D128" i="18"/>
  <c r="D129" i="18"/>
  <c r="D130" i="18"/>
  <c r="D131" i="18"/>
  <c r="D132" i="18"/>
  <c r="D133" i="18"/>
  <c r="D134" i="18"/>
  <c r="D135" i="18"/>
  <c r="D136" i="18"/>
  <c r="D137" i="18"/>
  <c r="D138" i="18"/>
  <c r="D139" i="18"/>
  <c r="D140" i="18"/>
  <c r="D141" i="18"/>
  <c r="D142" i="18"/>
  <c r="D143" i="18"/>
  <c r="D144" i="18"/>
  <c r="D145" i="18"/>
  <c r="D146" i="18"/>
  <c r="D147" i="18"/>
  <c r="D148" i="18"/>
  <c r="D149" i="18"/>
  <c r="D150" i="18"/>
  <c r="D5" i="18"/>
  <c r="S6" i="17"/>
  <c r="N6" i="17"/>
  <c r="R6" i="17" s="1"/>
  <c r="N5" i="17"/>
  <c r="R5" i="17" s="1"/>
  <c r="S5" i="17" s="1"/>
  <c r="N4" i="17"/>
  <c r="R4" i="17" s="1"/>
  <c r="S4" i="17" s="1"/>
  <c r="N3" i="17"/>
  <c r="R3" i="17" s="1"/>
  <c r="S3" i="17" s="1"/>
  <c r="G25" i="17"/>
  <c r="G30" i="17"/>
  <c r="G31" i="17"/>
  <c r="G32" i="17"/>
  <c r="G33" i="17"/>
  <c r="G34" i="17"/>
  <c r="G35" i="17"/>
  <c r="G36" i="17"/>
  <c r="G37" i="17"/>
  <c r="G38" i="17"/>
  <c r="G39" i="17"/>
  <c r="G40" i="17"/>
  <c r="G41" i="17"/>
  <c r="G42" i="17"/>
  <c r="G43" i="17"/>
  <c r="G44" i="17"/>
  <c r="G45" i="17"/>
  <c r="G46" i="17"/>
  <c r="G47" i="17"/>
  <c r="G48" i="17"/>
  <c r="G49" i="17"/>
  <c r="G50" i="17"/>
  <c r="G51" i="17"/>
  <c r="G52" i="17"/>
  <c r="G53" i="17"/>
  <c r="G54" i="17"/>
  <c r="G55" i="17"/>
  <c r="G56" i="17"/>
  <c r="G57" i="17"/>
  <c r="G58" i="17"/>
  <c r="G59" i="17"/>
  <c r="G60" i="17"/>
  <c r="G61" i="17"/>
  <c r="G62" i="17"/>
  <c r="G63" i="17"/>
  <c r="G64" i="17"/>
  <c r="G65" i="17"/>
  <c r="G66" i="17"/>
  <c r="G67" i="17"/>
  <c r="G68" i="17"/>
  <c r="G69" i="17"/>
  <c r="G70" i="17"/>
  <c r="G71" i="17"/>
  <c r="G72" i="17"/>
  <c r="G73" i="17"/>
  <c r="G74" i="17"/>
  <c r="G75" i="17"/>
  <c r="G76" i="17"/>
  <c r="G77" i="17"/>
  <c r="G78" i="17"/>
  <c r="G79" i="17"/>
  <c r="G80" i="17"/>
  <c r="G81" i="17"/>
  <c r="G82" i="17"/>
  <c r="G83" i="17"/>
  <c r="G84" i="17"/>
  <c r="G85" i="17"/>
  <c r="G86" i="17"/>
  <c r="G87" i="17"/>
  <c r="G88" i="17"/>
  <c r="G89" i="17"/>
  <c r="G90" i="17"/>
  <c r="G91" i="17"/>
  <c r="G92" i="17"/>
  <c r="G93" i="17"/>
  <c r="G94" i="17"/>
  <c r="G95" i="17"/>
  <c r="G96" i="17"/>
  <c r="G97" i="17"/>
  <c r="G98" i="17"/>
  <c r="G99" i="17"/>
  <c r="G100" i="17"/>
  <c r="G101" i="17"/>
  <c r="G102" i="17"/>
  <c r="G103" i="17"/>
  <c r="G104" i="17"/>
  <c r="G105" i="17"/>
  <c r="G106" i="17"/>
  <c r="G107" i="17"/>
  <c r="G108" i="17"/>
  <c r="G109" i="17"/>
  <c r="G110" i="17"/>
  <c r="G111" i="17"/>
  <c r="G112" i="17"/>
  <c r="G113" i="17"/>
  <c r="G114" i="17"/>
  <c r="G115" i="17"/>
  <c r="G116" i="17"/>
  <c r="G117" i="17"/>
  <c r="G118" i="17"/>
  <c r="G119" i="17"/>
  <c r="G120" i="17"/>
  <c r="G121" i="17"/>
  <c r="G122" i="17"/>
  <c r="G123" i="17"/>
  <c r="G124" i="17"/>
  <c r="G125" i="17"/>
  <c r="G126" i="17"/>
  <c r="G127" i="17"/>
  <c r="G128" i="17"/>
  <c r="G129" i="17"/>
  <c r="G130" i="17"/>
  <c r="G131" i="17"/>
  <c r="G132" i="17"/>
  <c r="G133" i="17"/>
  <c r="G134" i="17"/>
  <c r="G135" i="17"/>
  <c r="G136" i="17"/>
  <c r="G137" i="17"/>
  <c r="G138" i="17"/>
  <c r="G139" i="17"/>
  <c r="G140" i="17"/>
  <c r="G141" i="17"/>
  <c r="G142" i="17"/>
  <c r="G143" i="17"/>
  <c r="G144" i="17"/>
  <c r="G145" i="17"/>
  <c r="G146" i="17"/>
  <c r="G147" i="17"/>
  <c r="G148" i="17"/>
  <c r="G149" i="17"/>
  <c r="G150" i="17"/>
  <c r="G151" i="17"/>
  <c r="G152" i="17"/>
  <c r="G153" i="17"/>
  <c r="G154" i="17"/>
  <c r="G155" i="17"/>
  <c r="G156" i="17"/>
  <c r="G157" i="17"/>
  <c r="G158" i="17"/>
  <c r="G159" i="17"/>
  <c r="G160" i="17"/>
  <c r="G161" i="17"/>
  <c r="G162" i="17"/>
  <c r="G163" i="17"/>
  <c r="G164" i="17"/>
  <c r="G165" i="17"/>
  <c r="G166" i="17"/>
  <c r="G167" i="17"/>
  <c r="G168" i="17"/>
  <c r="G169" i="17"/>
  <c r="G170" i="17"/>
  <c r="G171" i="17"/>
  <c r="G172" i="17"/>
  <c r="G173" i="17"/>
  <c r="G174" i="17"/>
  <c r="G175" i="17"/>
  <c r="G176" i="17"/>
  <c r="G177" i="17"/>
  <c r="G29" i="17"/>
  <c r="F30" i="17"/>
  <c r="F31" i="17"/>
  <c r="F32" i="17"/>
  <c r="F33" i="17"/>
  <c r="F34" i="17"/>
  <c r="F35" i="17"/>
  <c r="F36" i="17"/>
  <c r="F37" i="17"/>
  <c r="F38" i="17"/>
  <c r="F39" i="17"/>
  <c r="F40" i="17"/>
  <c r="F41" i="17"/>
  <c r="F42" i="17"/>
  <c r="F43" i="17"/>
  <c r="F44" i="17"/>
  <c r="F45" i="17"/>
  <c r="F46" i="17"/>
  <c r="F47" i="17"/>
  <c r="F48" i="17"/>
  <c r="F49" i="17"/>
  <c r="F50" i="17"/>
  <c r="F51" i="17"/>
  <c r="F52" i="17"/>
  <c r="F53" i="17"/>
  <c r="F54" i="17"/>
  <c r="F55" i="17"/>
  <c r="F56" i="17"/>
  <c r="F57" i="17"/>
  <c r="F58" i="17"/>
  <c r="F59" i="17"/>
  <c r="F60" i="17"/>
  <c r="F61" i="17"/>
  <c r="F62" i="17"/>
  <c r="F63" i="17"/>
  <c r="F64" i="17"/>
  <c r="F65" i="17"/>
  <c r="F66" i="17"/>
  <c r="F67" i="17"/>
  <c r="F68" i="17"/>
  <c r="F69" i="17"/>
  <c r="F70" i="17"/>
  <c r="F71" i="17"/>
  <c r="F72" i="17"/>
  <c r="F73" i="17"/>
  <c r="F74" i="17"/>
  <c r="F75" i="17"/>
  <c r="F76" i="17"/>
  <c r="F77" i="17"/>
  <c r="F78" i="17"/>
  <c r="F79" i="17"/>
  <c r="F80" i="17"/>
  <c r="F81" i="17"/>
  <c r="F82" i="17"/>
  <c r="F83" i="17"/>
  <c r="F84" i="17"/>
  <c r="F85" i="17"/>
  <c r="F86" i="17"/>
  <c r="F87" i="17"/>
  <c r="F88" i="17"/>
  <c r="F89" i="17"/>
  <c r="F90" i="17"/>
  <c r="F91" i="17"/>
  <c r="F92" i="17"/>
  <c r="F93" i="17"/>
  <c r="F94" i="17"/>
  <c r="F95" i="17"/>
  <c r="F96" i="17"/>
  <c r="F97" i="17"/>
  <c r="F98" i="17"/>
  <c r="F99" i="17"/>
  <c r="F100" i="17"/>
  <c r="F101" i="17"/>
  <c r="F102" i="17"/>
  <c r="F103" i="17"/>
  <c r="F104" i="17"/>
  <c r="F105" i="17"/>
  <c r="F106" i="17"/>
  <c r="F107" i="17"/>
  <c r="F108" i="17"/>
  <c r="F109" i="17"/>
  <c r="F110" i="17"/>
  <c r="F111" i="17"/>
  <c r="F112" i="17"/>
  <c r="F113" i="17"/>
  <c r="F114" i="17"/>
  <c r="F115" i="17"/>
  <c r="F116" i="17"/>
  <c r="F117" i="17"/>
  <c r="F118" i="17"/>
  <c r="F119" i="17"/>
  <c r="F120" i="17"/>
  <c r="F121" i="17"/>
  <c r="F122" i="17"/>
  <c r="F123" i="17"/>
  <c r="F124" i="17"/>
  <c r="F125" i="17"/>
  <c r="F126" i="17"/>
  <c r="F127" i="17"/>
  <c r="F128" i="17"/>
  <c r="F129" i="17"/>
  <c r="F130" i="17"/>
  <c r="F131" i="17"/>
  <c r="F132" i="17"/>
  <c r="F133" i="17"/>
  <c r="F134" i="17"/>
  <c r="F135" i="17"/>
  <c r="F136" i="17"/>
  <c r="F137" i="17"/>
  <c r="F138" i="17"/>
  <c r="F139" i="17"/>
  <c r="F140" i="17"/>
  <c r="F141" i="17"/>
  <c r="F142" i="17"/>
  <c r="F143" i="17"/>
  <c r="F144" i="17"/>
  <c r="F145" i="17"/>
  <c r="F146" i="17"/>
  <c r="F147" i="17"/>
  <c r="F148" i="17"/>
  <c r="F149" i="17"/>
  <c r="F150" i="17"/>
  <c r="F151" i="17"/>
  <c r="F152" i="17"/>
  <c r="F153" i="17"/>
  <c r="F154" i="17"/>
  <c r="F155" i="17"/>
  <c r="F156" i="17"/>
  <c r="F157" i="17"/>
  <c r="F158" i="17"/>
  <c r="F159" i="17"/>
  <c r="F160" i="17"/>
  <c r="F161" i="17"/>
  <c r="F162" i="17"/>
  <c r="F163" i="17"/>
  <c r="F164" i="17"/>
  <c r="F165" i="17"/>
  <c r="F166" i="17"/>
  <c r="F167" i="17"/>
  <c r="F168" i="17"/>
  <c r="F169" i="17"/>
  <c r="F170" i="17"/>
  <c r="F171" i="17"/>
  <c r="F172" i="17"/>
  <c r="F173" i="17"/>
  <c r="F174" i="17"/>
  <c r="F175" i="17"/>
  <c r="F176" i="17"/>
  <c r="F177" i="17"/>
  <c r="F29" i="17"/>
  <c r="D30" i="17"/>
  <c r="D31" i="17"/>
  <c r="D32" i="17"/>
  <c r="D33" i="17"/>
  <c r="D34" i="17"/>
  <c r="D35" i="17"/>
  <c r="D36" i="17"/>
  <c r="D37" i="17"/>
  <c r="D38" i="17"/>
  <c r="D39" i="17"/>
  <c r="D40" i="17"/>
  <c r="D41" i="17"/>
  <c r="D42" i="17"/>
  <c r="D43" i="17"/>
  <c r="D44" i="17"/>
  <c r="D45" i="17"/>
  <c r="D46" i="17"/>
  <c r="D47" i="17"/>
  <c r="D48" i="17"/>
  <c r="D49" i="17"/>
  <c r="D50" i="17"/>
  <c r="D51" i="17"/>
  <c r="D52" i="17"/>
  <c r="D53" i="17"/>
  <c r="D54" i="17"/>
  <c r="D55" i="17"/>
  <c r="D56" i="17"/>
  <c r="D57" i="17"/>
  <c r="D58" i="17"/>
  <c r="D59" i="17"/>
  <c r="D60" i="17"/>
  <c r="D61" i="17"/>
  <c r="D62" i="17"/>
  <c r="D63" i="17"/>
  <c r="D64" i="17"/>
  <c r="D65" i="17"/>
  <c r="D66" i="17"/>
  <c r="D67" i="17"/>
  <c r="D68" i="17"/>
  <c r="D69" i="17"/>
  <c r="D70" i="17"/>
  <c r="D71" i="17"/>
  <c r="D72" i="17"/>
  <c r="D73" i="17"/>
  <c r="D74" i="17"/>
  <c r="D75" i="17"/>
  <c r="D76" i="17"/>
  <c r="D77" i="17"/>
  <c r="D78" i="17"/>
  <c r="D79" i="17"/>
  <c r="D80" i="17"/>
  <c r="D81" i="17"/>
  <c r="D82" i="17"/>
  <c r="D83" i="17"/>
  <c r="D84" i="17"/>
  <c r="D85" i="17"/>
  <c r="D86" i="17"/>
  <c r="D87" i="17"/>
  <c r="D88" i="17"/>
  <c r="D89" i="17"/>
  <c r="D90" i="17"/>
  <c r="D91" i="17"/>
  <c r="D92" i="17"/>
  <c r="D93" i="17"/>
  <c r="D94" i="17"/>
  <c r="D95" i="17"/>
  <c r="D96" i="17"/>
  <c r="D97" i="17"/>
  <c r="D98" i="17"/>
  <c r="D99" i="17"/>
  <c r="D100" i="17"/>
  <c r="D101" i="17"/>
  <c r="D102" i="17"/>
  <c r="D103" i="17"/>
  <c r="D104" i="17"/>
  <c r="D105" i="17"/>
  <c r="D106" i="17"/>
  <c r="D107" i="17"/>
  <c r="D108" i="17"/>
  <c r="D109" i="17"/>
  <c r="D110" i="17"/>
  <c r="D111" i="17"/>
  <c r="D112" i="17"/>
  <c r="D113" i="17"/>
  <c r="D114" i="17"/>
  <c r="D115" i="17"/>
  <c r="D116" i="17"/>
  <c r="D117" i="17"/>
  <c r="D118" i="17"/>
  <c r="D119" i="17"/>
  <c r="D120" i="17"/>
  <c r="D121" i="17"/>
  <c r="D122" i="17"/>
  <c r="D123" i="17"/>
  <c r="D124" i="17"/>
  <c r="D125" i="17"/>
  <c r="D126" i="17"/>
  <c r="D127" i="17"/>
  <c r="D128" i="17"/>
  <c r="D129" i="17"/>
  <c r="D130" i="17"/>
  <c r="D131" i="17"/>
  <c r="D132" i="17"/>
  <c r="D133" i="17"/>
  <c r="D134" i="17"/>
  <c r="D135" i="17"/>
  <c r="D136" i="17"/>
  <c r="D137" i="17"/>
  <c r="D138" i="17"/>
  <c r="D139" i="17"/>
  <c r="D140" i="17"/>
  <c r="D141" i="17"/>
  <c r="D142" i="17"/>
  <c r="D143" i="17"/>
  <c r="D144" i="17"/>
  <c r="D145" i="17"/>
  <c r="D146" i="17"/>
  <c r="D147" i="17"/>
  <c r="D148" i="17"/>
  <c r="D149" i="17"/>
  <c r="D150" i="17"/>
  <c r="D151" i="17"/>
  <c r="D152" i="17"/>
  <c r="D153" i="17"/>
  <c r="D154" i="17"/>
  <c r="D155" i="17"/>
  <c r="D156" i="17"/>
  <c r="D157" i="17"/>
  <c r="D158" i="17"/>
  <c r="D159" i="17"/>
  <c r="D160" i="17"/>
  <c r="D161" i="17"/>
  <c r="D162" i="17"/>
  <c r="D163" i="17"/>
  <c r="D164" i="17"/>
  <c r="D165" i="17"/>
  <c r="D166" i="17"/>
  <c r="D167" i="17"/>
  <c r="D168" i="17"/>
  <c r="D169" i="17"/>
  <c r="D170" i="17"/>
  <c r="D171" i="17"/>
  <c r="D172" i="17"/>
  <c r="D173" i="17"/>
  <c r="D174" i="17"/>
  <c r="D175" i="17"/>
  <c r="D176" i="17"/>
  <c r="D177" i="17"/>
  <c r="D29" i="17"/>
  <c r="D3" i="16"/>
  <c r="D4" i="16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D36" i="16"/>
  <c r="D37" i="16"/>
  <c r="D38" i="16"/>
  <c r="D39" i="16"/>
  <c r="D40" i="16"/>
  <c r="D41" i="16"/>
  <c r="D42" i="16"/>
  <c r="D43" i="16"/>
  <c r="D44" i="16"/>
  <c r="D45" i="16"/>
  <c r="D46" i="16"/>
  <c r="D47" i="16"/>
  <c r="D48" i="16"/>
  <c r="D49" i="16"/>
  <c r="D50" i="16"/>
  <c r="D51" i="16"/>
  <c r="D52" i="16"/>
  <c r="D53" i="16"/>
  <c r="D54" i="16"/>
  <c r="D55" i="16"/>
  <c r="D56" i="16"/>
  <c r="D57" i="16"/>
  <c r="D58" i="16"/>
  <c r="D59" i="16"/>
  <c r="D60" i="16"/>
  <c r="D61" i="16"/>
  <c r="D62" i="16"/>
  <c r="D63" i="16"/>
  <c r="D64" i="16"/>
  <c r="D65" i="16"/>
  <c r="D66" i="16"/>
  <c r="D67" i="16"/>
  <c r="D68" i="16"/>
  <c r="D69" i="16"/>
  <c r="D70" i="16"/>
  <c r="D71" i="16"/>
  <c r="D72" i="16"/>
  <c r="D73" i="16"/>
  <c r="D74" i="16"/>
  <c r="D75" i="16"/>
  <c r="D76" i="16"/>
  <c r="D77" i="16"/>
  <c r="D78" i="16"/>
  <c r="D79" i="16"/>
  <c r="D80" i="16"/>
  <c r="D81" i="16"/>
  <c r="D82" i="16"/>
  <c r="D83" i="16"/>
  <c r="D84" i="16"/>
  <c r="D85" i="16"/>
  <c r="D86" i="16"/>
  <c r="D87" i="16"/>
  <c r="D88" i="16"/>
  <c r="D89" i="16"/>
  <c r="D90" i="16"/>
  <c r="D91" i="16"/>
  <c r="D92" i="16"/>
  <c r="D93" i="16"/>
  <c r="D94" i="16"/>
  <c r="D95" i="16"/>
  <c r="D96" i="16"/>
  <c r="D97" i="16"/>
  <c r="D98" i="16"/>
  <c r="D99" i="16"/>
  <c r="D100" i="16"/>
  <c r="D101" i="16"/>
  <c r="D102" i="16"/>
  <c r="D103" i="16"/>
  <c r="D104" i="16"/>
  <c r="D105" i="16"/>
  <c r="D106" i="16"/>
  <c r="D107" i="16"/>
  <c r="D108" i="16"/>
  <c r="D109" i="16"/>
  <c r="D110" i="16"/>
  <c r="D111" i="16"/>
  <c r="D112" i="16"/>
  <c r="D113" i="16"/>
  <c r="D114" i="16"/>
  <c r="D115" i="16"/>
  <c r="D116" i="16"/>
  <c r="D117" i="16"/>
  <c r="D118" i="16"/>
  <c r="D119" i="16"/>
  <c r="D120" i="16"/>
  <c r="D121" i="16"/>
  <c r="D122" i="16"/>
  <c r="D123" i="16"/>
  <c r="D124" i="16"/>
  <c r="D125" i="16"/>
  <c r="D126" i="16"/>
  <c r="D127" i="16"/>
  <c r="D128" i="16"/>
  <c r="D129" i="16"/>
  <c r="D130" i="16"/>
  <c r="D131" i="16"/>
  <c r="D132" i="16"/>
  <c r="D133" i="16"/>
  <c r="D134" i="16"/>
  <c r="D135" i="16"/>
  <c r="D136" i="16"/>
  <c r="D137" i="16"/>
  <c r="D138" i="16"/>
  <c r="D139" i="16"/>
  <c r="D140" i="16"/>
  <c r="D141" i="16"/>
  <c r="D142" i="16"/>
  <c r="D143" i="16"/>
  <c r="D144" i="16"/>
  <c r="D145" i="16"/>
  <c r="D146" i="16"/>
  <c r="D147" i="16"/>
  <c r="D148" i="16"/>
  <c r="D149" i="16"/>
  <c r="D150" i="16"/>
  <c r="D2" i="16"/>
  <c r="E150" i="16"/>
  <c r="E149" i="16"/>
  <c r="E148" i="16"/>
  <c r="E147" i="16"/>
  <c r="E146" i="16"/>
  <c r="E145" i="16"/>
  <c r="E144" i="16"/>
  <c r="E143" i="16"/>
  <c r="E142" i="16"/>
  <c r="E141" i="16"/>
  <c r="E140" i="16"/>
  <c r="E139" i="16"/>
  <c r="E138" i="16"/>
  <c r="E137" i="16"/>
  <c r="E136" i="16"/>
  <c r="E135" i="16"/>
  <c r="E134" i="16"/>
  <c r="E133" i="16"/>
  <c r="E132" i="16"/>
  <c r="E131" i="16"/>
  <c r="E130" i="16"/>
  <c r="E129" i="16"/>
  <c r="E128" i="16"/>
  <c r="E127" i="16"/>
  <c r="E126" i="16"/>
  <c r="E125" i="16"/>
  <c r="E124" i="16"/>
  <c r="E123" i="16"/>
  <c r="E122" i="16"/>
  <c r="E121" i="16"/>
  <c r="E120" i="16"/>
  <c r="E119" i="16"/>
  <c r="E118" i="16"/>
  <c r="E117" i="16"/>
  <c r="E116" i="16"/>
  <c r="E115" i="16"/>
  <c r="E114" i="16"/>
  <c r="E113" i="16"/>
  <c r="E112" i="16"/>
  <c r="E111" i="16"/>
  <c r="E110" i="16"/>
  <c r="E109" i="16"/>
  <c r="E108" i="16"/>
  <c r="E107" i="16"/>
  <c r="E106" i="16"/>
  <c r="E105" i="16"/>
  <c r="E104" i="16"/>
  <c r="E103" i="16"/>
  <c r="E102" i="16"/>
  <c r="E101" i="16"/>
  <c r="E100" i="16"/>
  <c r="E99" i="16"/>
  <c r="E98" i="16"/>
  <c r="E97" i="16"/>
  <c r="E96" i="16"/>
  <c r="E95" i="16"/>
  <c r="E94" i="16"/>
  <c r="E93" i="16"/>
  <c r="E92" i="16"/>
  <c r="E91" i="16"/>
  <c r="E90" i="16"/>
  <c r="E89" i="16"/>
  <c r="E88" i="16"/>
  <c r="E87" i="16"/>
  <c r="E86" i="16"/>
  <c r="E85" i="16"/>
  <c r="E84" i="16"/>
  <c r="E83" i="16"/>
  <c r="E82" i="16"/>
  <c r="E81" i="16"/>
  <c r="E80" i="16"/>
  <c r="E79" i="16"/>
  <c r="E78" i="16"/>
  <c r="E77" i="16"/>
  <c r="E76" i="16"/>
  <c r="E75" i="16"/>
  <c r="E74" i="16"/>
  <c r="E73" i="16"/>
  <c r="E72" i="16"/>
  <c r="E71" i="16"/>
  <c r="E70" i="16"/>
  <c r="E69" i="16"/>
  <c r="E68" i="16"/>
  <c r="E67" i="16"/>
  <c r="E66" i="16"/>
  <c r="E65" i="16"/>
  <c r="E64" i="16"/>
  <c r="E63" i="16"/>
  <c r="E62" i="16"/>
  <c r="E61" i="16"/>
  <c r="E60" i="16"/>
  <c r="E59" i="16"/>
  <c r="E58" i="16"/>
  <c r="E57" i="16"/>
  <c r="E56" i="16"/>
  <c r="E55" i="16"/>
  <c r="E54" i="16"/>
  <c r="E53" i="16"/>
  <c r="E52" i="16"/>
  <c r="E51" i="16"/>
  <c r="E50" i="16"/>
  <c r="E49" i="16"/>
  <c r="E48" i="16"/>
  <c r="E47" i="16"/>
  <c r="E46" i="16"/>
  <c r="E45" i="16"/>
  <c r="E44" i="16"/>
  <c r="E43" i="16"/>
  <c r="E42" i="16"/>
  <c r="E41" i="16"/>
  <c r="E40" i="16"/>
  <c r="E39" i="16"/>
  <c r="E38" i="16"/>
  <c r="E37" i="16"/>
  <c r="E36" i="16"/>
  <c r="E35" i="16"/>
  <c r="E34" i="16"/>
  <c r="E33" i="16"/>
  <c r="E32" i="16"/>
  <c r="E31" i="16"/>
  <c r="E30" i="16"/>
  <c r="E29" i="16"/>
  <c r="E28" i="16"/>
  <c r="E27" i="16"/>
  <c r="E26" i="16"/>
  <c r="E25" i="16"/>
  <c r="E24" i="16"/>
  <c r="E23" i="16"/>
  <c r="E22" i="16"/>
  <c r="E21" i="16"/>
  <c r="E20" i="16"/>
  <c r="E19" i="16"/>
  <c r="E18" i="16"/>
  <c r="E17" i="16"/>
  <c r="E16" i="16"/>
  <c r="E15" i="16"/>
  <c r="E14" i="16"/>
  <c r="E13" i="16"/>
  <c r="E12" i="16"/>
  <c r="E11" i="16"/>
  <c r="E10" i="16"/>
  <c r="E9" i="16"/>
  <c r="E8" i="16"/>
  <c r="E7" i="16"/>
  <c r="E6" i="16"/>
  <c r="E5" i="16"/>
  <c r="E4" i="16"/>
  <c r="E3" i="16"/>
  <c r="E2" i="16"/>
  <c r="R6" i="14"/>
  <c r="R5" i="14"/>
  <c r="R4" i="14"/>
  <c r="R3" i="14"/>
  <c r="N6" i="14"/>
  <c r="N5" i="14"/>
  <c r="N4" i="14"/>
  <c r="N3" i="14"/>
  <c r="D24" i="14"/>
  <c r="D25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2" i="14"/>
  <c r="D83" i="14"/>
  <c r="D84" i="14"/>
  <c r="D85" i="14"/>
  <c r="D86" i="14"/>
  <c r="D87" i="14"/>
  <c r="D88" i="14"/>
  <c r="D89" i="14"/>
  <c r="D90" i="14"/>
  <c r="D91" i="14"/>
  <c r="D92" i="14"/>
  <c r="D93" i="14"/>
  <c r="D94" i="14"/>
  <c r="D95" i="14"/>
  <c r="D96" i="14"/>
  <c r="D97" i="14"/>
  <c r="D98" i="14"/>
  <c r="D99" i="14"/>
  <c r="D100" i="14"/>
  <c r="D101" i="14"/>
  <c r="D102" i="14"/>
  <c r="D103" i="14"/>
  <c r="D104" i="14"/>
  <c r="D105" i="14"/>
  <c r="D106" i="14"/>
  <c r="D107" i="14"/>
  <c r="D108" i="14"/>
  <c r="D109" i="14"/>
  <c r="D110" i="14"/>
  <c r="D111" i="14"/>
  <c r="D112" i="14"/>
  <c r="D113" i="14"/>
  <c r="D114" i="14"/>
  <c r="D115" i="14"/>
  <c r="D116" i="14"/>
  <c r="D117" i="14"/>
  <c r="D118" i="14"/>
  <c r="D119" i="14"/>
  <c r="D120" i="14"/>
  <c r="D121" i="14"/>
  <c r="D122" i="14"/>
  <c r="D123" i="14"/>
  <c r="D124" i="14"/>
  <c r="D125" i="14"/>
  <c r="D126" i="14"/>
  <c r="D127" i="14"/>
  <c r="D128" i="14"/>
  <c r="D129" i="14"/>
  <c r="D130" i="14"/>
  <c r="D131" i="14"/>
  <c r="D132" i="14"/>
  <c r="D133" i="14"/>
  <c r="D134" i="14"/>
  <c r="D135" i="14"/>
  <c r="D136" i="14"/>
  <c r="D137" i="14"/>
  <c r="D138" i="14"/>
  <c r="D139" i="14"/>
  <c r="D140" i="14"/>
  <c r="D141" i="14"/>
  <c r="D142" i="14"/>
  <c r="D143" i="14"/>
  <c r="D144" i="14"/>
  <c r="D145" i="14"/>
  <c r="D146" i="14"/>
  <c r="D147" i="14"/>
  <c r="D148" i="14"/>
  <c r="D149" i="14"/>
  <c r="D150" i="14"/>
  <c r="D151" i="14"/>
  <c r="D152" i="14"/>
  <c r="D153" i="14"/>
  <c r="D154" i="14"/>
  <c r="D155" i="14"/>
  <c r="D156" i="14"/>
  <c r="D157" i="14"/>
  <c r="D158" i="14"/>
  <c r="D159" i="14"/>
  <c r="D160" i="14"/>
  <c r="D161" i="14"/>
  <c r="D162" i="14"/>
  <c r="D163" i="14"/>
  <c r="D164" i="14"/>
  <c r="D165" i="14"/>
  <c r="D166" i="14"/>
  <c r="D167" i="14"/>
  <c r="D168" i="14"/>
  <c r="D169" i="14"/>
  <c r="D170" i="14"/>
  <c r="D171" i="14"/>
  <c r="D172" i="14"/>
  <c r="D173" i="14"/>
  <c r="D174" i="14"/>
  <c r="D175" i="14"/>
  <c r="D176" i="14"/>
  <c r="D177" i="14"/>
  <c r="D29" i="14"/>
  <c r="E3" i="13"/>
  <c r="E4" i="13"/>
  <c r="E5" i="13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E27" i="13"/>
  <c r="E28" i="13"/>
  <c r="E29" i="13"/>
  <c r="E30" i="13"/>
  <c r="E31" i="13"/>
  <c r="E32" i="13"/>
  <c r="E33" i="13"/>
  <c r="E34" i="13"/>
  <c r="E35" i="13"/>
  <c r="E36" i="13"/>
  <c r="E37" i="13"/>
  <c r="E38" i="13"/>
  <c r="E39" i="13"/>
  <c r="E40" i="13"/>
  <c r="E41" i="13"/>
  <c r="E42" i="13"/>
  <c r="E43" i="13"/>
  <c r="E44" i="13"/>
  <c r="E45" i="13"/>
  <c r="E46" i="13"/>
  <c r="E47" i="13"/>
  <c r="E48" i="13"/>
  <c r="E49" i="13"/>
  <c r="E50" i="13"/>
  <c r="E51" i="13"/>
  <c r="E52" i="13"/>
  <c r="E53" i="13"/>
  <c r="E54" i="13"/>
  <c r="E55" i="13"/>
  <c r="E56" i="13"/>
  <c r="E57" i="13"/>
  <c r="E58" i="13"/>
  <c r="E59" i="13"/>
  <c r="E60" i="13"/>
  <c r="E61" i="13"/>
  <c r="E62" i="13"/>
  <c r="E63" i="13"/>
  <c r="E64" i="13"/>
  <c r="E65" i="13"/>
  <c r="E66" i="13"/>
  <c r="E67" i="13"/>
  <c r="E68" i="13"/>
  <c r="E69" i="13"/>
  <c r="E70" i="13"/>
  <c r="E71" i="13"/>
  <c r="E72" i="13"/>
  <c r="E73" i="13"/>
  <c r="E74" i="13"/>
  <c r="E75" i="13"/>
  <c r="E76" i="13"/>
  <c r="E77" i="13"/>
  <c r="E78" i="13"/>
  <c r="E79" i="13"/>
  <c r="E80" i="13"/>
  <c r="E81" i="13"/>
  <c r="E82" i="13"/>
  <c r="E83" i="13"/>
  <c r="E84" i="13"/>
  <c r="E85" i="13"/>
  <c r="E86" i="13"/>
  <c r="E87" i="13"/>
  <c r="E88" i="13"/>
  <c r="E89" i="13"/>
  <c r="E90" i="13"/>
  <c r="E91" i="13"/>
  <c r="E92" i="13"/>
  <c r="E93" i="13"/>
  <c r="E94" i="13"/>
  <c r="E95" i="13"/>
  <c r="E96" i="13"/>
  <c r="E97" i="13"/>
  <c r="E98" i="13"/>
  <c r="E99" i="13"/>
  <c r="E100" i="13"/>
  <c r="E101" i="13"/>
  <c r="E102" i="13"/>
  <c r="E103" i="13"/>
  <c r="E104" i="13"/>
  <c r="E105" i="13"/>
  <c r="E106" i="13"/>
  <c r="E107" i="13"/>
  <c r="E108" i="13"/>
  <c r="E109" i="13"/>
  <c r="E110" i="13"/>
  <c r="E111" i="13"/>
  <c r="E112" i="13"/>
  <c r="E113" i="13"/>
  <c r="E114" i="13"/>
  <c r="E115" i="13"/>
  <c r="E116" i="13"/>
  <c r="E117" i="13"/>
  <c r="E118" i="13"/>
  <c r="E119" i="13"/>
  <c r="E120" i="13"/>
  <c r="E121" i="13"/>
  <c r="E122" i="13"/>
  <c r="E123" i="13"/>
  <c r="E124" i="13"/>
  <c r="E125" i="13"/>
  <c r="E126" i="13"/>
  <c r="E127" i="13"/>
  <c r="E128" i="13"/>
  <c r="E129" i="13"/>
  <c r="E130" i="13"/>
  <c r="E131" i="13"/>
  <c r="E132" i="13"/>
  <c r="E133" i="13"/>
  <c r="E134" i="13"/>
  <c r="E135" i="13"/>
  <c r="E136" i="13"/>
  <c r="E137" i="13"/>
  <c r="E138" i="13"/>
  <c r="E139" i="13"/>
  <c r="E140" i="13"/>
  <c r="E141" i="13"/>
  <c r="E142" i="13"/>
  <c r="E143" i="13"/>
  <c r="E144" i="13"/>
  <c r="E145" i="13"/>
  <c r="E146" i="13"/>
  <c r="E147" i="13"/>
  <c r="E148" i="13"/>
  <c r="E149" i="13"/>
  <c r="E150" i="13"/>
  <c r="E2" i="13"/>
  <c r="D150" i="13"/>
  <c r="D149" i="13"/>
  <c r="D148" i="13"/>
  <c r="D147" i="13"/>
  <c r="D146" i="13"/>
  <c r="D145" i="13"/>
  <c r="D144" i="13"/>
  <c r="D143" i="13"/>
  <c r="D142" i="13"/>
  <c r="D141" i="13"/>
  <c r="D140" i="13"/>
  <c r="D139" i="13"/>
  <c r="D138" i="13"/>
  <c r="D137" i="13"/>
  <c r="D136" i="13"/>
  <c r="D135" i="13"/>
  <c r="D134" i="13"/>
  <c r="D133" i="13"/>
  <c r="D132" i="13"/>
  <c r="D131" i="13"/>
  <c r="D130" i="13"/>
  <c r="D129" i="13"/>
  <c r="D128" i="13"/>
  <c r="D127" i="13"/>
  <c r="D126" i="13"/>
  <c r="D125" i="13"/>
  <c r="D124" i="13"/>
  <c r="D123" i="13"/>
  <c r="D122" i="13"/>
  <c r="D121" i="13"/>
  <c r="D120" i="13"/>
  <c r="D119" i="13"/>
  <c r="D118" i="13"/>
  <c r="D117" i="13"/>
  <c r="D116" i="13"/>
  <c r="D115" i="13"/>
  <c r="D114" i="13"/>
  <c r="D113" i="13"/>
  <c r="D112" i="13"/>
  <c r="D111" i="13"/>
  <c r="D110" i="13"/>
  <c r="D109" i="13"/>
  <c r="D108" i="13"/>
  <c r="D107" i="13"/>
  <c r="D106" i="13"/>
  <c r="D105" i="13"/>
  <c r="D104" i="13"/>
  <c r="D103" i="13"/>
  <c r="D102" i="13"/>
  <c r="D101" i="13"/>
  <c r="D100" i="13"/>
  <c r="D99" i="13"/>
  <c r="D98" i="13"/>
  <c r="D97" i="13"/>
  <c r="D96" i="13"/>
  <c r="D95" i="13"/>
  <c r="D94" i="13"/>
  <c r="D93" i="13"/>
  <c r="D92" i="13"/>
  <c r="D91" i="13"/>
  <c r="D90" i="13"/>
  <c r="D89" i="13"/>
  <c r="D88" i="13"/>
  <c r="D87" i="13"/>
  <c r="D86" i="13"/>
  <c r="D85" i="13"/>
  <c r="D84" i="13"/>
  <c r="D83" i="13"/>
  <c r="D82" i="13"/>
  <c r="D81" i="13"/>
  <c r="D80" i="13"/>
  <c r="D79" i="13"/>
  <c r="D78" i="13"/>
  <c r="D77" i="13"/>
  <c r="D76" i="13"/>
  <c r="D75" i="13"/>
  <c r="D74" i="13"/>
  <c r="D73" i="13"/>
  <c r="D72" i="13"/>
  <c r="D71" i="13"/>
  <c r="D70" i="13"/>
  <c r="D69" i="13"/>
  <c r="D68" i="13"/>
  <c r="D67" i="13"/>
  <c r="D66" i="13"/>
  <c r="D65" i="13"/>
  <c r="D64" i="13"/>
  <c r="D63" i="13"/>
  <c r="D62" i="13"/>
  <c r="D61" i="13"/>
  <c r="D60" i="13"/>
  <c r="D59" i="13"/>
  <c r="D58" i="13"/>
  <c r="D57" i="13"/>
  <c r="D56" i="13"/>
  <c r="D55" i="13"/>
  <c r="D54" i="13"/>
  <c r="D53" i="13"/>
  <c r="D52" i="13"/>
  <c r="D51" i="13"/>
  <c r="D50" i="13"/>
  <c r="D49" i="13"/>
  <c r="D48" i="13"/>
  <c r="D47" i="13"/>
  <c r="D46" i="13"/>
  <c r="D45" i="13"/>
  <c r="D44" i="13"/>
  <c r="D43" i="13"/>
  <c r="D42" i="13"/>
  <c r="D41" i="13"/>
  <c r="D40" i="13"/>
  <c r="D39" i="13"/>
  <c r="D38" i="13"/>
  <c r="D37" i="13"/>
  <c r="D36" i="13"/>
  <c r="D35" i="13"/>
  <c r="D34" i="13"/>
  <c r="D33" i="13"/>
  <c r="D32" i="13"/>
  <c r="D31" i="13"/>
  <c r="D30" i="13"/>
  <c r="D29" i="13"/>
  <c r="D28" i="13"/>
  <c r="D27" i="13"/>
  <c r="D26" i="13"/>
  <c r="D25" i="13"/>
  <c r="D24" i="13"/>
  <c r="D23" i="13"/>
  <c r="D22" i="13"/>
  <c r="D21" i="13"/>
  <c r="D20" i="13"/>
  <c r="D19" i="13"/>
  <c r="D18" i="13"/>
  <c r="D17" i="13"/>
  <c r="D16" i="13"/>
  <c r="D15" i="13"/>
  <c r="D14" i="13"/>
  <c r="D13" i="13"/>
  <c r="D12" i="13"/>
  <c r="D11" i="13"/>
  <c r="D10" i="13"/>
  <c r="D9" i="13"/>
  <c r="D8" i="13"/>
  <c r="D7" i="13"/>
  <c r="D6" i="13"/>
  <c r="D5" i="13"/>
  <c r="D4" i="13"/>
  <c r="D3" i="13"/>
  <c r="D2" i="13"/>
  <c r="R6" i="12"/>
  <c r="R5" i="12"/>
  <c r="R4" i="12"/>
  <c r="R3" i="12"/>
  <c r="D24" i="12"/>
  <c r="D25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D58" i="12"/>
  <c r="D59" i="12"/>
  <c r="D60" i="12"/>
  <c r="D61" i="12"/>
  <c r="D62" i="12"/>
  <c r="D63" i="12"/>
  <c r="D64" i="12"/>
  <c r="D65" i="12"/>
  <c r="D66" i="12"/>
  <c r="D67" i="12"/>
  <c r="D68" i="12"/>
  <c r="D69" i="12"/>
  <c r="D70" i="12"/>
  <c r="D71" i="12"/>
  <c r="D72" i="12"/>
  <c r="D73" i="12"/>
  <c r="D74" i="12"/>
  <c r="D75" i="12"/>
  <c r="D76" i="12"/>
  <c r="D77" i="12"/>
  <c r="D78" i="12"/>
  <c r="D79" i="12"/>
  <c r="D80" i="12"/>
  <c r="D81" i="12"/>
  <c r="D82" i="12"/>
  <c r="D83" i="12"/>
  <c r="D84" i="12"/>
  <c r="D85" i="12"/>
  <c r="D86" i="12"/>
  <c r="D87" i="12"/>
  <c r="D88" i="12"/>
  <c r="D89" i="12"/>
  <c r="D90" i="12"/>
  <c r="D91" i="12"/>
  <c r="D92" i="12"/>
  <c r="D93" i="12"/>
  <c r="D94" i="12"/>
  <c r="D95" i="12"/>
  <c r="D96" i="12"/>
  <c r="D97" i="12"/>
  <c r="D98" i="12"/>
  <c r="D99" i="12"/>
  <c r="D100" i="12"/>
  <c r="D101" i="12"/>
  <c r="D102" i="12"/>
  <c r="D103" i="12"/>
  <c r="D104" i="12"/>
  <c r="D105" i="12"/>
  <c r="D106" i="12"/>
  <c r="D107" i="12"/>
  <c r="D108" i="12"/>
  <c r="D109" i="12"/>
  <c r="D110" i="12"/>
  <c r="D111" i="12"/>
  <c r="D112" i="12"/>
  <c r="D113" i="12"/>
  <c r="D114" i="12"/>
  <c r="D115" i="12"/>
  <c r="D116" i="12"/>
  <c r="D117" i="12"/>
  <c r="D118" i="12"/>
  <c r="D119" i="12"/>
  <c r="D120" i="12"/>
  <c r="D121" i="12"/>
  <c r="D122" i="12"/>
  <c r="D123" i="12"/>
  <c r="D124" i="12"/>
  <c r="D125" i="12"/>
  <c r="D126" i="12"/>
  <c r="D127" i="12"/>
  <c r="D128" i="12"/>
  <c r="D129" i="12"/>
  <c r="D130" i="12"/>
  <c r="D131" i="12"/>
  <c r="D132" i="12"/>
  <c r="D133" i="12"/>
  <c r="D134" i="12"/>
  <c r="D135" i="12"/>
  <c r="D136" i="12"/>
  <c r="D137" i="12"/>
  <c r="D138" i="12"/>
  <c r="D139" i="12"/>
  <c r="D140" i="12"/>
  <c r="D141" i="12"/>
  <c r="D142" i="12"/>
  <c r="D143" i="12"/>
  <c r="D144" i="12"/>
  <c r="D145" i="12"/>
  <c r="D146" i="12"/>
  <c r="D147" i="12"/>
  <c r="D148" i="12"/>
  <c r="D149" i="12"/>
  <c r="D150" i="12"/>
  <c r="D151" i="12"/>
  <c r="D152" i="12"/>
  <c r="D153" i="12"/>
  <c r="D154" i="12"/>
  <c r="D155" i="12"/>
  <c r="D156" i="12"/>
  <c r="D157" i="12"/>
  <c r="D158" i="12"/>
  <c r="D159" i="12"/>
  <c r="D160" i="12"/>
  <c r="D161" i="12"/>
  <c r="D162" i="12"/>
  <c r="D163" i="12"/>
  <c r="D164" i="12"/>
  <c r="D165" i="12"/>
  <c r="D166" i="12"/>
  <c r="D167" i="12"/>
  <c r="D168" i="12"/>
  <c r="D169" i="12"/>
  <c r="D170" i="12"/>
  <c r="D171" i="12"/>
  <c r="D172" i="12"/>
  <c r="D173" i="12"/>
  <c r="D174" i="12"/>
  <c r="D175" i="12"/>
  <c r="D176" i="12"/>
  <c r="D28" i="12"/>
  <c r="N5" i="12"/>
  <c r="N4" i="12"/>
  <c r="N3" i="12"/>
  <c r="D3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D55" i="11"/>
  <c r="D56" i="11"/>
  <c r="D57" i="11"/>
  <c r="D58" i="11"/>
  <c r="D59" i="11"/>
  <c r="D60" i="11"/>
  <c r="D61" i="11"/>
  <c r="D62" i="11"/>
  <c r="D63" i="11"/>
  <c r="D64" i="11"/>
  <c r="D65" i="11"/>
  <c r="D66" i="11"/>
  <c r="D67" i="11"/>
  <c r="D68" i="11"/>
  <c r="D69" i="11"/>
  <c r="D70" i="11"/>
  <c r="D71" i="11"/>
  <c r="D72" i="11"/>
  <c r="D73" i="11"/>
  <c r="D74" i="11"/>
  <c r="D75" i="11"/>
  <c r="D76" i="11"/>
  <c r="D77" i="11"/>
  <c r="D78" i="11"/>
  <c r="D79" i="11"/>
  <c r="D80" i="11"/>
  <c r="D81" i="11"/>
  <c r="D82" i="11"/>
  <c r="D83" i="11"/>
  <c r="D84" i="11"/>
  <c r="D85" i="11"/>
  <c r="D86" i="11"/>
  <c r="D87" i="11"/>
  <c r="D88" i="11"/>
  <c r="D89" i="11"/>
  <c r="D90" i="11"/>
  <c r="D91" i="11"/>
  <c r="D92" i="11"/>
  <c r="D93" i="11"/>
  <c r="D94" i="11"/>
  <c r="D95" i="11"/>
  <c r="D96" i="11"/>
  <c r="D97" i="11"/>
  <c r="D98" i="11"/>
  <c r="D99" i="11"/>
  <c r="D100" i="11"/>
  <c r="D101" i="11"/>
  <c r="D102" i="11"/>
  <c r="D103" i="11"/>
  <c r="D104" i="11"/>
  <c r="D105" i="11"/>
  <c r="D106" i="11"/>
  <c r="D107" i="11"/>
  <c r="D108" i="11"/>
  <c r="D109" i="11"/>
  <c r="D110" i="11"/>
  <c r="D111" i="11"/>
  <c r="D112" i="11"/>
  <c r="D113" i="11"/>
  <c r="D114" i="11"/>
  <c r="D115" i="11"/>
  <c r="D116" i="11"/>
  <c r="D117" i="11"/>
  <c r="D118" i="11"/>
  <c r="D119" i="11"/>
  <c r="D120" i="11"/>
  <c r="D121" i="11"/>
  <c r="D122" i="11"/>
  <c r="D123" i="11"/>
  <c r="D124" i="11"/>
  <c r="D125" i="11"/>
  <c r="D126" i="11"/>
  <c r="D127" i="11"/>
  <c r="D128" i="11"/>
  <c r="D129" i="11"/>
  <c r="D130" i="11"/>
  <c r="D131" i="11"/>
  <c r="D132" i="11"/>
  <c r="D133" i="11"/>
  <c r="D134" i="11"/>
  <c r="D135" i="11"/>
  <c r="D136" i="11"/>
  <c r="D137" i="11"/>
  <c r="D138" i="11"/>
  <c r="D139" i="11"/>
  <c r="D140" i="11"/>
  <c r="D141" i="11"/>
  <c r="D142" i="11"/>
  <c r="D143" i="11"/>
  <c r="D144" i="11"/>
  <c r="D145" i="11"/>
  <c r="D146" i="11"/>
  <c r="D147" i="11"/>
  <c r="D148" i="11"/>
  <c r="D149" i="11"/>
  <c r="D150" i="11"/>
  <c r="D2" i="11"/>
  <c r="O8" i="10"/>
  <c r="O7" i="10"/>
  <c r="O6" i="10"/>
  <c r="O5" i="10"/>
  <c r="O4" i="10"/>
  <c r="N7" i="10"/>
  <c r="N6" i="10"/>
  <c r="N5" i="10"/>
  <c r="N4" i="10"/>
  <c r="B19" i="10"/>
  <c r="G21" i="10"/>
  <c r="G22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G69" i="10"/>
  <c r="G70" i="10"/>
  <c r="G71" i="10"/>
  <c r="G72" i="10"/>
  <c r="G73" i="10"/>
  <c r="G74" i="10"/>
  <c r="G75" i="10"/>
  <c r="G76" i="10"/>
  <c r="G77" i="10"/>
  <c r="G78" i="10"/>
  <c r="G79" i="10"/>
  <c r="G80" i="10"/>
  <c r="G81" i="10"/>
  <c r="G82" i="10"/>
  <c r="G83" i="10"/>
  <c r="G84" i="10"/>
  <c r="G85" i="10"/>
  <c r="G86" i="10"/>
  <c r="G87" i="10"/>
  <c r="G88" i="10"/>
  <c r="G89" i="10"/>
  <c r="G90" i="10"/>
  <c r="G91" i="10"/>
  <c r="G92" i="10"/>
  <c r="G93" i="10"/>
  <c r="G94" i="10"/>
  <c r="G95" i="10"/>
  <c r="G96" i="10"/>
  <c r="G97" i="10"/>
  <c r="G98" i="10"/>
  <c r="G99" i="10"/>
  <c r="G100" i="10"/>
  <c r="G101" i="10"/>
  <c r="G102" i="10"/>
  <c r="G103" i="10"/>
  <c r="G104" i="10"/>
  <c r="G105" i="10"/>
  <c r="G106" i="10"/>
  <c r="G107" i="10"/>
  <c r="G108" i="10"/>
  <c r="G109" i="10"/>
  <c r="G110" i="10"/>
  <c r="G111" i="10"/>
  <c r="G112" i="10"/>
  <c r="G113" i="10"/>
  <c r="G114" i="10"/>
  <c r="G115" i="10"/>
  <c r="G116" i="10"/>
  <c r="G117" i="10"/>
  <c r="G118" i="10"/>
  <c r="G119" i="10"/>
  <c r="G120" i="10"/>
  <c r="G121" i="10"/>
  <c r="G122" i="10"/>
  <c r="G123" i="10"/>
  <c r="G124" i="10"/>
  <c r="G125" i="10"/>
  <c r="G126" i="10"/>
  <c r="G127" i="10"/>
  <c r="G128" i="10"/>
  <c r="G129" i="10"/>
  <c r="G130" i="10"/>
  <c r="G131" i="10"/>
  <c r="G132" i="10"/>
  <c r="G133" i="10"/>
  <c r="G134" i="10"/>
  <c r="G135" i="10"/>
  <c r="G136" i="10"/>
  <c r="G137" i="10"/>
  <c r="G138" i="10"/>
  <c r="G139" i="10"/>
  <c r="G140" i="10"/>
  <c r="G141" i="10"/>
  <c r="G142" i="10"/>
  <c r="G143" i="10"/>
  <c r="G144" i="10"/>
  <c r="G145" i="10"/>
  <c r="G146" i="10"/>
  <c r="G147" i="10"/>
  <c r="G148" i="10"/>
  <c r="G149" i="10"/>
  <c r="G150" i="10"/>
  <c r="G151" i="10"/>
  <c r="G152" i="10"/>
  <c r="G153" i="10"/>
  <c r="G154" i="10"/>
  <c r="G155" i="10"/>
  <c r="G156" i="10"/>
  <c r="G157" i="10"/>
  <c r="G158" i="10"/>
  <c r="G159" i="10"/>
  <c r="G160" i="10"/>
  <c r="G161" i="10"/>
  <c r="G162" i="10"/>
  <c r="G163" i="10"/>
  <c r="G164" i="10"/>
  <c r="G165" i="10"/>
  <c r="G166" i="10"/>
  <c r="G167" i="10"/>
  <c r="G168" i="10"/>
  <c r="G169" i="10"/>
  <c r="G170" i="10"/>
  <c r="G171" i="10"/>
  <c r="G172" i="10"/>
  <c r="G173" i="10"/>
  <c r="G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96" i="10"/>
  <c r="F97" i="10"/>
  <c r="F98" i="10"/>
  <c r="F99" i="10"/>
  <c r="F100" i="10"/>
  <c r="F101" i="10"/>
  <c r="F102" i="10"/>
  <c r="F103" i="10"/>
  <c r="F104" i="10"/>
  <c r="F105" i="10"/>
  <c r="F106" i="10"/>
  <c r="F107" i="10"/>
  <c r="F108" i="10"/>
  <c r="F109" i="10"/>
  <c r="F110" i="10"/>
  <c r="F111" i="10"/>
  <c r="F112" i="10"/>
  <c r="F113" i="10"/>
  <c r="F114" i="10"/>
  <c r="F115" i="10"/>
  <c r="F116" i="10"/>
  <c r="F117" i="10"/>
  <c r="F118" i="10"/>
  <c r="F119" i="10"/>
  <c r="F120" i="10"/>
  <c r="F121" i="10"/>
  <c r="F122" i="10"/>
  <c r="F123" i="10"/>
  <c r="F124" i="10"/>
  <c r="F125" i="10"/>
  <c r="F126" i="10"/>
  <c r="F127" i="10"/>
  <c r="F128" i="10"/>
  <c r="F129" i="10"/>
  <c r="F130" i="10"/>
  <c r="F131" i="10"/>
  <c r="F132" i="10"/>
  <c r="F133" i="10"/>
  <c r="F134" i="10"/>
  <c r="F135" i="10"/>
  <c r="F136" i="10"/>
  <c r="F137" i="10"/>
  <c r="F138" i="10"/>
  <c r="F139" i="10"/>
  <c r="F140" i="10"/>
  <c r="F141" i="10"/>
  <c r="F142" i="10"/>
  <c r="F143" i="10"/>
  <c r="F144" i="10"/>
  <c r="F145" i="10"/>
  <c r="F146" i="10"/>
  <c r="F147" i="10"/>
  <c r="F148" i="10"/>
  <c r="F149" i="10"/>
  <c r="F150" i="10"/>
  <c r="F151" i="10"/>
  <c r="F152" i="10"/>
  <c r="F153" i="10"/>
  <c r="F154" i="10"/>
  <c r="F155" i="10"/>
  <c r="F156" i="10"/>
  <c r="F157" i="10"/>
  <c r="F158" i="10"/>
  <c r="F159" i="10"/>
  <c r="F160" i="10"/>
  <c r="F161" i="10"/>
  <c r="F162" i="10"/>
  <c r="F163" i="10"/>
  <c r="F164" i="10"/>
  <c r="F165" i="10"/>
  <c r="F166" i="10"/>
  <c r="F167" i="10"/>
  <c r="F168" i="10"/>
  <c r="F169" i="10"/>
  <c r="F170" i="10"/>
  <c r="F171" i="10"/>
  <c r="F172" i="10"/>
  <c r="F173" i="10"/>
  <c r="F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96" i="10"/>
  <c r="D97" i="10"/>
  <c r="D98" i="10"/>
  <c r="D99" i="10"/>
  <c r="D100" i="10"/>
  <c r="D101" i="10"/>
  <c r="D102" i="10"/>
  <c r="D103" i="10"/>
  <c r="D104" i="10"/>
  <c r="D105" i="10"/>
  <c r="D106" i="10"/>
  <c r="D107" i="10"/>
  <c r="D108" i="10"/>
  <c r="D109" i="10"/>
  <c r="D110" i="10"/>
  <c r="D111" i="10"/>
  <c r="D112" i="10"/>
  <c r="D113" i="10"/>
  <c r="D114" i="10"/>
  <c r="D115" i="10"/>
  <c r="D116" i="10"/>
  <c r="D117" i="10"/>
  <c r="D118" i="10"/>
  <c r="D119" i="10"/>
  <c r="D120" i="10"/>
  <c r="D121" i="10"/>
  <c r="D122" i="10"/>
  <c r="D123" i="10"/>
  <c r="D124" i="10"/>
  <c r="D125" i="10"/>
  <c r="D126" i="10"/>
  <c r="D127" i="10"/>
  <c r="D128" i="10"/>
  <c r="D129" i="10"/>
  <c r="D130" i="10"/>
  <c r="D131" i="10"/>
  <c r="D132" i="10"/>
  <c r="D133" i="10"/>
  <c r="D134" i="10"/>
  <c r="D135" i="10"/>
  <c r="D136" i="10"/>
  <c r="D137" i="10"/>
  <c r="D138" i="10"/>
  <c r="D139" i="10"/>
  <c r="D140" i="10"/>
  <c r="D141" i="10"/>
  <c r="D142" i="10"/>
  <c r="D143" i="10"/>
  <c r="D144" i="10"/>
  <c r="D145" i="10"/>
  <c r="D146" i="10"/>
  <c r="D147" i="10"/>
  <c r="D148" i="10"/>
  <c r="D149" i="10"/>
  <c r="D150" i="10"/>
  <c r="D151" i="10"/>
  <c r="D152" i="10"/>
  <c r="D153" i="10"/>
  <c r="D154" i="10"/>
  <c r="D155" i="10"/>
  <c r="D156" i="10"/>
  <c r="D157" i="10"/>
  <c r="D158" i="10"/>
  <c r="D159" i="10"/>
  <c r="D160" i="10"/>
  <c r="D161" i="10"/>
  <c r="D162" i="10"/>
  <c r="D163" i="10"/>
  <c r="D164" i="10"/>
  <c r="D165" i="10"/>
  <c r="D166" i="10"/>
  <c r="D167" i="10"/>
  <c r="D168" i="10"/>
  <c r="D169" i="10"/>
  <c r="D170" i="10"/>
  <c r="D171" i="10"/>
  <c r="D172" i="10"/>
  <c r="D173" i="10"/>
  <c r="D25" i="10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2" i="8"/>
  <c r="L8" i="4"/>
  <c r="N8" i="7"/>
  <c r="D4" i="5"/>
  <c r="D3" i="5"/>
  <c r="N7" i="7"/>
  <c r="N6" i="7"/>
  <c r="N5" i="7"/>
  <c r="N4" i="7"/>
  <c r="D22" i="7"/>
  <c r="D21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26" i="7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2" i="6"/>
  <c r="D21" i="4"/>
  <c r="D20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25" i="4"/>
  <c r="L5" i="4"/>
  <c r="L6" i="4"/>
  <c r="L7" i="4"/>
  <c r="L4" i="4"/>
  <c r="I26" i="30" l="1"/>
  <c r="R7" i="29"/>
  <c r="R7" i="27"/>
  <c r="R7" i="12"/>
  <c r="D6" i="5" s="1"/>
  <c r="N8" i="22"/>
  <c r="N8" i="20"/>
  <c r="S7" i="17"/>
  <c r="D8" i="5" s="1"/>
  <c r="G26" i="17"/>
  <c r="R7" i="14"/>
  <c r="D7" i="5" s="1"/>
  <c r="B4" i="1"/>
</calcChain>
</file>

<file path=xl/sharedStrings.xml><?xml version="1.0" encoding="utf-8"?>
<sst xmlns="http://schemas.openxmlformats.org/spreadsheetml/2006/main" count="2469" uniqueCount="319">
  <si>
    <t>Quarterly production of chocolate confectionery in Australia: tonnes. Sep 1957 – Sep 1994</t>
  </si>
  <si>
    <t>Exported from datamarket.com</t>
  </si>
  <si>
    <t>Date exported</t>
  </si>
  <si>
    <t>View online</t>
  </si>
  <si>
    <t>Provider</t>
  </si>
  <si>
    <t>Time Series Data Library</t>
  </si>
  <si>
    <t>Units</t>
  </si>
  <si>
    <t>Tonnes</t>
  </si>
  <si>
    <t>Quarter</t>
  </si>
  <si>
    <t>1957 Q3</t>
  </si>
  <si>
    <t>1957 Q4</t>
  </si>
  <si>
    <t>1958 Q1</t>
  </si>
  <si>
    <t>1958 Q2</t>
  </si>
  <si>
    <t>1958 Q3</t>
  </si>
  <si>
    <t>1958 Q4</t>
  </si>
  <si>
    <t>1959 Q1</t>
  </si>
  <si>
    <t>1959 Q2</t>
  </si>
  <si>
    <t>1959 Q3</t>
  </si>
  <si>
    <t>1959 Q4</t>
  </si>
  <si>
    <t>1960 Q1</t>
  </si>
  <si>
    <t>1960 Q2</t>
  </si>
  <si>
    <t>1960 Q3</t>
  </si>
  <si>
    <t>1960 Q4</t>
  </si>
  <si>
    <t>1961 Q1</t>
  </si>
  <si>
    <t>1961 Q2</t>
  </si>
  <si>
    <t>1961 Q3</t>
  </si>
  <si>
    <t>1961 Q4</t>
  </si>
  <si>
    <t>1962 Q1</t>
  </si>
  <si>
    <t>1962 Q2</t>
  </si>
  <si>
    <t>1962 Q3</t>
  </si>
  <si>
    <t>1962 Q4</t>
  </si>
  <si>
    <t>1963 Q1</t>
  </si>
  <si>
    <t>1963 Q2</t>
  </si>
  <si>
    <t>1963 Q3</t>
  </si>
  <si>
    <t>1963 Q4</t>
  </si>
  <si>
    <t>1964 Q1</t>
  </si>
  <si>
    <t>1964 Q2</t>
  </si>
  <si>
    <t>1964 Q3</t>
  </si>
  <si>
    <t>1964 Q4</t>
  </si>
  <si>
    <t>1965 Q1</t>
  </si>
  <si>
    <t>1965 Q2</t>
  </si>
  <si>
    <t>1965 Q3</t>
  </si>
  <si>
    <t>1965 Q4</t>
  </si>
  <si>
    <t>1966 Q1</t>
  </si>
  <si>
    <t>1966 Q2</t>
  </si>
  <si>
    <t>1966 Q3</t>
  </si>
  <si>
    <t>1966 Q4</t>
  </si>
  <si>
    <t>1967 Q1</t>
  </si>
  <si>
    <t>1967 Q2</t>
  </si>
  <si>
    <t>1967 Q3</t>
  </si>
  <si>
    <t>1967 Q4</t>
  </si>
  <si>
    <t>1968 Q1</t>
  </si>
  <si>
    <t>1968 Q2</t>
  </si>
  <si>
    <t>1968 Q3</t>
  </si>
  <si>
    <t>1968 Q4</t>
  </si>
  <si>
    <t>1969 Q1</t>
  </si>
  <si>
    <t>1969 Q2</t>
  </si>
  <si>
    <t>1969 Q3</t>
  </si>
  <si>
    <t>1969 Q4</t>
  </si>
  <si>
    <t>1970 Q1</t>
  </si>
  <si>
    <t>1970 Q2</t>
  </si>
  <si>
    <t>1970 Q3</t>
  </si>
  <si>
    <t>1970 Q4</t>
  </si>
  <si>
    <t>1971 Q1</t>
  </si>
  <si>
    <t>1971 Q2</t>
  </si>
  <si>
    <t>1971 Q3</t>
  </si>
  <si>
    <t>1971 Q4</t>
  </si>
  <si>
    <t>1972 Q1</t>
  </si>
  <si>
    <t>1972 Q2</t>
  </si>
  <si>
    <t>1972 Q3</t>
  </si>
  <si>
    <t>1972 Q4</t>
  </si>
  <si>
    <t>1973 Q1</t>
  </si>
  <si>
    <t>1973 Q2</t>
  </si>
  <si>
    <t>1973 Q3</t>
  </si>
  <si>
    <t>1973 Q4</t>
  </si>
  <si>
    <t>1974 Q1</t>
  </si>
  <si>
    <t>1974 Q2</t>
  </si>
  <si>
    <t>1974 Q3</t>
  </si>
  <si>
    <t>1974 Q4</t>
  </si>
  <si>
    <t>1975 Q1</t>
  </si>
  <si>
    <t>1975 Q2</t>
  </si>
  <si>
    <t>1975 Q3</t>
  </si>
  <si>
    <t>1975 Q4</t>
  </si>
  <si>
    <t>1976 Q1</t>
  </si>
  <si>
    <t>1976 Q2</t>
  </si>
  <si>
    <t>1976 Q3</t>
  </si>
  <si>
    <t>1976 Q4</t>
  </si>
  <si>
    <t>1977 Q1</t>
  </si>
  <si>
    <t>1977 Q2</t>
  </si>
  <si>
    <t>1977 Q3</t>
  </si>
  <si>
    <t>1977 Q4</t>
  </si>
  <si>
    <t>1978 Q1</t>
  </si>
  <si>
    <t>1978 Q2</t>
  </si>
  <si>
    <t>1978 Q3</t>
  </si>
  <si>
    <t>1978 Q4</t>
  </si>
  <si>
    <t>1979 Q1</t>
  </si>
  <si>
    <t>1979 Q2</t>
  </si>
  <si>
    <t>1979 Q3</t>
  </si>
  <si>
    <t>1979 Q4</t>
  </si>
  <si>
    <t>1980 Q1</t>
  </si>
  <si>
    <t>1980 Q2</t>
  </si>
  <si>
    <t>1980 Q3</t>
  </si>
  <si>
    <t>1980 Q4</t>
  </si>
  <si>
    <t>1981 Q1</t>
  </si>
  <si>
    <t>1981 Q2</t>
  </si>
  <si>
    <t>1981 Q3</t>
  </si>
  <si>
    <t>1981 Q4</t>
  </si>
  <si>
    <t>1982 Q1</t>
  </si>
  <si>
    <t>1982 Q2</t>
  </si>
  <si>
    <t>1982 Q3</t>
  </si>
  <si>
    <t>1982 Q4</t>
  </si>
  <si>
    <t>1983 Q1</t>
  </si>
  <si>
    <t>1983 Q2</t>
  </si>
  <si>
    <t>1983 Q3</t>
  </si>
  <si>
    <t>1983 Q4</t>
  </si>
  <si>
    <t>1984 Q1</t>
  </si>
  <si>
    <t>1984 Q2</t>
  </si>
  <si>
    <t>1984 Q3</t>
  </si>
  <si>
    <t>1984 Q4</t>
  </si>
  <si>
    <t>1985 Q1</t>
  </si>
  <si>
    <t>1985 Q2</t>
  </si>
  <si>
    <t>1985 Q3</t>
  </si>
  <si>
    <t>1985 Q4</t>
  </si>
  <si>
    <t>1986 Q1</t>
  </si>
  <si>
    <t>1986 Q2</t>
  </si>
  <si>
    <t>1986 Q3</t>
  </si>
  <si>
    <t>1986 Q4</t>
  </si>
  <si>
    <t>1987 Q1</t>
  </si>
  <si>
    <t>1987 Q2</t>
  </si>
  <si>
    <t>1987 Q3</t>
  </si>
  <si>
    <t>1987 Q4</t>
  </si>
  <si>
    <t>1988 Q1</t>
  </si>
  <si>
    <t>1988 Q2</t>
  </si>
  <si>
    <t>1988 Q3</t>
  </si>
  <si>
    <t>1988 Q4</t>
  </si>
  <si>
    <t>1989 Q1</t>
  </si>
  <si>
    <t>1989 Q2</t>
  </si>
  <si>
    <t>1989 Q3</t>
  </si>
  <si>
    <t>1989 Q4</t>
  </si>
  <si>
    <t>1990 Q1</t>
  </si>
  <si>
    <t>1990 Q2</t>
  </si>
  <si>
    <t>1990 Q3</t>
  </si>
  <si>
    <t>1990 Q4</t>
  </si>
  <si>
    <t>1991 Q1</t>
  </si>
  <si>
    <t>1991 Q2</t>
  </si>
  <si>
    <t>1991 Q3</t>
  </si>
  <si>
    <t>1991 Q4</t>
  </si>
  <si>
    <t>1992 Q1</t>
  </si>
  <si>
    <t>1992 Q2</t>
  </si>
  <si>
    <t>1992 Q3</t>
  </si>
  <si>
    <t>1992 Q4</t>
  </si>
  <si>
    <t>1993 Q1</t>
  </si>
  <si>
    <t>1993 Q2</t>
  </si>
  <si>
    <t>1993 Q3</t>
  </si>
  <si>
    <t>1993 Q4</t>
  </si>
  <si>
    <t>1994 Q1</t>
  </si>
  <si>
    <t>1994 Q2</t>
  </si>
  <si>
    <t>1994 Q3</t>
  </si>
  <si>
    <t>Chocolate</t>
  </si>
  <si>
    <t>Period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</si>
  <si>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</si>
  <si>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</si>
  <si>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</si>
  <si>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</si>
  <si>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</si>
  <si>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</si>
  <si>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</si>
  <si>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</si>
  <si>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</si>
  <si>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</si>
  <si>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</si>
  <si>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</si>
  <si>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</si>
  <si>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</si>
  <si>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</si>
  <si>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</si>
  <si>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</si>
  <si>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</si>
  <si>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</si>
  <si>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</si>
  <si>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</si>
  <si>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</si>
  <si>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</si>
  <si>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</si>
  <si>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</si>
  <si>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</si>
  <si>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Chocolate</t>
  </si>
  <si>
    <t>Residuals</t>
  </si>
  <si>
    <t>Objective to forecast the sales for Q4 1994 through Q3 1995</t>
  </si>
  <si>
    <t>1994 Q4</t>
  </si>
  <si>
    <t>1995 Q1</t>
  </si>
  <si>
    <t>1995 Q2</t>
  </si>
  <si>
    <t>1995 Q3</t>
  </si>
  <si>
    <t>Forecast</t>
  </si>
  <si>
    <t>Actuals</t>
  </si>
  <si>
    <t>Error ^ 2</t>
  </si>
  <si>
    <t>MSE</t>
  </si>
  <si>
    <t>RMSE</t>
  </si>
  <si>
    <t xml:space="preserve">Not a great forecast, does not follow the historical </t>
  </si>
  <si>
    <t>Linear</t>
  </si>
  <si>
    <t>Adj. R-Square</t>
  </si>
  <si>
    <t>Period ^2</t>
  </si>
  <si>
    <t>Period^2</t>
  </si>
  <si>
    <t>Error ^2</t>
  </si>
  <si>
    <t>Quadratic</t>
  </si>
  <si>
    <t>The p-value of period became statistically not signficant. However the Adj. R-Square went up</t>
  </si>
  <si>
    <t>and the error reduced. This indicates that the relationship is not linear, however quadratic - as the</t>
  </si>
  <si>
    <t>Comments</t>
  </si>
  <si>
    <t>Period not statistically significant, however the improved R-Square and lesser error signals a non-linear relationship, perhaps exponential?</t>
  </si>
  <si>
    <t>Total Forecast</t>
  </si>
  <si>
    <t>tonnes of chocolate</t>
  </si>
  <si>
    <t>Tonnes of Chocolate</t>
  </si>
  <si>
    <t>Log of Chocolate</t>
  </si>
  <si>
    <t>Predicted Log of Chocolate</t>
  </si>
  <si>
    <t>Error</t>
  </si>
  <si>
    <t>Quarter on quarter the sales of chocolate, on average, grow by 0.8%</t>
  </si>
  <si>
    <t>Forecast Log</t>
  </si>
  <si>
    <t>Exponential</t>
  </si>
  <si>
    <t>shape suggests - may not be the pattern followed either</t>
  </si>
  <si>
    <t>A lower Adj. R-Square with a higher Error when compared with Quadratic</t>
  </si>
  <si>
    <t>The shape of the forecast, as expected, is still not following a seasonal pattern</t>
  </si>
  <si>
    <t xml:space="preserve">However the p-value for period here is statistically significant. </t>
  </si>
  <si>
    <t>In this case we will continue testing exponential and quadratic accounting with seasonality too</t>
  </si>
  <si>
    <t>Despite the drop in the predictive power and lesser accuracy, the p-value for period in this model is statistically significant. We keep it as candidate for now</t>
  </si>
  <si>
    <t>Linear with Dummies</t>
  </si>
  <si>
    <t>Q3</t>
  </si>
  <si>
    <t>Q4</t>
  </si>
  <si>
    <t>Q1</t>
  </si>
  <si>
    <t>Year</t>
  </si>
  <si>
    <t>R-Square much better than any other, because of the inclusion of the seasonality.</t>
  </si>
  <si>
    <t>Year ^ 2</t>
  </si>
  <si>
    <t>However some other years the sales seem to be higher in Q3 and Q4</t>
  </si>
  <si>
    <t>It could also be that we can't easily see the seasonality because the continuing growing trend is hiding. This is a perfect example in which separating the two components will help us to understand better</t>
  </si>
  <si>
    <t>The trend has hints of exponential, or or some sort of curve [For purposes of this exercise, we will analyze all methods so we can practice them]</t>
  </si>
  <si>
    <t>Did not catch up seasonality, produced a growing line with no peaks and no valleys</t>
  </si>
  <si>
    <t>seasonality patterns. No peaks and valleys</t>
  </si>
  <si>
    <t>Important to note that one of the quarters is not statistically signficant. The quarter could behave higher and lower</t>
  </si>
  <si>
    <t>and this is consistent with what we see in the original data. Some years Q2 is the highest one, some other time is Q4</t>
  </si>
  <si>
    <t>Error^2</t>
  </si>
  <si>
    <t>Quadratic with Dummies</t>
  </si>
  <si>
    <t>This forecast, as expected, does produce peaks and valleys</t>
  </si>
  <si>
    <t>This model also shows that the seasonal patterns behave different across the years,</t>
  </si>
  <si>
    <t>throwing an insignificant variable for one of the dummy variables</t>
  </si>
  <si>
    <t>Improvement of overall metrics, however this, and the linear with dummies, produce not statistically significant coefficients for one of the Quarters</t>
  </si>
  <si>
    <t>Exponential with Dummies</t>
  </si>
  <si>
    <t>Again, sligthly loss of predictive power and a highe error than quadratic, however the p-value for Q3 got better</t>
  </si>
  <si>
    <t>The p-value for the dummy variable improve vs. the linear</t>
  </si>
  <si>
    <t>and quadratic, this is a good sign</t>
  </si>
  <si>
    <t>MA 4</t>
  </si>
  <si>
    <t>Ratio-to-moving average</t>
  </si>
  <si>
    <t>Seasonal Factors</t>
  </si>
  <si>
    <t>Seasonality for most years peakes in Q2, presumably mother's day?</t>
  </si>
  <si>
    <t>Q1 is consistently the lowest valley</t>
  </si>
  <si>
    <t>Q4 behaves, on average, like a valley However, how towards the end Q4 seems to have become a peak. Go to row 100 to learn more about this</t>
  </si>
  <si>
    <t>Q4 valley</t>
  </si>
  <si>
    <t>Q4 valley for the last year, from here onwards, Q4 became a peak</t>
  </si>
  <si>
    <t>Q4 start peaking</t>
  </si>
  <si>
    <t>Q4 peak</t>
  </si>
  <si>
    <t>This suggest that a major industry/consumer behavior has happened, and therefore if we were to predict the sales for Q4 1994</t>
  </si>
  <si>
    <t>we are better off using the most recent data, perhaps limiting the analysis from 1990 onward</t>
  </si>
  <si>
    <t>Lowest number, consistent with the chart: in Q1 the production of chocolate production drops vs. the average of the year</t>
  </si>
  <si>
    <t>Also notice how Q2 is less of a peak towards the end of the data series</t>
  </si>
  <si>
    <t>This is a great example in which we shuold not extend the time series for that long as a major industry event has changed the seasonal pattern</t>
  </si>
  <si>
    <t>For purposes of continue working with the same data, we will use the seasonal factors obtained for the entire series, to be able to compare</t>
  </si>
  <si>
    <t>And lastly, we will run a forecast using the data only of the last years and see if we get a better result</t>
  </si>
  <si>
    <t>Deseasonalized Chocolate</t>
  </si>
  <si>
    <t>Predicted Deseasonalized Chocolate</t>
  </si>
  <si>
    <t>Forecast Seasonalized</t>
  </si>
  <si>
    <t>Deseasonalized Forecast</t>
  </si>
  <si>
    <t>On average, Q2 was the highest quarter for chocolates in Australia during the time analyzed</t>
  </si>
  <si>
    <t>Again, quadratic produces for period not to be statistically</t>
  </si>
  <si>
    <t>significant, signaling that it may not be a good method</t>
  </si>
  <si>
    <t>Deseaosonalizing Exponential</t>
  </si>
  <si>
    <t>Deseasonalizing Quadratic</t>
  </si>
  <si>
    <t>Deseasonalizing Linear</t>
  </si>
  <si>
    <t>Deseasonalized Log Chocolates</t>
  </si>
  <si>
    <t>Predicted Deseasonalized Log Chocolates</t>
  </si>
  <si>
    <t>Deseasonalized Fcst</t>
  </si>
  <si>
    <t>It was interesting to see that a new pattern emerged for the quarters, vs. the regression through dummies</t>
  </si>
  <si>
    <t>Important to note that through deseasonalized the data, exponential becomes the best method</t>
  </si>
  <si>
    <t>Consistently, the quadratic method yields the highest forecast</t>
  </si>
  <si>
    <t>At this stage, the moving average methods did not yield higher R^2 or lesser</t>
  </si>
  <si>
    <t>errors compared to their counterparts through dummy variables</t>
  </si>
  <si>
    <t>the quarterly pattern changed through the years.</t>
  </si>
  <si>
    <t>using only data from when the new pattern emerged</t>
  </si>
  <si>
    <t>We know we need to account for seasonality, therefore as a shortcut to save time</t>
  </si>
  <si>
    <t>we run the trend lines of the three trends we have been working with.</t>
  </si>
  <si>
    <t>Important to note, that the pattern is consistent with that of dummy variables</t>
  </si>
  <si>
    <t>Q2 is the highest peak. Keep in mind that we discovered in the Seasonal Factors</t>
  </si>
  <si>
    <t>sheet that towards the end of the time-series the seasonality changed</t>
  </si>
  <si>
    <t>However, we uncovered something we could not see before</t>
  </si>
  <si>
    <t>This leads to try one more approach: re-run the dummy variables</t>
  </si>
  <si>
    <t>We observe that the Exponential has the lower R^2, so we discarded immediately</t>
  </si>
  <si>
    <t>This pattern looks more consistent with the seasonality observed by the end of the data series</t>
  </si>
  <si>
    <t>So far, this is the least RMSE we had found</t>
  </si>
  <si>
    <t>Linear with Dummies 1990</t>
  </si>
  <si>
    <t>Quadratic with Dummies 1990</t>
  </si>
  <si>
    <t xml:space="preserve"> For both methods these are the lowest error among all. although we have found previously better R^2. This is a typical example in which one needs to</t>
  </si>
  <si>
    <t>Important to note that both "year" and "year ^ 2" have high p-values, this is not a good signal for this method</t>
  </si>
  <si>
    <t>decide whether we take lesser errror over less predictive power of the model. Also notice how these two methods produce the highest forecast</t>
  </si>
  <si>
    <t>At this stage, it now comes to personal preference of predictive power and error. And we have good candidates to chose for the forecast:</t>
  </si>
  <si>
    <t>- Quadratic with dummies for all data series which yielded the best R^2</t>
  </si>
  <si>
    <t>- Linear with Dummies for the 1990 onward data which gives a lesser error with a fairly high forecast, but not the highest</t>
  </si>
  <si>
    <t>- Quadratic with Dummies for 1990 onward, which has the least error, however it may be too optimistic (highest) forecast</t>
  </si>
  <si>
    <t>Quadratic Dumm All Time</t>
  </si>
  <si>
    <t>Linear Dumm 1990 onward</t>
  </si>
  <si>
    <t>Quadratic Dumm 1990 onward</t>
  </si>
  <si>
    <t>The moment of truth comes when deciding which forecast to use: We will plot the time series with the best candidates we have so far and see how the data set looks like</t>
  </si>
  <si>
    <t>The forecast pattern of the first chart looks odd, like it does not belong there</t>
  </si>
  <si>
    <t>The pattern shape for the last two methods look better</t>
  </si>
  <si>
    <t>The third pattern looks to be growing more rapidly, in fact that forecast would</t>
  </si>
  <si>
    <t>produce a 6% projected growth and that looks like growth in line with the previous</t>
  </si>
  <si>
    <t>years… perhaps too optimistic?</t>
  </si>
  <si>
    <t>Having historical data about the economy in Australia, and an outlook for the next</t>
  </si>
  <si>
    <t>year would be helpful. We could add GDP as another explanatory variable</t>
  </si>
  <si>
    <t>However we are not given with that data and we still need to make a decision</t>
  </si>
  <si>
    <t>in that case, I suggest taking a middle point betweent the two forecasts</t>
  </si>
  <si>
    <t>Final Forecast</t>
  </si>
  <si>
    <t>This is my final recommened forecast for the next four quarters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</si>
</sst>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3" formatCode="_(* #,##0.00_);_(* \(#,##0.00\);_(* &quot;-&quot;??_);_(@_)"/>
    <numFmt numFmtId="164" formatCode="yyyy\-mm\-dd\ hh:mm"/>
    <numFmt numFmtId="165" formatCode="yyyy\ \q"/>
    <numFmt numFmtId="167" formatCode="_(* #,##0_);_(* \(#,##0\);_(* &quot;-&quot;??_);_(@_)"/>
    <numFmt numFmtId="168" formatCode="0.0%"/>
    <numFmt numFmtId="169" formatCode="#,##0.0_);[Red]\(#,##0.0\)"/>
    <numFmt numFmtId="170" formatCode="_(* #,##0.000_);_(* \(#,##0.000\);_(* &quot;-&quot;??_);_(@_)"/>
    <numFmt numFmtId="171" formatCode="#,##0.000_);[Red]\(#,##0.000\)"/>
  </numFmts>
  <fonts count="18" x14ac:knownFonts="1">
    <font>
      <sz val="10"/>
      <name val="Arial"/>
      <charset val="1"/>
    </font>
    <font>
      <sz val="10"/>
      <name val="Arial"/>
      <family val="2"/>
    </font>
    <font>
      <sz val="18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b/>
      <i/>
      <sz val="10"/>
      <color rgb="FFC00000"/>
      <name val="Arial"/>
      <family val="2"/>
    </font>
    <font>
      <sz val="10"/>
      <color theme="3"/>
      <name val="Arial"/>
      <family val="2"/>
    </font>
    <font>
      <b/>
      <sz val="10"/>
      <color theme="3"/>
      <name val="Arial"/>
      <family val="2"/>
    </font>
    <font>
      <sz val="10"/>
      <name val="Gill Sans MT"/>
      <family val="2"/>
    </font>
    <font>
      <b/>
      <sz val="10"/>
      <name val="Gill Sans MT"/>
      <family val="2"/>
    </font>
    <font>
      <sz val="12"/>
      <name val="Gill Sans MT"/>
      <family val="2"/>
    </font>
    <font>
      <b/>
      <sz val="12"/>
      <name val="Gill Sans MT"/>
      <family val="2"/>
    </font>
    <font>
      <sz val="10"/>
      <color rgb="FF002060"/>
      <name val="Arial"/>
      <family val="2"/>
    </font>
    <font>
      <i/>
      <sz val="10"/>
      <color rgb="FF002060"/>
      <name val="Arial"/>
      <family val="2"/>
    </font>
    <font>
      <b/>
      <sz val="10"/>
      <color rgb="FF00206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 applyNumberFormat="0" applyFill="0" applyBorder="0" applyAlignment="0" applyProtection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</cellStyleXfs>
  <cellXfs count="164">
    <xf numFmtId="0" fontId="0" fillId="0" borderId="0" xfId="0"/>
    <xf numFmtId="0" fontId="1" fillId="0" borderId="0" xfId="0" applyFont="1" applyFill="1" applyBorder="1" applyAlignment="1" applyProtection="1"/>
    <xf numFmtId="0" fontId="2" fillId="0" borderId="0" xfId="0" applyFont="1" applyFill="1" applyBorder="1" applyAlignment="1" applyProtection="1"/>
    <xf numFmtId="0" fontId="3" fillId="0" borderId="0" xfId="0" applyFont="1" applyFill="1" applyBorder="1" applyAlignment="1" applyProtection="1"/>
    <xf numFmtId="0" fontId="4" fillId="0" borderId="0" xfId="0" applyFont="1" applyFill="1" applyBorder="1" applyAlignment="1" applyProtection="1"/>
    <xf numFmtId="0" fontId="5" fillId="0" borderId="0" xfId="0" applyFont="1" applyFill="1" applyBorder="1" applyAlignment="1" applyProtection="1"/>
    <xf numFmtId="0" fontId="1" fillId="0" borderId="1" xfId="0" applyFont="1" applyFill="1" applyBorder="1" applyAlignment="1" applyProtection="1">
      <alignment horizontal="left"/>
    </xf>
    <xf numFmtId="165" fontId="1" fillId="0" borderId="0" xfId="0" applyNumberFormat="1" applyFont="1" applyFill="1" applyBorder="1" applyAlignment="1" applyProtection="1"/>
    <xf numFmtId="0" fontId="1" fillId="0" borderId="0" xfId="0" applyFont="1"/>
    <xf numFmtId="164" fontId="1" fillId="0" borderId="0" xfId="0" applyNumberFormat="1" applyFont="1" applyFill="1" applyBorder="1" applyAlignment="1" applyProtection="1">
      <alignment horizontal="center"/>
    </xf>
    <xf numFmtId="167" fontId="1" fillId="0" borderId="0" xfId="1" applyNumberFormat="1" applyFont="1" applyFill="1" applyBorder="1" applyAlignment="1" applyProtection="1"/>
    <xf numFmtId="43" fontId="0" fillId="0" borderId="0" xfId="1" applyFont="1"/>
    <xf numFmtId="167" fontId="0" fillId="0" borderId="0" xfId="1" applyNumberFormat="1" applyFont="1"/>
    <xf numFmtId="0" fontId="0" fillId="0" borderId="0" xfId="0" applyFill="1" applyBorder="1" applyAlignment="1"/>
    <xf numFmtId="0" fontId="0" fillId="0" borderId="3" xfId="0" applyFill="1" applyBorder="1" applyAlignment="1"/>
    <xf numFmtId="0" fontId="7" fillId="0" borderId="4" xfId="0" applyFont="1" applyFill="1" applyBorder="1" applyAlignment="1">
      <alignment horizontal="center"/>
    </xf>
    <xf numFmtId="0" fontId="7" fillId="0" borderId="4" xfId="0" applyFont="1" applyFill="1" applyBorder="1" applyAlignment="1">
      <alignment horizontal="centerContinuous"/>
    </xf>
    <xf numFmtId="0" fontId="0" fillId="2" borderId="0" xfId="0" applyFill="1" applyBorder="1" applyAlignment="1"/>
    <xf numFmtId="168" fontId="4" fillId="2" borderId="0" xfId="2" applyNumberFormat="1" applyFont="1" applyFill="1" applyBorder="1" applyAlignment="1"/>
    <xf numFmtId="0" fontId="0" fillId="3" borderId="0" xfId="0" applyFill="1" applyBorder="1" applyAlignment="1"/>
    <xf numFmtId="168" fontId="4" fillId="3" borderId="0" xfId="2" applyNumberFormat="1" applyFont="1" applyFill="1" applyBorder="1" applyAlignment="1"/>
    <xf numFmtId="43" fontId="0" fillId="0" borderId="0" xfId="1" applyFont="1" applyFill="1" applyBorder="1" applyAlignment="1"/>
    <xf numFmtId="43" fontId="0" fillId="0" borderId="0" xfId="1" applyNumberFormat="1" applyFont="1" applyFill="1" applyBorder="1" applyAlignment="1"/>
    <xf numFmtId="43" fontId="0" fillId="0" borderId="3" xfId="1" applyNumberFormat="1" applyFont="1" applyFill="1" applyBorder="1" applyAlignment="1"/>
    <xf numFmtId="0" fontId="4" fillId="0" borderId="0" xfId="0" applyFont="1"/>
    <xf numFmtId="43" fontId="0" fillId="0" borderId="0" xfId="0" applyNumberFormat="1"/>
    <xf numFmtId="167" fontId="0" fillId="0" borderId="0" xfId="0" applyNumberFormat="1"/>
    <xf numFmtId="38" fontId="0" fillId="0" borderId="0" xfId="0" applyNumberFormat="1" applyFill="1" applyBorder="1" applyAlignment="1"/>
    <xf numFmtId="38" fontId="0" fillId="0" borderId="3" xfId="0" applyNumberFormat="1" applyFill="1" applyBorder="1" applyAlignment="1"/>
    <xf numFmtId="38" fontId="0" fillId="0" borderId="0" xfId="0" applyNumberFormat="1"/>
    <xf numFmtId="0" fontId="9" fillId="0" borderId="0" xfId="0" applyFont="1"/>
    <xf numFmtId="167" fontId="9" fillId="0" borderId="0" xfId="0" applyNumberFormat="1" applyFont="1"/>
    <xf numFmtId="0" fontId="10" fillId="0" borderId="0" xfId="0" applyFont="1" applyAlignment="1">
      <alignment horizontal="right"/>
    </xf>
    <xf numFmtId="38" fontId="9" fillId="0" borderId="0" xfId="0" applyNumberFormat="1" applyFont="1"/>
    <xf numFmtId="38" fontId="9" fillId="0" borderId="0" xfId="1" applyNumberFormat="1" applyFont="1"/>
    <xf numFmtId="167" fontId="0" fillId="0" borderId="0" xfId="1" applyNumberFormat="1" applyFont="1" applyFill="1" applyBorder="1" applyAlignment="1"/>
    <xf numFmtId="167" fontId="0" fillId="0" borderId="3" xfId="1" applyNumberFormat="1" applyFont="1" applyFill="1" applyBorder="1" applyAlignment="1"/>
    <xf numFmtId="168" fontId="0" fillId="3" borderId="0" xfId="2" applyNumberFormat="1" applyFont="1" applyFill="1" applyBorder="1" applyAlignment="1"/>
    <xf numFmtId="168" fontId="0" fillId="3" borderId="3" xfId="2" applyNumberFormat="1" applyFont="1" applyFill="1" applyBorder="1" applyAlignment="1"/>
    <xf numFmtId="43" fontId="0" fillId="3" borderId="0" xfId="1" applyNumberFormat="1" applyFont="1" applyFill="1" applyBorder="1" applyAlignment="1"/>
    <xf numFmtId="43" fontId="0" fillId="3" borderId="3" xfId="1" applyNumberFormat="1" applyFont="1" applyFill="1" applyBorder="1" applyAlignment="1"/>
    <xf numFmtId="9" fontId="0" fillId="0" borderId="0" xfId="2" applyFont="1"/>
    <xf numFmtId="0" fontId="10" fillId="3" borderId="0" xfId="0" applyFont="1" applyFill="1" applyAlignment="1">
      <alignment horizontal="right"/>
    </xf>
    <xf numFmtId="167" fontId="9" fillId="3" borderId="0" xfId="1" applyNumberFormat="1" applyFont="1" applyFill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 applyAlignment="1">
      <alignment horizontal="center"/>
    </xf>
    <xf numFmtId="0" fontId="0" fillId="0" borderId="3" xfId="0" applyBorder="1"/>
    <xf numFmtId="0" fontId="10" fillId="0" borderId="0" xfId="0" applyFont="1" applyFill="1" applyAlignment="1">
      <alignment horizontal="right"/>
    </xf>
    <xf numFmtId="167" fontId="9" fillId="0" borderId="0" xfId="1" applyNumberFormat="1" applyFont="1" applyFill="1"/>
    <xf numFmtId="9" fontId="0" fillId="3" borderId="0" xfId="2" applyFont="1" applyFill="1" applyBorder="1" applyAlignment="1"/>
    <xf numFmtId="9" fontId="0" fillId="2" borderId="3" xfId="2" applyFont="1" applyFill="1" applyBorder="1"/>
    <xf numFmtId="9" fontId="0" fillId="3" borderId="3" xfId="2" applyFont="1" applyFill="1" applyBorder="1"/>
    <xf numFmtId="43" fontId="0" fillId="3" borderId="0" xfId="1" applyFont="1" applyFill="1" applyBorder="1" applyAlignment="1"/>
    <xf numFmtId="43" fontId="0" fillId="3" borderId="3" xfId="1" applyFont="1" applyFill="1" applyBorder="1"/>
    <xf numFmtId="0" fontId="9" fillId="0" borderId="0" xfId="0" applyFont="1" applyAlignment="1">
      <alignment horizontal="right"/>
    </xf>
    <xf numFmtId="167" fontId="10" fillId="0" borderId="0" xfId="0" applyNumberFormat="1" applyFont="1"/>
    <xf numFmtId="0" fontId="10" fillId="0" borderId="0" xfId="0" applyFont="1"/>
    <xf numFmtId="0" fontId="12" fillId="0" borderId="0" xfId="0" applyFont="1" applyAlignment="1">
      <alignment horizontal="center"/>
    </xf>
    <xf numFmtId="170" fontId="0" fillId="0" borderId="0" xfId="1" applyNumberFormat="1" applyFont="1"/>
    <xf numFmtId="171" fontId="0" fillId="0" borderId="0" xfId="0" applyNumberFormat="1" applyFill="1" applyBorder="1" applyAlignment="1"/>
    <xf numFmtId="170" fontId="0" fillId="3" borderId="0" xfId="1" applyNumberFormat="1" applyFont="1" applyFill="1" applyBorder="1" applyAlignment="1"/>
    <xf numFmtId="170" fontId="0" fillId="3" borderId="3" xfId="1" applyNumberFormat="1" applyFont="1" applyFill="1" applyBorder="1" applyAlignment="1"/>
    <xf numFmtId="171" fontId="0" fillId="0" borderId="3" xfId="0" applyNumberFormat="1" applyFill="1" applyBorder="1" applyAlignment="1"/>
    <xf numFmtId="167" fontId="9" fillId="2" borderId="0" xfId="1" applyNumberFormat="1" applyFont="1" applyFill="1"/>
    <xf numFmtId="168" fontId="9" fillId="0" borderId="0" xfId="2" applyNumberFormat="1" applyFont="1"/>
    <xf numFmtId="170" fontId="9" fillId="0" borderId="0" xfId="0" applyNumberFormat="1" applyFont="1"/>
    <xf numFmtId="167" fontId="0" fillId="0" borderId="3" xfId="0" applyNumberFormat="1" applyBorder="1"/>
    <xf numFmtId="169" fontId="0" fillId="0" borderId="0" xfId="1" applyNumberFormat="1" applyFont="1" applyFill="1" applyBorder="1" applyAlignment="1"/>
    <xf numFmtId="169" fontId="9" fillId="0" borderId="0" xfId="0" applyNumberFormat="1" applyFont="1"/>
    <xf numFmtId="0" fontId="0" fillId="0" borderId="0" xfId="0" applyBorder="1"/>
    <xf numFmtId="169" fontId="0" fillId="0" borderId="0" xfId="0" applyNumberFormat="1" applyBorder="1"/>
    <xf numFmtId="169" fontId="10" fillId="0" borderId="3" xfId="0" applyNumberFormat="1" applyFont="1" applyFill="1" applyBorder="1" applyAlignment="1">
      <alignment horizontal="right"/>
    </xf>
    <xf numFmtId="9" fontId="0" fillId="2" borderId="0" xfId="2" applyFont="1" applyFill="1" applyBorder="1" applyAlignment="1"/>
    <xf numFmtId="9" fontId="0" fillId="2" borderId="0" xfId="2" applyFont="1" applyFill="1" applyBorder="1"/>
    <xf numFmtId="9" fontId="0" fillId="2" borderId="0" xfId="2" applyFont="1" applyFill="1"/>
    <xf numFmtId="169" fontId="9" fillId="0" borderId="3" xfId="1" applyNumberFormat="1" applyFont="1" applyFill="1" applyBorder="1"/>
    <xf numFmtId="0" fontId="7" fillId="0" borderId="0" xfId="0" applyFont="1" applyFill="1" applyBorder="1" applyAlignment="1">
      <alignment horizontal="center"/>
    </xf>
    <xf numFmtId="169" fontId="1" fillId="0" borderId="0" xfId="0" applyNumberFormat="1" applyFont="1" applyAlignment="1">
      <alignment horizontal="right"/>
    </xf>
    <xf numFmtId="169" fontId="1" fillId="0" borderId="3" xfId="0" applyNumberFormat="1" applyFont="1" applyFill="1" applyBorder="1" applyAlignment="1">
      <alignment horizontal="right"/>
    </xf>
    <xf numFmtId="169" fontId="1" fillId="2" borderId="0" xfId="1" applyNumberFormat="1" applyFont="1" applyFill="1" applyBorder="1" applyAlignment="1"/>
    <xf numFmtId="169" fontId="1" fillId="2" borderId="0" xfId="1" applyNumberFormat="1" applyFont="1" applyFill="1" applyBorder="1"/>
    <xf numFmtId="169" fontId="1" fillId="2" borderId="0" xfId="0" applyNumberFormat="1" applyFont="1" applyFill="1"/>
    <xf numFmtId="169" fontId="1" fillId="2" borderId="3" xfId="0" applyNumberFormat="1" applyFont="1" applyFill="1" applyBorder="1"/>
    <xf numFmtId="0" fontId="15" fillId="0" borderId="0" xfId="0" applyFont="1"/>
    <xf numFmtId="0" fontId="1" fillId="0" borderId="0" xfId="0" applyFont="1" applyAlignment="1">
      <alignment horizontal="right"/>
    </xf>
    <xf numFmtId="0" fontId="15" fillId="0" borderId="0" xfId="0" applyFont="1" applyAlignment="1">
      <alignment horizontal="right"/>
    </xf>
    <xf numFmtId="0" fontId="16" fillId="0" borderId="0" xfId="0" applyFont="1" applyFill="1" applyBorder="1" applyAlignment="1">
      <alignment horizontal="right"/>
    </xf>
    <xf numFmtId="38" fontId="9" fillId="2" borderId="0" xfId="1" applyNumberFormat="1" applyFont="1" applyFill="1"/>
    <xf numFmtId="0" fontId="15" fillId="0" borderId="0" xfId="0" applyFont="1" applyAlignment="1">
      <alignment horizontal="center"/>
    </xf>
    <xf numFmtId="167" fontId="4" fillId="0" borderId="0" xfId="0" applyNumberFormat="1" applyFont="1"/>
    <xf numFmtId="167" fontId="15" fillId="0" borderId="0" xfId="1" applyNumberFormat="1" applyFont="1"/>
    <xf numFmtId="167" fontId="17" fillId="0" borderId="0" xfId="0" applyNumberFormat="1" applyFont="1"/>
    <xf numFmtId="0" fontId="1" fillId="0" borderId="0" xfId="0" quotePrefix="1" applyFont="1"/>
    <xf numFmtId="169" fontId="1" fillId="2" borderId="0" xfId="0" applyNumberFormat="1" applyFont="1" applyFill="1" applyBorder="1"/>
    <xf numFmtId="169" fontId="1" fillId="0" borderId="0" xfId="0" applyNumberFormat="1" applyFont="1" applyFill="1" applyBorder="1" applyAlignment="1">
      <alignment horizontal="right"/>
    </xf>
    <xf numFmtId="169" fontId="9" fillId="0" borderId="0" xfId="1" applyNumberFormat="1" applyFont="1" applyFill="1" applyBorder="1"/>
    <xf numFmtId="9" fontId="15" fillId="2" borderId="3" xfId="2" applyFont="1" applyFill="1" applyBorder="1"/>
    <xf numFmtId="169" fontId="0" fillId="2" borderId="3" xfId="0" applyNumberFormat="1" applyFill="1" applyBorder="1"/>
    <xf numFmtId="38" fontId="1" fillId="0" borderId="0" xfId="0" applyNumberFormat="1" applyFont="1"/>
    <xf numFmtId="167" fontId="0" fillId="2" borderId="0" xfId="1" applyNumberFormat="1" applyFont="1" applyFill="1"/>
    <xf numFmtId="38" fontId="0" fillId="2" borderId="0" xfId="0" applyNumberFormat="1" applyFill="1"/>
    <xf numFmtId="38" fontId="1" fillId="0" borderId="0" xfId="0" applyNumberFormat="1" applyFont="1" applyAlignment="1">
      <alignment horizontal="right"/>
    </xf>
    <xf numFmtId="171" fontId="0" fillId="0" borderId="0" xfId="0" applyNumberFormat="1"/>
    <xf numFmtId="171" fontId="1" fillId="2" borderId="0" xfId="1" applyNumberFormat="1" applyFont="1" applyFill="1" applyBorder="1" applyAlignment="1"/>
    <xf numFmtId="171" fontId="1" fillId="2" borderId="0" xfId="1" applyNumberFormat="1" applyFont="1" applyFill="1" applyBorder="1"/>
    <xf numFmtId="171" fontId="1" fillId="2" borderId="0" xfId="0" applyNumberFormat="1" applyFont="1" applyFill="1"/>
    <xf numFmtId="171" fontId="1" fillId="2" borderId="3" xfId="0" applyNumberFormat="1" applyFont="1" applyFill="1" applyBorder="1"/>
    <xf numFmtId="170" fontId="15" fillId="0" borderId="0" xfId="1" applyNumberFormat="1" applyFont="1"/>
    <xf numFmtId="167" fontId="17" fillId="0" borderId="0" xfId="1" applyNumberFormat="1" applyFont="1"/>
    <xf numFmtId="0" fontId="0" fillId="0" borderId="5" xfId="0" applyBorder="1"/>
    <xf numFmtId="0" fontId="0" fillId="0" borderId="2" xfId="0" applyBorder="1"/>
    <xf numFmtId="167" fontId="0" fillId="0" borderId="2" xfId="1" applyNumberFormat="1" applyFont="1" applyBorder="1"/>
    <xf numFmtId="167" fontId="0" fillId="0" borderId="2" xfId="0" applyNumberFormat="1" applyBorder="1"/>
    <xf numFmtId="43" fontId="0" fillId="0" borderId="6" xfId="1" applyFont="1" applyBorder="1"/>
    <xf numFmtId="0" fontId="0" fillId="0" borderId="7" xfId="0" applyBorder="1"/>
    <xf numFmtId="167" fontId="0" fillId="0" borderId="0" xfId="1" applyNumberFormat="1" applyFont="1" applyBorder="1"/>
    <xf numFmtId="167" fontId="0" fillId="0" borderId="0" xfId="0" applyNumberFormat="1" applyBorder="1"/>
    <xf numFmtId="43" fontId="0" fillId="0" borderId="8" xfId="1" applyFont="1" applyBorder="1"/>
    <xf numFmtId="0" fontId="0" fillId="0" borderId="9" xfId="0" applyBorder="1"/>
    <xf numFmtId="167" fontId="0" fillId="0" borderId="3" xfId="1" applyNumberFormat="1" applyFont="1" applyBorder="1"/>
    <xf numFmtId="43" fontId="0" fillId="0" borderId="10" xfId="1" applyFont="1" applyBorder="1"/>
    <xf numFmtId="43" fontId="0" fillId="0" borderId="0" xfId="1" applyFont="1" applyBorder="1"/>
    <xf numFmtId="43" fontId="15" fillId="0" borderId="0" xfId="0" applyNumberFormat="1" applyFont="1"/>
    <xf numFmtId="38" fontId="15" fillId="0" borderId="0" xfId="0" applyNumberFormat="1" applyFont="1"/>
    <xf numFmtId="167" fontId="0" fillId="2" borderId="0" xfId="0" applyNumberFormat="1" applyFill="1"/>
    <xf numFmtId="38" fontId="15" fillId="0" borderId="0" xfId="1" applyNumberFormat="1" applyFont="1"/>
    <xf numFmtId="167" fontId="15" fillId="3" borderId="0" xfId="1" applyNumberFormat="1" applyFont="1" applyFill="1"/>
    <xf numFmtId="0" fontId="14" fillId="0" borderId="5" xfId="0" applyFont="1" applyBorder="1" applyAlignment="1">
      <alignment horizontal="right"/>
    </xf>
    <xf numFmtId="168" fontId="13" fillId="0" borderId="2" xfId="2" applyNumberFormat="1" applyFont="1" applyBorder="1"/>
    <xf numFmtId="167" fontId="13" fillId="0" borderId="2" xfId="1" applyNumberFormat="1" applyFont="1" applyBorder="1"/>
    <xf numFmtId="0" fontId="11" fillId="0" borderId="6" xfId="0" applyFont="1" applyBorder="1"/>
    <xf numFmtId="0" fontId="14" fillId="0" borderId="7" xfId="0" applyFont="1" applyBorder="1" applyAlignment="1">
      <alignment horizontal="right"/>
    </xf>
    <xf numFmtId="168" fontId="13" fillId="0" borderId="0" xfId="2" applyNumberFormat="1" applyFont="1" applyBorder="1"/>
    <xf numFmtId="167" fontId="13" fillId="0" borderId="0" xfId="1" applyNumberFormat="1" applyFont="1" applyBorder="1"/>
    <xf numFmtId="0" fontId="11" fillId="0" borderId="8" xfId="0" applyFont="1" applyBorder="1"/>
    <xf numFmtId="0" fontId="14" fillId="0" borderId="9" xfId="0" applyFont="1" applyBorder="1" applyAlignment="1">
      <alignment horizontal="right"/>
    </xf>
    <xf numFmtId="168" fontId="13" fillId="0" borderId="3" xfId="2" applyNumberFormat="1" applyFont="1" applyBorder="1"/>
    <xf numFmtId="167" fontId="13" fillId="0" borderId="3" xfId="1" applyNumberFormat="1" applyFont="1" applyBorder="1"/>
    <xf numFmtId="0" fontId="11" fillId="0" borderId="10" xfId="0" applyFont="1" applyBorder="1"/>
    <xf numFmtId="0" fontId="8" fillId="0" borderId="14" xfId="0" applyFont="1" applyBorder="1"/>
    <xf numFmtId="0" fontId="0" fillId="0" borderId="15" xfId="0" applyBorder="1"/>
    <xf numFmtId="0" fontId="0" fillId="0" borderId="16" xfId="0" applyBorder="1"/>
    <xf numFmtId="0" fontId="0" fillId="0" borderId="0" xfId="0" applyNumberFormat="1"/>
    <xf numFmtId="0" fontId="1" fillId="0" borderId="6" xfId="0" applyFont="1" applyBorder="1"/>
    <xf numFmtId="0" fontId="14" fillId="0" borderId="0" xfId="0" applyFont="1" applyAlignment="1">
      <alignment horizontal="center" wrapText="1"/>
    </xf>
    <xf numFmtId="10" fontId="0" fillId="0" borderId="0" xfId="2" applyNumberFormat="1" applyFont="1"/>
    <xf numFmtId="0" fontId="11" fillId="0" borderId="0" xfId="0" quotePrefix="1" applyFont="1" applyAlignment="1">
      <alignment horizontal="left" indent="1"/>
    </xf>
    <xf numFmtId="167" fontId="15" fillId="0" borderId="0" xfId="1" applyNumberFormat="1" applyFont="1" applyFill="1" applyBorder="1" applyAlignment="1" applyProtection="1"/>
    <xf numFmtId="165" fontId="1" fillId="0" borderId="5" xfId="0" applyNumberFormat="1" applyFont="1" applyFill="1" applyBorder="1" applyAlignment="1" applyProtection="1"/>
    <xf numFmtId="167" fontId="1" fillId="0" borderId="6" xfId="1" applyNumberFormat="1" applyFont="1" applyFill="1" applyBorder="1" applyAlignment="1" applyProtection="1"/>
    <xf numFmtId="165" fontId="1" fillId="0" borderId="7" xfId="0" applyNumberFormat="1" applyFont="1" applyFill="1" applyBorder="1" applyAlignment="1" applyProtection="1"/>
    <xf numFmtId="167" fontId="1" fillId="0" borderId="8" xfId="1" applyNumberFormat="1" applyFont="1" applyFill="1" applyBorder="1" applyAlignment="1" applyProtection="1"/>
    <xf numFmtId="0" fontId="9" fillId="0" borderId="7" xfId="0" applyFont="1" applyBorder="1"/>
    <xf numFmtId="167" fontId="15" fillId="0" borderId="8" xfId="1" applyNumberFormat="1" applyFont="1" applyFill="1" applyBorder="1" applyAlignment="1" applyProtection="1"/>
    <xf numFmtId="0" fontId="9" fillId="0" borderId="9" xfId="0" applyFont="1" applyBorder="1"/>
    <xf numFmtId="167" fontId="15" fillId="0" borderId="10" xfId="1" applyNumberFormat="1" applyFont="1" applyFill="1" applyBorder="1" applyAlignment="1" applyProtection="1"/>
    <xf numFmtId="0" fontId="1" fillId="2" borderId="11" xfId="0" applyFont="1" applyFill="1" applyBorder="1"/>
    <xf numFmtId="167" fontId="0" fillId="2" borderId="12" xfId="0" applyNumberFormat="1" applyFill="1" applyBorder="1"/>
    <xf numFmtId="167" fontId="0" fillId="2" borderId="13" xfId="0" applyNumberFormat="1" applyFill="1" applyBorder="1"/>
    <xf numFmtId="0" fontId="9" fillId="0" borderId="11" xfId="0" applyFont="1" applyBorder="1"/>
    <xf numFmtId="0" fontId="9" fillId="0" borderId="12" xfId="0" applyFont="1" applyBorder="1"/>
    <xf numFmtId="0" fontId="9" fillId="0" borderId="13" xfId="0" applyFont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'Raw Original Data'!$B$10</c:f>
              <c:strCache>
                <c:ptCount val="1"/>
                <c:pt idx="0">
                  <c:v>Chocolate</c:v>
                </c:pt>
              </c:strCache>
            </c:strRef>
          </c:tx>
          <c:cat>
            <c:strRef>
              <c:f>'Raw Original Data'!$A$11:$A$159</c:f>
              <c:strCache>
                <c:ptCount val="149"/>
                <c:pt idx="0">
                  <c:v>1957 Q3</c:v>
                </c:pt>
                <c:pt idx="1">
                  <c:v>1957 Q4</c:v>
                </c:pt>
                <c:pt idx="2">
                  <c:v>1958 Q1</c:v>
                </c:pt>
                <c:pt idx="3">
                  <c:v>1958 Q2</c:v>
                </c:pt>
                <c:pt idx="4">
                  <c:v>1958 Q3</c:v>
                </c:pt>
                <c:pt idx="5">
                  <c:v>1958 Q4</c:v>
                </c:pt>
                <c:pt idx="6">
                  <c:v>1959 Q1</c:v>
                </c:pt>
                <c:pt idx="7">
                  <c:v>1959 Q2</c:v>
                </c:pt>
                <c:pt idx="8">
                  <c:v>1959 Q3</c:v>
                </c:pt>
                <c:pt idx="9">
                  <c:v>1959 Q4</c:v>
                </c:pt>
                <c:pt idx="10">
                  <c:v>1960 Q1</c:v>
                </c:pt>
                <c:pt idx="11">
                  <c:v>1960 Q2</c:v>
                </c:pt>
                <c:pt idx="12">
                  <c:v>1960 Q3</c:v>
                </c:pt>
                <c:pt idx="13">
                  <c:v>1960 Q4</c:v>
                </c:pt>
                <c:pt idx="14">
                  <c:v>1961 Q1</c:v>
                </c:pt>
                <c:pt idx="15">
                  <c:v>1961 Q2</c:v>
                </c:pt>
                <c:pt idx="16">
                  <c:v>1961 Q3</c:v>
                </c:pt>
                <c:pt idx="17">
                  <c:v>1961 Q4</c:v>
                </c:pt>
                <c:pt idx="18">
                  <c:v>1962 Q1</c:v>
                </c:pt>
                <c:pt idx="19">
                  <c:v>1962 Q2</c:v>
                </c:pt>
                <c:pt idx="20">
                  <c:v>1962 Q3</c:v>
                </c:pt>
                <c:pt idx="21">
                  <c:v>1962 Q4</c:v>
                </c:pt>
                <c:pt idx="22">
                  <c:v>1963 Q1</c:v>
                </c:pt>
                <c:pt idx="23">
                  <c:v>1963 Q2</c:v>
                </c:pt>
                <c:pt idx="24">
                  <c:v>1963 Q3</c:v>
                </c:pt>
                <c:pt idx="25">
                  <c:v>1963 Q4</c:v>
                </c:pt>
                <c:pt idx="26">
                  <c:v>1964 Q1</c:v>
                </c:pt>
                <c:pt idx="27">
                  <c:v>1964 Q2</c:v>
                </c:pt>
                <c:pt idx="28">
                  <c:v>1964 Q3</c:v>
                </c:pt>
                <c:pt idx="29">
                  <c:v>1964 Q4</c:v>
                </c:pt>
                <c:pt idx="30">
                  <c:v>1965 Q1</c:v>
                </c:pt>
                <c:pt idx="31">
                  <c:v>1965 Q2</c:v>
                </c:pt>
                <c:pt idx="32">
                  <c:v>1965 Q3</c:v>
                </c:pt>
                <c:pt idx="33">
                  <c:v>1965 Q4</c:v>
                </c:pt>
                <c:pt idx="34">
                  <c:v>1966 Q1</c:v>
                </c:pt>
                <c:pt idx="35">
                  <c:v>1966 Q2</c:v>
                </c:pt>
                <c:pt idx="36">
                  <c:v>1966 Q3</c:v>
                </c:pt>
                <c:pt idx="37">
                  <c:v>1966 Q4</c:v>
                </c:pt>
                <c:pt idx="38">
                  <c:v>1967 Q1</c:v>
                </c:pt>
                <c:pt idx="39">
                  <c:v>1967 Q2</c:v>
                </c:pt>
                <c:pt idx="40">
                  <c:v>1967 Q3</c:v>
                </c:pt>
                <c:pt idx="41">
                  <c:v>1967 Q4</c:v>
                </c:pt>
                <c:pt idx="42">
                  <c:v>1968 Q1</c:v>
                </c:pt>
                <c:pt idx="43">
                  <c:v>1968 Q2</c:v>
                </c:pt>
                <c:pt idx="44">
                  <c:v>1968 Q3</c:v>
                </c:pt>
                <c:pt idx="45">
                  <c:v>1968 Q4</c:v>
                </c:pt>
                <c:pt idx="46">
                  <c:v>1969 Q1</c:v>
                </c:pt>
                <c:pt idx="47">
                  <c:v>1969 Q2</c:v>
                </c:pt>
                <c:pt idx="48">
                  <c:v>1969 Q3</c:v>
                </c:pt>
                <c:pt idx="49">
                  <c:v>1969 Q4</c:v>
                </c:pt>
                <c:pt idx="50">
                  <c:v>1970 Q1</c:v>
                </c:pt>
                <c:pt idx="51">
                  <c:v>1970 Q2</c:v>
                </c:pt>
                <c:pt idx="52">
                  <c:v>1970 Q3</c:v>
                </c:pt>
                <c:pt idx="53">
                  <c:v>1970 Q4</c:v>
                </c:pt>
                <c:pt idx="54">
                  <c:v>1971 Q1</c:v>
                </c:pt>
                <c:pt idx="55">
                  <c:v>1971 Q2</c:v>
                </c:pt>
                <c:pt idx="56">
                  <c:v>1971 Q3</c:v>
                </c:pt>
                <c:pt idx="57">
                  <c:v>1971 Q4</c:v>
                </c:pt>
                <c:pt idx="58">
                  <c:v>1972 Q1</c:v>
                </c:pt>
                <c:pt idx="59">
                  <c:v>1972 Q2</c:v>
                </c:pt>
                <c:pt idx="60">
                  <c:v>1972 Q3</c:v>
                </c:pt>
                <c:pt idx="61">
                  <c:v>1972 Q4</c:v>
                </c:pt>
                <c:pt idx="62">
                  <c:v>1973 Q1</c:v>
                </c:pt>
                <c:pt idx="63">
                  <c:v>1973 Q2</c:v>
                </c:pt>
                <c:pt idx="64">
                  <c:v>1973 Q3</c:v>
                </c:pt>
                <c:pt idx="65">
                  <c:v>1973 Q4</c:v>
                </c:pt>
                <c:pt idx="66">
                  <c:v>1974 Q1</c:v>
                </c:pt>
                <c:pt idx="67">
                  <c:v>1974 Q2</c:v>
                </c:pt>
                <c:pt idx="68">
                  <c:v>1974 Q3</c:v>
                </c:pt>
                <c:pt idx="69">
                  <c:v>1974 Q4</c:v>
                </c:pt>
                <c:pt idx="70">
                  <c:v>1975 Q1</c:v>
                </c:pt>
                <c:pt idx="71">
                  <c:v>1975 Q2</c:v>
                </c:pt>
                <c:pt idx="72">
                  <c:v>1975 Q3</c:v>
                </c:pt>
                <c:pt idx="73">
                  <c:v>1975 Q4</c:v>
                </c:pt>
                <c:pt idx="74">
                  <c:v>1976 Q1</c:v>
                </c:pt>
                <c:pt idx="75">
                  <c:v>1976 Q2</c:v>
                </c:pt>
                <c:pt idx="76">
                  <c:v>1976 Q3</c:v>
                </c:pt>
                <c:pt idx="77">
                  <c:v>1976 Q4</c:v>
                </c:pt>
                <c:pt idx="78">
                  <c:v>1977 Q1</c:v>
                </c:pt>
                <c:pt idx="79">
                  <c:v>1977 Q2</c:v>
                </c:pt>
                <c:pt idx="80">
                  <c:v>1977 Q3</c:v>
                </c:pt>
                <c:pt idx="81">
                  <c:v>1977 Q4</c:v>
                </c:pt>
                <c:pt idx="82">
                  <c:v>1978 Q1</c:v>
                </c:pt>
                <c:pt idx="83">
                  <c:v>1978 Q2</c:v>
                </c:pt>
                <c:pt idx="84">
                  <c:v>1978 Q3</c:v>
                </c:pt>
                <c:pt idx="85">
                  <c:v>1978 Q4</c:v>
                </c:pt>
                <c:pt idx="86">
                  <c:v>1979 Q1</c:v>
                </c:pt>
                <c:pt idx="87">
                  <c:v>1979 Q2</c:v>
                </c:pt>
                <c:pt idx="88">
                  <c:v>1979 Q3</c:v>
                </c:pt>
                <c:pt idx="89">
                  <c:v>1979 Q4</c:v>
                </c:pt>
                <c:pt idx="90">
                  <c:v>1980 Q1</c:v>
                </c:pt>
                <c:pt idx="91">
                  <c:v>1980 Q2</c:v>
                </c:pt>
                <c:pt idx="92">
                  <c:v>1980 Q3</c:v>
                </c:pt>
                <c:pt idx="93">
                  <c:v>1980 Q4</c:v>
                </c:pt>
                <c:pt idx="94">
                  <c:v>1981 Q1</c:v>
                </c:pt>
                <c:pt idx="95">
                  <c:v>1981 Q2</c:v>
                </c:pt>
                <c:pt idx="96">
                  <c:v>1981 Q3</c:v>
                </c:pt>
                <c:pt idx="97">
                  <c:v>1981 Q4</c:v>
                </c:pt>
                <c:pt idx="98">
                  <c:v>1982 Q1</c:v>
                </c:pt>
                <c:pt idx="99">
                  <c:v>1982 Q2</c:v>
                </c:pt>
                <c:pt idx="100">
                  <c:v>1982 Q3</c:v>
                </c:pt>
                <c:pt idx="101">
                  <c:v>1982 Q4</c:v>
                </c:pt>
                <c:pt idx="102">
                  <c:v>1983 Q1</c:v>
                </c:pt>
                <c:pt idx="103">
                  <c:v>1983 Q2</c:v>
                </c:pt>
                <c:pt idx="104">
                  <c:v>1983 Q3</c:v>
                </c:pt>
                <c:pt idx="105">
                  <c:v>1983 Q4</c:v>
                </c:pt>
                <c:pt idx="106">
                  <c:v>1984 Q1</c:v>
                </c:pt>
                <c:pt idx="107">
                  <c:v>1984 Q2</c:v>
                </c:pt>
                <c:pt idx="108">
                  <c:v>1984 Q3</c:v>
                </c:pt>
                <c:pt idx="109">
                  <c:v>1984 Q4</c:v>
                </c:pt>
                <c:pt idx="110">
                  <c:v>1985 Q1</c:v>
                </c:pt>
                <c:pt idx="111">
                  <c:v>1985 Q2</c:v>
                </c:pt>
                <c:pt idx="112">
                  <c:v>1985 Q3</c:v>
                </c:pt>
                <c:pt idx="113">
                  <c:v>1985 Q4</c:v>
                </c:pt>
                <c:pt idx="114">
                  <c:v>1986 Q1</c:v>
                </c:pt>
                <c:pt idx="115">
                  <c:v>1986 Q2</c:v>
                </c:pt>
                <c:pt idx="116">
                  <c:v>1986 Q3</c:v>
                </c:pt>
                <c:pt idx="117">
                  <c:v>1986 Q4</c:v>
                </c:pt>
                <c:pt idx="118">
                  <c:v>1987 Q1</c:v>
                </c:pt>
                <c:pt idx="119">
                  <c:v>1987 Q2</c:v>
                </c:pt>
                <c:pt idx="120">
                  <c:v>1987 Q3</c:v>
                </c:pt>
                <c:pt idx="121">
                  <c:v>1987 Q4</c:v>
                </c:pt>
                <c:pt idx="122">
                  <c:v>1988 Q1</c:v>
                </c:pt>
                <c:pt idx="123">
                  <c:v>1988 Q2</c:v>
                </c:pt>
                <c:pt idx="124">
                  <c:v>1988 Q3</c:v>
                </c:pt>
                <c:pt idx="125">
                  <c:v>1988 Q4</c:v>
                </c:pt>
                <c:pt idx="126">
                  <c:v>1989 Q1</c:v>
                </c:pt>
                <c:pt idx="127">
                  <c:v>1989 Q2</c:v>
                </c:pt>
                <c:pt idx="128">
                  <c:v>1989 Q3</c:v>
                </c:pt>
                <c:pt idx="129">
                  <c:v>1989 Q4</c:v>
                </c:pt>
                <c:pt idx="130">
                  <c:v>1990 Q1</c:v>
                </c:pt>
                <c:pt idx="131">
                  <c:v>1990 Q2</c:v>
                </c:pt>
                <c:pt idx="132">
                  <c:v>1990 Q3</c:v>
                </c:pt>
                <c:pt idx="133">
                  <c:v>1990 Q4</c:v>
                </c:pt>
                <c:pt idx="134">
                  <c:v>1991 Q1</c:v>
                </c:pt>
                <c:pt idx="135">
                  <c:v>1991 Q2</c:v>
                </c:pt>
                <c:pt idx="136">
                  <c:v>1991 Q3</c:v>
                </c:pt>
                <c:pt idx="137">
                  <c:v>1991 Q4</c:v>
                </c:pt>
                <c:pt idx="138">
                  <c:v>1992 Q1</c:v>
                </c:pt>
                <c:pt idx="139">
                  <c:v>1992 Q2</c:v>
                </c:pt>
                <c:pt idx="140">
                  <c:v>1992 Q3</c:v>
                </c:pt>
                <c:pt idx="141">
                  <c:v>1992 Q4</c:v>
                </c:pt>
                <c:pt idx="142">
                  <c:v>1993 Q1</c:v>
                </c:pt>
                <c:pt idx="143">
                  <c:v>1993 Q2</c:v>
                </c:pt>
                <c:pt idx="144">
                  <c:v>1993 Q3</c:v>
                </c:pt>
                <c:pt idx="145">
                  <c:v>1993 Q4</c:v>
                </c:pt>
                <c:pt idx="146">
                  <c:v>1994 Q1</c:v>
                </c:pt>
                <c:pt idx="147">
                  <c:v>1994 Q2</c:v>
                </c:pt>
                <c:pt idx="148">
                  <c:v>1994 Q3</c:v>
                </c:pt>
              </c:strCache>
            </c:strRef>
          </c:cat>
          <c:val>
            <c:numRef>
              <c:f>'Raw Original Data'!$B$11:$B$159</c:f>
              <c:numCache>
                <c:formatCode>_(* #,##0_);_(* \(#,##0\);_(* "-"??_);_(@_)</c:formatCode>
                <c:ptCount val="149"/>
                <c:pt idx="0">
                  <c:v>7992</c:v>
                </c:pt>
                <c:pt idx="1">
                  <c:v>6114</c:v>
                </c:pt>
                <c:pt idx="2">
                  <c:v>5965</c:v>
                </c:pt>
                <c:pt idx="3">
                  <c:v>8460</c:v>
                </c:pt>
                <c:pt idx="4">
                  <c:v>8323</c:v>
                </c:pt>
                <c:pt idx="5">
                  <c:v>6333</c:v>
                </c:pt>
                <c:pt idx="6">
                  <c:v>5675</c:v>
                </c:pt>
                <c:pt idx="7">
                  <c:v>10090</c:v>
                </c:pt>
                <c:pt idx="8">
                  <c:v>9035</c:v>
                </c:pt>
                <c:pt idx="9">
                  <c:v>6976</c:v>
                </c:pt>
                <c:pt idx="10">
                  <c:v>6459</c:v>
                </c:pt>
                <c:pt idx="11">
                  <c:v>10896</c:v>
                </c:pt>
                <c:pt idx="12">
                  <c:v>9978</c:v>
                </c:pt>
                <c:pt idx="13">
                  <c:v>7466</c:v>
                </c:pt>
                <c:pt idx="14">
                  <c:v>7199</c:v>
                </c:pt>
                <c:pt idx="15">
                  <c:v>10977</c:v>
                </c:pt>
                <c:pt idx="16">
                  <c:v>9412</c:v>
                </c:pt>
                <c:pt idx="17">
                  <c:v>6341</c:v>
                </c:pt>
                <c:pt idx="18">
                  <c:v>7784</c:v>
                </c:pt>
                <c:pt idx="19">
                  <c:v>11911</c:v>
                </c:pt>
                <c:pt idx="20">
                  <c:v>10079</c:v>
                </c:pt>
                <c:pt idx="21">
                  <c:v>7721</c:v>
                </c:pt>
                <c:pt idx="22">
                  <c:v>8197</c:v>
                </c:pt>
                <c:pt idx="23">
                  <c:v>12038</c:v>
                </c:pt>
                <c:pt idx="24">
                  <c:v>11963</c:v>
                </c:pt>
                <c:pt idx="25">
                  <c:v>8033</c:v>
                </c:pt>
                <c:pt idx="26">
                  <c:v>8618</c:v>
                </c:pt>
                <c:pt idx="27">
                  <c:v>13625</c:v>
                </c:pt>
                <c:pt idx="28">
                  <c:v>11734</c:v>
                </c:pt>
                <c:pt idx="29">
                  <c:v>8895</c:v>
                </c:pt>
                <c:pt idx="30">
                  <c:v>8727</c:v>
                </c:pt>
                <c:pt idx="31">
                  <c:v>13974</c:v>
                </c:pt>
                <c:pt idx="32">
                  <c:v>12583</c:v>
                </c:pt>
                <c:pt idx="33">
                  <c:v>9525</c:v>
                </c:pt>
                <c:pt idx="34">
                  <c:v>9662</c:v>
                </c:pt>
                <c:pt idx="35">
                  <c:v>15490</c:v>
                </c:pt>
                <c:pt idx="36">
                  <c:v>13839</c:v>
                </c:pt>
                <c:pt idx="37">
                  <c:v>10047</c:v>
                </c:pt>
                <c:pt idx="38">
                  <c:v>9788</c:v>
                </c:pt>
                <c:pt idx="39">
                  <c:v>14978</c:v>
                </c:pt>
                <c:pt idx="40">
                  <c:v>13045</c:v>
                </c:pt>
                <c:pt idx="41">
                  <c:v>9489</c:v>
                </c:pt>
                <c:pt idx="42">
                  <c:v>8741</c:v>
                </c:pt>
                <c:pt idx="43">
                  <c:v>13149</c:v>
                </c:pt>
                <c:pt idx="44">
                  <c:v>14106</c:v>
                </c:pt>
                <c:pt idx="45">
                  <c:v>9998</c:v>
                </c:pt>
                <c:pt idx="46">
                  <c:v>10034</c:v>
                </c:pt>
                <c:pt idx="47">
                  <c:v>15081</c:v>
                </c:pt>
                <c:pt idx="48">
                  <c:v>13266</c:v>
                </c:pt>
                <c:pt idx="49">
                  <c:v>9997</c:v>
                </c:pt>
                <c:pt idx="50">
                  <c:v>9027</c:v>
                </c:pt>
                <c:pt idx="51">
                  <c:v>14324</c:v>
                </c:pt>
                <c:pt idx="52">
                  <c:v>13149</c:v>
                </c:pt>
                <c:pt idx="53">
                  <c:v>11209</c:v>
                </c:pt>
                <c:pt idx="54">
                  <c:v>10332</c:v>
                </c:pt>
                <c:pt idx="55">
                  <c:v>15354</c:v>
                </c:pt>
                <c:pt idx="56">
                  <c:v>13800</c:v>
                </c:pt>
                <c:pt idx="57">
                  <c:v>11786</c:v>
                </c:pt>
                <c:pt idx="58">
                  <c:v>10550</c:v>
                </c:pt>
                <c:pt idx="59">
                  <c:v>16114</c:v>
                </c:pt>
                <c:pt idx="60">
                  <c:v>13255</c:v>
                </c:pt>
                <c:pt idx="61">
                  <c:v>11403</c:v>
                </c:pt>
                <c:pt idx="62">
                  <c:v>10269</c:v>
                </c:pt>
                <c:pt idx="63">
                  <c:v>14009</c:v>
                </c:pt>
                <c:pt idx="64">
                  <c:v>15847</c:v>
                </c:pt>
                <c:pt idx="65">
                  <c:v>12967</c:v>
                </c:pt>
                <c:pt idx="66">
                  <c:v>11328</c:v>
                </c:pt>
                <c:pt idx="67">
                  <c:v>15814</c:v>
                </c:pt>
                <c:pt idx="68">
                  <c:v>18626</c:v>
                </c:pt>
                <c:pt idx="69">
                  <c:v>13219</c:v>
                </c:pt>
                <c:pt idx="70">
                  <c:v>13818</c:v>
                </c:pt>
                <c:pt idx="71">
                  <c:v>18062</c:v>
                </c:pt>
                <c:pt idx="72">
                  <c:v>15722</c:v>
                </c:pt>
                <c:pt idx="73">
                  <c:v>12111</c:v>
                </c:pt>
                <c:pt idx="74">
                  <c:v>11702</c:v>
                </c:pt>
                <c:pt idx="75">
                  <c:v>15589</c:v>
                </c:pt>
                <c:pt idx="76">
                  <c:v>14852</c:v>
                </c:pt>
                <c:pt idx="77">
                  <c:v>13612</c:v>
                </c:pt>
                <c:pt idx="78">
                  <c:v>12380</c:v>
                </c:pt>
                <c:pt idx="79">
                  <c:v>15501</c:v>
                </c:pt>
                <c:pt idx="80">
                  <c:v>16322</c:v>
                </c:pt>
                <c:pt idx="81">
                  <c:v>12157</c:v>
                </c:pt>
                <c:pt idx="82">
                  <c:v>11124</c:v>
                </c:pt>
                <c:pt idx="83">
                  <c:v>14621</c:v>
                </c:pt>
                <c:pt idx="84">
                  <c:v>14035</c:v>
                </c:pt>
                <c:pt idx="85">
                  <c:v>11159</c:v>
                </c:pt>
                <c:pt idx="86">
                  <c:v>10944</c:v>
                </c:pt>
                <c:pt idx="87">
                  <c:v>15824</c:v>
                </c:pt>
                <c:pt idx="88">
                  <c:v>14378</c:v>
                </c:pt>
                <c:pt idx="89">
                  <c:v>11816</c:v>
                </c:pt>
                <c:pt idx="90">
                  <c:v>12233</c:v>
                </c:pt>
                <c:pt idx="91">
                  <c:v>17344</c:v>
                </c:pt>
                <c:pt idx="92">
                  <c:v>16812</c:v>
                </c:pt>
                <c:pt idx="93">
                  <c:v>12181</c:v>
                </c:pt>
                <c:pt idx="94">
                  <c:v>13275</c:v>
                </c:pt>
                <c:pt idx="95">
                  <c:v>18458</c:v>
                </c:pt>
                <c:pt idx="96">
                  <c:v>17375</c:v>
                </c:pt>
                <c:pt idx="97">
                  <c:v>14609</c:v>
                </c:pt>
                <c:pt idx="98">
                  <c:v>13323</c:v>
                </c:pt>
                <c:pt idx="99">
                  <c:v>18327</c:v>
                </c:pt>
                <c:pt idx="100">
                  <c:v>16053</c:v>
                </c:pt>
                <c:pt idx="101">
                  <c:v>15070</c:v>
                </c:pt>
                <c:pt idx="102">
                  <c:v>13806</c:v>
                </c:pt>
                <c:pt idx="103">
                  <c:v>18245</c:v>
                </c:pt>
                <c:pt idx="104">
                  <c:v>17461</c:v>
                </c:pt>
                <c:pt idx="105">
                  <c:v>14999</c:v>
                </c:pt>
                <c:pt idx="106">
                  <c:v>16022</c:v>
                </c:pt>
                <c:pt idx="107">
                  <c:v>20564</c:v>
                </c:pt>
                <c:pt idx="108">
                  <c:v>16372</c:v>
                </c:pt>
                <c:pt idx="109">
                  <c:v>15854</c:v>
                </c:pt>
                <c:pt idx="110">
                  <c:v>15115</c:v>
                </c:pt>
                <c:pt idx="111">
                  <c:v>18207</c:v>
                </c:pt>
                <c:pt idx="112">
                  <c:v>19488</c:v>
                </c:pt>
                <c:pt idx="113">
                  <c:v>16644</c:v>
                </c:pt>
                <c:pt idx="114">
                  <c:v>18631</c:v>
                </c:pt>
                <c:pt idx="115">
                  <c:v>21093</c:v>
                </c:pt>
                <c:pt idx="116">
                  <c:v>22212</c:v>
                </c:pt>
                <c:pt idx="117">
                  <c:v>19762</c:v>
                </c:pt>
                <c:pt idx="118">
                  <c:v>19403</c:v>
                </c:pt>
                <c:pt idx="119">
                  <c:v>21227</c:v>
                </c:pt>
                <c:pt idx="120">
                  <c:v>23176</c:v>
                </c:pt>
                <c:pt idx="121">
                  <c:v>20823</c:v>
                </c:pt>
                <c:pt idx="122">
                  <c:v>20647</c:v>
                </c:pt>
                <c:pt idx="123">
                  <c:v>21336</c:v>
                </c:pt>
                <c:pt idx="124">
                  <c:v>23458</c:v>
                </c:pt>
                <c:pt idx="125">
                  <c:v>22003</c:v>
                </c:pt>
                <c:pt idx="126">
                  <c:v>21647</c:v>
                </c:pt>
                <c:pt idx="127">
                  <c:v>26416</c:v>
                </c:pt>
                <c:pt idx="128">
                  <c:v>25226</c:v>
                </c:pt>
                <c:pt idx="129">
                  <c:v>24723</c:v>
                </c:pt>
                <c:pt idx="130">
                  <c:v>19945</c:v>
                </c:pt>
                <c:pt idx="131">
                  <c:v>24040</c:v>
                </c:pt>
                <c:pt idx="132">
                  <c:v>25034</c:v>
                </c:pt>
                <c:pt idx="133">
                  <c:v>24885</c:v>
                </c:pt>
                <c:pt idx="134">
                  <c:v>21168</c:v>
                </c:pt>
                <c:pt idx="135">
                  <c:v>23541</c:v>
                </c:pt>
                <c:pt idx="136">
                  <c:v>26019</c:v>
                </c:pt>
                <c:pt idx="137">
                  <c:v>24657</c:v>
                </c:pt>
                <c:pt idx="138">
                  <c:v>20599</c:v>
                </c:pt>
                <c:pt idx="139">
                  <c:v>24534</c:v>
                </c:pt>
                <c:pt idx="140">
                  <c:v>28717</c:v>
                </c:pt>
                <c:pt idx="141">
                  <c:v>26138</c:v>
                </c:pt>
                <c:pt idx="142">
                  <c:v>22968</c:v>
                </c:pt>
                <c:pt idx="143">
                  <c:v>26577</c:v>
                </c:pt>
                <c:pt idx="144">
                  <c:v>28660</c:v>
                </c:pt>
                <c:pt idx="145">
                  <c:v>30430</c:v>
                </c:pt>
                <c:pt idx="146">
                  <c:v>27356</c:v>
                </c:pt>
                <c:pt idx="147">
                  <c:v>25454</c:v>
                </c:pt>
                <c:pt idx="148">
                  <c:v>30194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8016"/>
        <c:axId val="2119552"/>
      </c:lineChart>
      <c:catAx>
        <c:axId val="2118016"/>
        <c:scaling>
          <c:orientation val="minMax"/>
        </c:scaling>
        <c:delete val="0"/>
        <c:axPos val="b"/>
        <c:majorTickMark val="out"/>
        <c:minorTickMark val="none"/>
        <c:tickLblPos val="nextTo"/>
        <c:crossAx val="2119552"/>
        <c:crosses val="autoZero"/>
        <c:auto val="1"/>
        <c:lblAlgn val="ctr"/>
        <c:lblOffset val="100"/>
        <c:noMultiLvlLbl val="0"/>
      </c:catAx>
      <c:valAx>
        <c:axId val="2119552"/>
        <c:scaling>
          <c:orientation val="minMax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crossAx val="21180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strRef>
              <c:f>'Regression Deseasonalized Expon'!$L$4:$L$7</c:f>
              <c:strCache>
                <c:ptCount val="4"/>
                <c:pt idx="0">
                  <c:v>1994 Q4</c:v>
                </c:pt>
                <c:pt idx="1">
                  <c:v>1995 Q1</c:v>
                </c:pt>
                <c:pt idx="2">
                  <c:v>1995 Q2</c:v>
                </c:pt>
                <c:pt idx="3">
                  <c:v>1995 Q3</c:v>
                </c:pt>
              </c:strCache>
            </c:strRef>
          </c:cat>
          <c:val>
            <c:numRef>
              <c:f>'Regression Deseasonalized Expon'!$Q$4:$Q$7</c:f>
              <c:numCache>
                <c:formatCode>_(* #,##0_);_(* \(#,##0\);_(* "-"??_);_(@_)</c:formatCode>
                <c:ptCount val="4"/>
                <c:pt idx="0">
                  <c:v>23374.427690808119</c:v>
                </c:pt>
                <c:pt idx="1">
                  <c:v>22368.169059827444</c:v>
                </c:pt>
                <c:pt idx="2">
                  <c:v>30424.336235015293</c:v>
                </c:pt>
                <c:pt idx="3">
                  <c:v>29336.69445238811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816576"/>
        <c:axId val="123818368"/>
      </c:lineChart>
      <c:catAx>
        <c:axId val="123816576"/>
        <c:scaling>
          <c:orientation val="minMax"/>
        </c:scaling>
        <c:delete val="0"/>
        <c:axPos val="b"/>
        <c:majorTickMark val="out"/>
        <c:minorTickMark val="none"/>
        <c:tickLblPos val="nextTo"/>
        <c:crossAx val="123818368"/>
        <c:crosses val="autoZero"/>
        <c:auto val="1"/>
        <c:lblAlgn val="ctr"/>
        <c:lblOffset val="100"/>
        <c:noMultiLvlLbl val="0"/>
      </c:catAx>
      <c:valAx>
        <c:axId val="123818368"/>
        <c:scaling>
          <c:orientation val="minMax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crossAx val="1238165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Chocolate Linear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'Raw Data from 1990 onward'!$C$1</c:f>
              <c:strCache>
                <c:ptCount val="1"/>
                <c:pt idx="0">
                  <c:v>Chocolate</c:v>
                </c:pt>
              </c:strCache>
            </c:strRef>
          </c:tx>
          <c:trendline>
            <c:trendlineType val="linear"/>
            <c:dispRSqr val="1"/>
            <c:dispEq val="1"/>
            <c:trendlineLbl>
              <c:layout>
                <c:manualLayout>
                  <c:x val="0.29222331583552058"/>
                  <c:y val="-9.6487314085739281E-2"/>
                </c:manualLayout>
              </c:layout>
              <c:numFmt formatCode="General" sourceLinked="0"/>
            </c:trendlineLbl>
          </c:trendline>
          <c:val>
            <c:numRef>
              <c:f>'Raw Data from 1990 onward'!$C$2:$C$20</c:f>
              <c:numCache>
                <c:formatCode>_(* #,##0_);_(* \(#,##0\);_(* "-"??_);_(@_)</c:formatCode>
                <c:ptCount val="19"/>
                <c:pt idx="0">
                  <c:v>19945</c:v>
                </c:pt>
                <c:pt idx="1">
                  <c:v>24040</c:v>
                </c:pt>
                <c:pt idx="2">
                  <c:v>25034</c:v>
                </c:pt>
                <c:pt idx="3">
                  <c:v>24885</c:v>
                </c:pt>
                <c:pt idx="4">
                  <c:v>21168</c:v>
                </c:pt>
                <c:pt idx="5">
                  <c:v>23541</c:v>
                </c:pt>
                <c:pt idx="6">
                  <c:v>26019</c:v>
                </c:pt>
                <c:pt idx="7">
                  <c:v>24657</c:v>
                </c:pt>
                <c:pt idx="8">
                  <c:v>20599</c:v>
                </c:pt>
                <c:pt idx="9">
                  <c:v>24534</c:v>
                </c:pt>
                <c:pt idx="10">
                  <c:v>28717</c:v>
                </c:pt>
                <c:pt idx="11">
                  <c:v>26138</c:v>
                </c:pt>
                <c:pt idx="12">
                  <c:v>22968</c:v>
                </c:pt>
                <c:pt idx="13">
                  <c:v>26577</c:v>
                </c:pt>
                <c:pt idx="14">
                  <c:v>28660</c:v>
                </c:pt>
                <c:pt idx="15">
                  <c:v>30430</c:v>
                </c:pt>
                <c:pt idx="16">
                  <c:v>27356</c:v>
                </c:pt>
                <c:pt idx="17">
                  <c:v>25454</c:v>
                </c:pt>
                <c:pt idx="18">
                  <c:v>30194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113024"/>
        <c:axId val="54114560"/>
      </c:lineChart>
      <c:catAx>
        <c:axId val="54113024"/>
        <c:scaling>
          <c:orientation val="minMax"/>
        </c:scaling>
        <c:delete val="0"/>
        <c:axPos val="b"/>
        <c:majorTickMark val="out"/>
        <c:minorTickMark val="none"/>
        <c:tickLblPos val="nextTo"/>
        <c:crossAx val="54114560"/>
        <c:crosses val="autoZero"/>
        <c:auto val="1"/>
        <c:lblAlgn val="ctr"/>
        <c:lblOffset val="100"/>
        <c:noMultiLvlLbl val="0"/>
      </c:catAx>
      <c:valAx>
        <c:axId val="54114560"/>
        <c:scaling>
          <c:orientation val="minMax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crossAx val="541130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Chocolate Exponential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'Raw Data from 1990 onward'!$C$1</c:f>
              <c:strCache>
                <c:ptCount val="1"/>
                <c:pt idx="0">
                  <c:v>Chocolate</c:v>
                </c:pt>
              </c:strCache>
            </c:strRef>
          </c:tx>
          <c:trendline>
            <c:trendlineType val="exp"/>
            <c:dispRSqr val="1"/>
            <c:dispEq val="1"/>
            <c:trendlineLbl>
              <c:layout>
                <c:manualLayout>
                  <c:x val="0.2594278215223097"/>
                  <c:y val="-9.5940142898804315E-2"/>
                </c:manualLayout>
              </c:layout>
              <c:numFmt formatCode="General" sourceLinked="0"/>
            </c:trendlineLbl>
          </c:trendline>
          <c:val>
            <c:numRef>
              <c:f>'Raw Data from 1990 onward'!$C$2:$C$20</c:f>
              <c:numCache>
                <c:formatCode>_(* #,##0_);_(* \(#,##0\);_(* "-"??_);_(@_)</c:formatCode>
                <c:ptCount val="19"/>
                <c:pt idx="0">
                  <c:v>19945</c:v>
                </c:pt>
                <c:pt idx="1">
                  <c:v>24040</c:v>
                </c:pt>
                <c:pt idx="2">
                  <c:v>25034</c:v>
                </c:pt>
                <c:pt idx="3">
                  <c:v>24885</c:v>
                </c:pt>
                <c:pt idx="4">
                  <c:v>21168</c:v>
                </c:pt>
                <c:pt idx="5">
                  <c:v>23541</c:v>
                </c:pt>
                <c:pt idx="6">
                  <c:v>26019</c:v>
                </c:pt>
                <c:pt idx="7">
                  <c:v>24657</c:v>
                </c:pt>
                <c:pt idx="8">
                  <c:v>20599</c:v>
                </c:pt>
                <c:pt idx="9">
                  <c:v>24534</c:v>
                </c:pt>
                <c:pt idx="10">
                  <c:v>28717</c:v>
                </c:pt>
                <c:pt idx="11">
                  <c:v>26138</c:v>
                </c:pt>
                <c:pt idx="12">
                  <c:v>22968</c:v>
                </c:pt>
                <c:pt idx="13">
                  <c:v>26577</c:v>
                </c:pt>
                <c:pt idx="14">
                  <c:v>28660</c:v>
                </c:pt>
                <c:pt idx="15">
                  <c:v>30430</c:v>
                </c:pt>
                <c:pt idx="16">
                  <c:v>27356</c:v>
                </c:pt>
                <c:pt idx="17">
                  <c:v>25454</c:v>
                </c:pt>
                <c:pt idx="18">
                  <c:v>30194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627584"/>
        <c:axId val="124633472"/>
      </c:lineChart>
      <c:catAx>
        <c:axId val="124627584"/>
        <c:scaling>
          <c:orientation val="minMax"/>
        </c:scaling>
        <c:delete val="0"/>
        <c:axPos val="b"/>
        <c:majorTickMark val="out"/>
        <c:minorTickMark val="none"/>
        <c:tickLblPos val="nextTo"/>
        <c:crossAx val="124633472"/>
        <c:crosses val="autoZero"/>
        <c:auto val="1"/>
        <c:lblAlgn val="ctr"/>
        <c:lblOffset val="100"/>
        <c:noMultiLvlLbl val="0"/>
      </c:catAx>
      <c:valAx>
        <c:axId val="124633472"/>
        <c:scaling>
          <c:orientation val="minMax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crossAx val="1246275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Chocolate Quadratic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'Raw Data from 1990 onward'!$C$1</c:f>
              <c:strCache>
                <c:ptCount val="1"/>
                <c:pt idx="0">
                  <c:v>Chocolate</c:v>
                </c:pt>
              </c:strCache>
            </c:strRef>
          </c:tx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0.29778543307086613"/>
                  <c:y val="-0.11680227471566054"/>
                </c:manualLayout>
              </c:layout>
              <c:numFmt formatCode="General" sourceLinked="0"/>
            </c:trendlineLbl>
          </c:trendline>
          <c:val>
            <c:numRef>
              <c:f>'Raw Data from 1990 onward'!$C$2:$C$20</c:f>
              <c:numCache>
                <c:formatCode>_(* #,##0_);_(* \(#,##0\);_(* "-"??_);_(@_)</c:formatCode>
                <c:ptCount val="19"/>
                <c:pt idx="0">
                  <c:v>19945</c:v>
                </c:pt>
                <c:pt idx="1">
                  <c:v>24040</c:v>
                </c:pt>
                <c:pt idx="2">
                  <c:v>25034</c:v>
                </c:pt>
                <c:pt idx="3">
                  <c:v>24885</c:v>
                </c:pt>
                <c:pt idx="4">
                  <c:v>21168</c:v>
                </c:pt>
                <c:pt idx="5">
                  <c:v>23541</c:v>
                </c:pt>
                <c:pt idx="6">
                  <c:v>26019</c:v>
                </c:pt>
                <c:pt idx="7">
                  <c:v>24657</c:v>
                </c:pt>
                <c:pt idx="8">
                  <c:v>20599</c:v>
                </c:pt>
                <c:pt idx="9">
                  <c:v>24534</c:v>
                </c:pt>
                <c:pt idx="10">
                  <c:v>28717</c:v>
                </c:pt>
                <c:pt idx="11">
                  <c:v>26138</c:v>
                </c:pt>
                <c:pt idx="12">
                  <c:v>22968</c:v>
                </c:pt>
                <c:pt idx="13">
                  <c:v>26577</c:v>
                </c:pt>
                <c:pt idx="14">
                  <c:v>28660</c:v>
                </c:pt>
                <c:pt idx="15">
                  <c:v>30430</c:v>
                </c:pt>
                <c:pt idx="16">
                  <c:v>27356</c:v>
                </c:pt>
                <c:pt idx="17">
                  <c:v>25454</c:v>
                </c:pt>
                <c:pt idx="18">
                  <c:v>30194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009152"/>
        <c:axId val="131019136"/>
      </c:lineChart>
      <c:catAx>
        <c:axId val="131009152"/>
        <c:scaling>
          <c:orientation val="minMax"/>
        </c:scaling>
        <c:delete val="0"/>
        <c:axPos val="b"/>
        <c:majorTickMark val="out"/>
        <c:minorTickMark val="none"/>
        <c:tickLblPos val="nextTo"/>
        <c:crossAx val="131019136"/>
        <c:crosses val="autoZero"/>
        <c:auto val="1"/>
        <c:lblAlgn val="ctr"/>
        <c:lblOffset val="100"/>
        <c:noMultiLvlLbl val="0"/>
      </c:catAx>
      <c:valAx>
        <c:axId val="131019136"/>
        <c:scaling>
          <c:orientation val="minMax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crossAx val="1310091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strRef>
              <c:f>'Linear Regression Dummies ''90'!$L$3:$L$6</c:f>
              <c:strCache>
                <c:ptCount val="4"/>
                <c:pt idx="0">
                  <c:v>1994 Q4</c:v>
                </c:pt>
                <c:pt idx="1">
                  <c:v>1995 Q1</c:v>
                </c:pt>
                <c:pt idx="2">
                  <c:v>1995 Q2</c:v>
                </c:pt>
                <c:pt idx="3">
                  <c:v>1995 Q3</c:v>
                </c:pt>
              </c:strCache>
            </c:strRef>
          </c:cat>
          <c:val>
            <c:numRef>
              <c:f>'Linear Regression Dummies ''90'!$R$3:$R$6</c:f>
              <c:numCache>
                <c:formatCode>_(* #,##0_);_(* \(#,##0\);_(* "-"??_);_(@_)</c:formatCode>
                <c:ptCount val="4"/>
                <c:pt idx="0">
                  <c:v>29706.428571428158</c:v>
                </c:pt>
                <c:pt idx="1">
                  <c:v>26221.914285713807</c:v>
                </c:pt>
                <c:pt idx="2">
                  <c:v>28643.914285713807</c:v>
                </c:pt>
                <c:pt idx="3">
                  <c:v>31539.514285713809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904832"/>
        <c:axId val="131070976"/>
      </c:lineChart>
      <c:catAx>
        <c:axId val="130904832"/>
        <c:scaling>
          <c:orientation val="minMax"/>
        </c:scaling>
        <c:delete val="0"/>
        <c:axPos val="b"/>
        <c:majorTickMark val="out"/>
        <c:minorTickMark val="none"/>
        <c:tickLblPos val="nextTo"/>
        <c:crossAx val="131070976"/>
        <c:crosses val="autoZero"/>
        <c:auto val="1"/>
        <c:lblAlgn val="ctr"/>
        <c:lblOffset val="100"/>
        <c:noMultiLvlLbl val="0"/>
      </c:catAx>
      <c:valAx>
        <c:axId val="131070976"/>
        <c:scaling>
          <c:orientation val="minMax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crossAx val="1309048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strRef>
              <c:f>'Quadratic RegressionDummies ''90'!$L$3:$L$6</c:f>
              <c:strCache>
                <c:ptCount val="4"/>
                <c:pt idx="0">
                  <c:v>1994 Q4</c:v>
                </c:pt>
                <c:pt idx="1">
                  <c:v>1995 Q1</c:v>
                </c:pt>
                <c:pt idx="2">
                  <c:v>1995 Q2</c:v>
                </c:pt>
                <c:pt idx="3">
                  <c:v>1995 Q3</c:v>
                </c:pt>
              </c:strCache>
            </c:strRef>
          </c:cat>
          <c:val>
            <c:numRef>
              <c:f>'Quadratic RegressionDummies ''90'!$R$3:$R$6</c:f>
              <c:numCache>
                <c:formatCode>_(* #,##0_);_(* \(#,##0\);_(* "-"??_);_(@_)</c:formatCode>
                <c:ptCount val="4"/>
                <c:pt idx="0">
                  <c:v>30231.02272701744</c:v>
                </c:pt>
                <c:pt idx="1">
                  <c:v>27585.859090805436</c:v>
                </c:pt>
                <c:pt idx="2">
                  <c:v>30007.859090805054</c:v>
                </c:pt>
                <c:pt idx="3">
                  <c:v>32903.459090805365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936832"/>
        <c:axId val="148243584"/>
      </c:lineChart>
      <c:catAx>
        <c:axId val="134936832"/>
        <c:scaling>
          <c:orientation val="minMax"/>
        </c:scaling>
        <c:delete val="0"/>
        <c:axPos val="b"/>
        <c:majorTickMark val="out"/>
        <c:minorTickMark val="none"/>
        <c:tickLblPos val="nextTo"/>
        <c:crossAx val="148243584"/>
        <c:crosses val="autoZero"/>
        <c:auto val="1"/>
        <c:lblAlgn val="ctr"/>
        <c:lblOffset val="100"/>
        <c:noMultiLvlLbl val="0"/>
      </c:catAx>
      <c:valAx>
        <c:axId val="148243584"/>
        <c:scaling>
          <c:orientation val="minMax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crossAx val="1349368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'Final Decision'!$B$3</c:f>
              <c:strCache>
                <c:ptCount val="1"/>
                <c:pt idx="0">
                  <c:v>Quadratic Dumm All Time</c:v>
                </c:pt>
              </c:strCache>
            </c:strRef>
          </c:tx>
          <c:dPt>
            <c:idx val="19"/>
            <c:marker>
              <c:spPr>
                <a:solidFill>
                  <a:srgbClr val="C00000"/>
                </a:solidFill>
                <a:ln>
                  <a:solidFill>
                    <a:srgbClr val="C00000"/>
                  </a:solidFill>
                </a:ln>
              </c:spPr>
            </c:marker>
            <c:bubble3D val="0"/>
            <c:spPr>
              <a:ln>
                <a:solidFill>
                  <a:srgbClr val="C00000"/>
                </a:solidFill>
              </a:ln>
            </c:spPr>
          </c:dPt>
          <c:dPt>
            <c:idx val="20"/>
            <c:marker>
              <c:spPr>
                <a:solidFill>
                  <a:srgbClr val="C00000"/>
                </a:solidFill>
                <a:ln>
                  <a:solidFill>
                    <a:srgbClr val="C00000"/>
                  </a:solidFill>
                </a:ln>
              </c:spPr>
            </c:marker>
            <c:bubble3D val="0"/>
            <c:spPr>
              <a:ln>
                <a:solidFill>
                  <a:srgbClr val="C00000"/>
                </a:solidFill>
              </a:ln>
            </c:spPr>
          </c:dPt>
          <c:dPt>
            <c:idx val="21"/>
            <c:marker>
              <c:spPr>
                <a:solidFill>
                  <a:srgbClr val="C00000"/>
                </a:solidFill>
                <a:ln>
                  <a:solidFill>
                    <a:srgbClr val="C00000"/>
                  </a:solidFill>
                </a:ln>
              </c:spPr>
            </c:marker>
            <c:bubble3D val="0"/>
            <c:spPr>
              <a:ln>
                <a:solidFill>
                  <a:srgbClr val="C00000"/>
                </a:solidFill>
              </a:ln>
            </c:spPr>
          </c:dPt>
          <c:dPt>
            <c:idx val="22"/>
            <c:marker>
              <c:spPr>
                <a:solidFill>
                  <a:srgbClr val="C00000"/>
                </a:solidFill>
                <a:ln>
                  <a:solidFill>
                    <a:srgbClr val="C00000"/>
                  </a:solidFill>
                </a:ln>
              </c:spPr>
            </c:marker>
            <c:bubble3D val="0"/>
            <c:spPr>
              <a:ln>
                <a:solidFill>
                  <a:srgbClr val="C00000"/>
                </a:solidFill>
              </a:ln>
            </c:spPr>
          </c:dPt>
          <c:cat>
            <c:strRef>
              <c:f>'Final Decision'!$A$4:$A$26</c:f>
              <c:strCache>
                <c:ptCount val="23"/>
                <c:pt idx="0">
                  <c:v>1990 Q1</c:v>
                </c:pt>
                <c:pt idx="1">
                  <c:v>1990 Q2</c:v>
                </c:pt>
                <c:pt idx="2">
                  <c:v>1990 Q3</c:v>
                </c:pt>
                <c:pt idx="3">
                  <c:v>1990 Q4</c:v>
                </c:pt>
                <c:pt idx="4">
                  <c:v>1991 Q1</c:v>
                </c:pt>
                <c:pt idx="5">
                  <c:v>1991 Q2</c:v>
                </c:pt>
                <c:pt idx="6">
                  <c:v>1991 Q3</c:v>
                </c:pt>
                <c:pt idx="7">
                  <c:v>1991 Q4</c:v>
                </c:pt>
                <c:pt idx="8">
                  <c:v>1992 Q1</c:v>
                </c:pt>
                <c:pt idx="9">
                  <c:v>1992 Q2</c:v>
                </c:pt>
                <c:pt idx="10">
                  <c:v>1992 Q3</c:v>
                </c:pt>
                <c:pt idx="11">
                  <c:v>1992 Q4</c:v>
                </c:pt>
                <c:pt idx="12">
                  <c:v>1993 Q1</c:v>
                </c:pt>
                <c:pt idx="13">
                  <c:v>1993 Q2</c:v>
                </c:pt>
                <c:pt idx="14">
                  <c:v>1993 Q3</c:v>
                </c:pt>
                <c:pt idx="15">
                  <c:v>1993 Q4</c:v>
                </c:pt>
                <c:pt idx="16">
                  <c:v>1994 Q1</c:v>
                </c:pt>
                <c:pt idx="17">
                  <c:v>1994 Q2</c:v>
                </c:pt>
                <c:pt idx="18">
                  <c:v>1994 Q3</c:v>
                </c:pt>
                <c:pt idx="19">
                  <c:v>1994 Q4</c:v>
                </c:pt>
                <c:pt idx="20">
                  <c:v>1995 Q1</c:v>
                </c:pt>
                <c:pt idx="21">
                  <c:v>1995 Q2</c:v>
                </c:pt>
                <c:pt idx="22">
                  <c:v>1995 Q3</c:v>
                </c:pt>
              </c:strCache>
            </c:strRef>
          </c:cat>
          <c:val>
            <c:numRef>
              <c:f>'Final Decision'!$B$4:$B$26</c:f>
              <c:numCache>
                <c:formatCode>_(* #,##0_);_(* \(#,##0\);_(* "-"??_);_(@_)</c:formatCode>
                <c:ptCount val="23"/>
                <c:pt idx="0">
                  <c:v>19945</c:v>
                </c:pt>
                <c:pt idx="1">
                  <c:v>24040</c:v>
                </c:pt>
                <c:pt idx="2">
                  <c:v>25034</c:v>
                </c:pt>
                <c:pt idx="3">
                  <c:v>24885</c:v>
                </c:pt>
                <c:pt idx="4">
                  <c:v>21168</c:v>
                </c:pt>
                <c:pt idx="5">
                  <c:v>23541</c:v>
                </c:pt>
                <c:pt idx="6">
                  <c:v>26019</c:v>
                </c:pt>
                <c:pt idx="7">
                  <c:v>24657</c:v>
                </c:pt>
                <c:pt idx="8">
                  <c:v>20599</c:v>
                </c:pt>
                <c:pt idx="9">
                  <c:v>24534</c:v>
                </c:pt>
                <c:pt idx="10">
                  <c:v>28717</c:v>
                </c:pt>
                <c:pt idx="11">
                  <c:v>26138</c:v>
                </c:pt>
                <c:pt idx="12">
                  <c:v>22968</c:v>
                </c:pt>
                <c:pt idx="13">
                  <c:v>26577</c:v>
                </c:pt>
                <c:pt idx="14">
                  <c:v>28660</c:v>
                </c:pt>
                <c:pt idx="15">
                  <c:v>30430</c:v>
                </c:pt>
                <c:pt idx="16">
                  <c:v>27356</c:v>
                </c:pt>
                <c:pt idx="17">
                  <c:v>25454</c:v>
                </c:pt>
                <c:pt idx="18">
                  <c:v>30194</c:v>
                </c:pt>
                <c:pt idx="19">
                  <c:v>25596.918407657111</c:v>
                </c:pt>
                <c:pt idx="20">
                  <c:v>25322.68314800673</c:v>
                </c:pt>
                <c:pt idx="21">
                  <c:v>29289.791256114841</c:v>
                </c:pt>
                <c:pt idx="22">
                  <c:v>29018.992135468667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747200"/>
        <c:axId val="159637504"/>
      </c:lineChart>
      <c:catAx>
        <c:axId val="151747200"/>
        <c:scaling>
          <c:orientation val="minMax"/>
        </c:scaling>
        <c:delete val="0"/>
        <c:axPos val="b"/>
        <c:majorTickMark val="out"/>
        <c:minorTickMark val="none"/>
        <c:tickLblPos val="nextTo"/>
        <c:crossAx val="159637504"/>
        <c:crosses val="autoZero"/>
        <c:auto val="1"/>
        <c:lblAlgn val="ctr"/>
        <c:lblOffset val="100"/>
        <c:noMultiLvlLbl val="0"/>
      </c:catAx>
      <c:valAx>
        <c:axId val="159637504"/>
        <c:scaling>
          <c:orientation val="minMax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crossAx val="1517472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'Final Decision'!$E$3</c:f>
              <c:strCache>
                <c:ptCount val="1"/>
                <c:pt idx="0">
                  <c:v>Linear Dumm 1990 onward</c:v>
                </c:pt>
              </c:strCache>
            </c:strRef>
          </c:tx>
          <c:dPt>
            <c:idx val="19"/>
            <c:marker>
              <c:spPr>
                <a:solidFill>
                  <a:srgbClr val="C00000"/>
                </a:solidFill>
                <a:ln>
                  <a:solidFill>
                    <a:srgbClr val="C00000"/>
                  </a:solidFill>
                </a:ln>
              </c:spPr>
            </c:marker>
            <c:bubble3D val="0"/>
            <c:spPr>
              <a:ln>
                <a:solidFill>
                  <a:srgbClr val="C00000"/>
                </a:solidFill>
              </a:ln>
            </c:spPr>
          </c:dPt>
          <c:dPt>
            <c:idx val="20"/>
            <c:marker>
              <c:spPr>
                <a:solidFill>
                  <a:srgbClr val="C00000"/>
                </a:solidFill>
                <a:ln>
                  <a:solidFill>
                    <a:srgbClr val="C00000"/>
                  </a:solidFill>
                </a:ln>
              </c:spPr>
            </c:marker>
            <c:bubble3D val="0"/>
            <c:spPr>
              <a:ln>
                <a:solidFill>
                  <a:srgbClr val="C00000"/>
                </a:solidFill>
              </a:ln>
            </c:spPr>
          </c:dPt>
          <c:dPt>
            <c:idx val="21"/>
            <c:marker>
              <c:spPr>
                <a:solidFill>
                  <a:srgbClr val="C00000"/>
                </a:solidFill>
                <a:ln>
                  <a:solidFill>
                    <a:srgbClr val="C00000"/>
                  </a:solidFill>
                </a:ln>
              </c:spPr>
            </c:marker>
            <c:bubble3D val="0"/>
            <c:spPr>
              <a:ln>
                <a:solidFill>
                  <a:srgbClr val="C00000"/>
                </a:solidFill>
              </a:ln>
            </c:spPr>
          </c:dPt>
          <c:dPt>
            <c:idx val="22"/>
            <c:marker>
              <c:spPr>
                <a:solidFill>
                  <a:srgbClr val="C00000"/>
                </a:solidFill>
                <a:ln>
                  <a:solidFill>
                    <a:srgbClr val="C00000"/>
                  </a:solidFill>
                </a:ln>
              </c:spPr>
            </c:marker>
            <c:bubble3D val="0"/>
            <c:spPr>
              <a:ln>
                <a:solidFill>
                  <a:srgbClr val="C00000"/>
                </a:solidFill>
              </a:ln>
            </c:spPr>
          </c:dPt>
          <c:cat>
            <c:strRef>
              <c:f>'Final Decision'!$D$4:$D$26</c:f>
              <c:strCache>
                <c:ptCount val="23"/>
                <c:pt idx="0">
                  <c:v>1990 Q1</c:v>
                </c:pt>
                <c:pt idx="1">
                  <c:v>1990 Q2</c:v>
                </c:pt>
                <c:pt idx="2">
                  <c:v>1990 Q3</c:v>
                </c:pt>
                <c:pt idx="3">
                  <c:v>1990 Q4</c:v>
                </c:pt>
                <c:pt idx="4">
                  <c:v>1991 Q1</c:v>
                </c:pt>
                <c:pt idx="5">
                  <c:v>1991 Q2</c:v>
                </c:pt>
                <c:pt idx="6">
                  <c:v>1991 Q3</c:v>
                </c:pt>
                <c:pt idx="7">
                  <c:v>1991 Q4</c:v>
                </c:pt>
                <c:pt idx="8">
                  <c:v>1992 Q1</c:v>
                </c:pt>
                <c:pt idx="9">
                  <c:v>1992 Q2</c:v>
                </c:pt>
                <c:pt idx="10">
                  <c:v>1992 Q3</c:v>
                </c:pt>
                <c:pt idx="11">
                  <c:v>1992 Q4</c:v>
                </c:pt>
                <c:pt idx="12">
                  <c:v>1993 Q1</c:v>
                </c:pt>
                <c:pt idx="13">
                  <c:v>1993 Q2</c:v>
                </c:pt>
                <c:pt idx="14">
                  <c:v>1993 Q3</c:v>
                </c:pt>
                <c:pt idx="15">
                  <c:v>1993 Q4</c:v>
                </c:pt>
                <c:pt idx="16">
                  <c:v>1994 Q1</c:v>
                </c:pt>
                <c:pt idx="17">
                  <c:v>1994 Q2</c:v>
                </c:pt>
                <c:pt idx="18">
                  <c:v>1994 Q3</c:v>
                </c:pt>
                <c:pt idx="19">
                  <c:v>1994 Q4</c:v>
                </c:pt>
                <c:pt idx="20">
                  <c:v>1995 Q1</c:v>
                </c:pt>
                <c:pt idx="21">
                  <c:v>1995 Q2</c:v>
                </c:pt>
                <c:pt idx="22">
                  <c:v>1995 Q3</c:v>
                </c:pt>
              </c:strCache>
            </c:strRef>
          </c:cat>
          <c:val>
            <c:numRef>
              <c:f>'Final Decision'!$E$4:$E$26</c:f>
              <c:numCache>
                <c:formatCode>_(* #,##0_);_(* \(#,##0\);_(* "-"??_);_(@_)</c:formatCode>
                <c:ptCount val="23"/>
                <c:pt idx="0">
                  <c:v>19945</c:v>
                </c:pt>
                <c:pt idx="1">
                  <c:v>24040</c:v>
                </c:pt>
                <c:pt idx="2">
                  <c:v>25034</c:v>
                </c:pt>
                <c:pt idx="3">
                  <c:v>24885</c:v>
                </c:pt>
                <c:pt idx="4">
                  <c:v>21168</c:v>
                </c:pt>
                <c:pt idx="5">
                  <c:v>23541</c:v>
                </c:pt>
                <c:pt idx="6">
                  <c:v>26019</c:v>
                </c:pt>
                <c:pt idx="7">
                  <c:v>24657</c:v>
                </c:pt>
                <c:pt idx="8">
                  <c:v>20599</c:v>
                </c:pt>
                <c:pt idx="9">
                  <c:v>24534</c:v>
                </c:pt>
                <c:pt idx="10">
                  <c:v>28717</c:v>
                </c:pt>
                <c:pt idx="11">
                  <c:v>26138</c:v>
                </c:pt>
                <c:pt idx="12">
                  <c:v>22968</c:v>
                </c:pt>
                <c:pt idx="13">
                  <c:v>26577</c:v>
                </c:pt>
                <c:pt idx="14">
                  <c:v>28660</c:v>
                </c:pt>
                <c:pt idx="15">
                  <c:v>30430</c:v>
                </c:pt>
                <c:pt idx="16">
                  <c:v>27356</c:v>
                </c:pt>
                <c:pt idx="17">
                  <c:v>25454</c:v>
                </c:pt>
                <c:pt idx="18">
                  <c:v>30194</c:v>
                </c:pt>
                <c:pt idx="19">
                  <c:v>29706.428571428158</c:v>
                </c:pt>
                <c:pt idx="20">
                  <c:v>26221.914285713807</c:v>
                </c:pt>
                <c:pt idx="21">
                  <c:v>28643.914285713807</c:v>
                </c:pt>
                <c:pt idx="22">
                  <c:v>31539.514285713809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324992"/>
        <c:axId val="160343168"/>
      </c:lineChart>
      <c:catAx>
        <c:axId val="160324992"/>
        <c:scaling>
          <c:orientation val="minMax"/>
        </c:scaling>
        <c:delete val="0"/>
        <c:axPos val="b"/>
        <c:majorTickMark val="out"/>
        <c:minorTickMark val="none"/>
        <c:tickLblPos val="nextTo"/>
        <c:crossAx val="160343168"/>
        <c:crosses val="autoZero"/>
        <c:auto val="1"/>
        <c:lblAlgn val="ctr"/>
        <c:lblOffset val="100"/>
        <c:noMultiLvlLbl val="0"/>
      </c:catAx>
      <c:valAx>
        <c:axId val="160343168"/>
        <c:scaling>
          <c:orientation val="minMax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crossAx val="1603249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'Final Decision'!$H$3</c:f>
              <c:strCache>
                <c:ptCount val="1"/>
                <c:pt idx="0">
                  <c:v>Quadratic Dumm 1990 onward</c:v>
                </c:pt>
              </c:strCache>
            </c:strRef>
          </c:tx>
          <c:dPt>
            <c:idx val="19"/>
            <c:marker>
              <c:spPr>
                <a:solidFill>
                  <a:srgbClr val="C00000"/>
                </a:solidFill>
                <a:ln>
                  <a:solidFill>
                    <a:srgbClr val="C00000"/>
                  </a:solidFill>
                </a:ln>
              </c:spPr>
            </c:marker>
            <c:bubble3D val="0"/>
            <c:spPr>
              <a:ln>
                <a:solidFill>
                  <a:srgbClr val="C00000"/>
                </a:solidFill>
              </a:ln>
            </c:spPr>
          </c:dPt>
          <c:dPt>
            <c:idx val="20"/>
            <c:marker>
              <c:spPr>
                <a:solidFill>
                  <a:srgbClr val="C00000"/>
                </a:solidFill>
                <a:ln>
                  <a:solidFill>
                    <a:srgbClr val="C00000"/>
                  </a:solidFill>
                </a:ln>
              </c:spPr>
            </c:marker>
            <c:bubble3D val="0"/>
            <c:spPr>
              <a:ln>
                <a:solidFill>
                  <a:srgbClr val="C00000"/>
                </a:solidFill>
              </a:ln>
            </c:spPr>
          </c:dPt>
          <c:dPt>
            <c:idx val="21"/>
            <c:marker>
              <c:spPr>
                <a:solidFill>
                  <a:srgbClr val="C00000"/>
                </a:solidFill>
                <a:ln>
                  <a:solidFill>
                    <a:srgbClr val="C00000"/>
                  </a:solidFill>
                </a:ln>
              </c:spPr>
            </c:marker>
            <c:bubble3D val="0"/>
            <c:spPr>
              <a:ln>
                <a:solidFill>
                  <a:srgbClr val="C00000"/>
                </a:solidFill>
              </a:ln>
            </c:spPr>
          </c:dPt>
          <c:dPt>
            <c:idx val="22"/>
            <c:marker>
              <c:spPr>
                <a:solidFill>
                  <a:srgbClr val="C00000"/>
                </a:solidFill>
                <a:ln>
                  <a:solidFill>
                    <a:srgbClr val="C00000"/>
                  </a:solidFill>
                </a:ln>
              </c:spPr>
            </c:marker>
            <c:bubble3D val="0"/>
            <c:spPr>
              <a:ln>
                <a:solidFill>
                  <a:srgbClr val="C00000"/>
                </a:solidFill>
              </a:ln>
            </c:spPr>
          </c:dPt>
          <c:cat>
            <c:strRef>
              <c:f>'Final Decision'!$G$4:$G$26</c:f>
              <c:strCache>
                <c:ptCount val="23"/>
                <c:pt idx="0">
                  <c:v>1990 Q1</c:v>
                </c:pt>
                <c:pt idx="1">
                  <c:v>1990 Q2</c:v>
                </c:pt>
                <c:pt idx="2">
                  <c:v>1990 Q3</c:v>
                </c:pt>
                <c:pt idx="3">
                  <c:v>1990 Q4</c:v>
                </c:pt>
                <c:pt idx="4">
                  <c:v>1991 Q1</c:v>
                </c:pt>
                <c:pt idx="5">
                  <c:v>1991 Q2</c:v>
                </c:pt>
                <c:pt idx="6">
                  <c:v>1991 Q3</c:v>
                </c:pt>
                <c:pt idx="7">
                  <c:v>1991 Q4</c:v>
                </c:pt>
                <c:pt idx="8">
                  <c:v>1992 Q1</c:v>
                </c:pt>
                <c:pt idx="9">
                  <c:v>1992 Q2</c:v>
                </c:pt>
                <c:pt idx="10">
                  <c:v>1992 Q3</c:v>
                </c:pt>
                <c:pt idx="11">
                  <c:v>1992 Q4</c:v>
                </c:pt>
                <c:pt idx="12">
                  <c:v>1993 Q1</c:v>
                </c:pt>
                <c:pt idx="13">
                  <c:v>1993 Q2</c:v>
                </c:pt>
                <c:pt idx="14">
                  <c:v>1993 Q3</c:v>
                </c:pt>
                <c:pt idx="15">
                  <c:v>1993 Q4</c:v>
                </c:pt>
                <c:pt idx="16">
                  <c:v>1994 Q1</c:v>
                </c:pt>
                <c:pt idx="17">
                  <c:v>1994 Q2</c:v>
                </c:pt>
                <c:pt idx="18">
                  <c:v>1994 Q3</c:v>
                </c:pt>
                <c:pt idx="19">
                  <c:v>1994 Q4</c:v>
                </c:pt>
                <c:pt idx="20">
                  <c:v>1995 Q1</c:v>
                </c:pt>
                <c:pt idx="21">
                  <c:v>1995 Q2</c:v>
                </c:pt>
                <c:pt idx="22">
                  <c:v>1995 Q3</c:v>
                </c:pt>
              </c:strCache>
            </c:strRef>
          </c:cat>
          <c:val>
            <c:numRef>
              <c:f>'Final Decision'!$H$4:$H$26</c:f>
              <c:numCache>
                <c:formatCode>_(* #,##0_);_(* \(#,##0\);_(* "-"??_);_(@_)</c:formatCode>
                <c:ptCount val="23"/>
                <c:pt idx="0">
                  <c:v>19945</c:v>
                </c:pt>
                <c:pt idx="1">
                  <c:v>24040</c:v>
                </c:pt>
                <c:pt idx="2">
                  <c:v>25034</c:v>
                </c:pt>
                <c:pt idx="3">
                  <c:v>24885</c:v>
                </c:pt>
                <c:pt idx="4">
                  <c:v>21168</c:v>
                </c:pt>
                <c:pt idx="5">
                  <c:v>23541</c:v>
                </c:pt>
                <c:pt idx="6">
                  <c:v>26019</c:v>
                </c:pt>
                <c:pt idx="7">
                  <c:v>24657</c:v>
                </c:pt>
                <c:pt idx="8">
                  <c:v>20599</c:v>
                </c:pt>
                <c:pt idx="9">
                  <c:v>24534</c:v>
                </c:pt>
                <c:pt idx="10">
                  <c:v>28717</c:v>
                </c:pt>
                <c:pt idx="11">
                  <c:v>26138</c:v>
                </c:pt>
                <c:pt idx="12">
                  <c:v>22968</c:v>
                </c:pt>
                <c:pt idx="13">
                  <c:v>26577</c:v>
                </c:pt>
                <c:pt idx="14">
                  <c:v>28660</c:v>
                </c:pt>
                <c:pt idx="15">
                  <c:v>30430</c:v>
                </c:pt>
                <c:pt idx="16">
                  <c:v>27356</c:v>
                </c:pt>
                <c:pt idx="17">
                  <c:v>25454</c:v>
                </c:pt>
                <c:pt idx="18">
                  <c:v>30194</c:v>
                </c:pt>
                <c:pt idx="19">
                  <c:v>30231.02272701744</c:v>
                </c:pt>
                <c:pt idx="20">
                  <c:v>27585.859090805436</c:v>
                </c:pt>
                <c:pt idx="21">
                  <c:v>30007.859090805054</c:v>
                </c:pt>
                <c:pt idx="22">
                  <c:v>32903.459090805365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112448"/>
        <c:axId val="163113984"/>
      </c:lineChart>
      <c:catAx>
        <c:axId val="163112448"/>
        <c:scaling>
          <c:orientation val="minMax"/>
        </c:scaling>
        <c:delete val="0"/>
        <c:axPos val="b"/>
        <c:majorTickMark val="out"/>
        <c:minorTickMark val="none"/>
        <c:tickLblPos val="nextTo"/>
        <c:crossAx val="163113984"/>
        <c:crosses val="autoZero"/>
        <c:auto val="1"/>
        <c:lblAlgn val="ctr"/>
        <c:lblOffset val="100"/>
        <c:noMultiLvlLbl val="0"/>
      </c:catAx>
      <c:valAx>
        <c:axId val="163113984"/>
        <c:scaling>
          <c:orientation val="minMax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crossAx val="1631124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strRef>
              <c:f>'Linear Regression'!$J$4:$J$7</c:f>
              <c:strCache>
                <c:ptCount val="4"/>
                <c:pt idx="0">
                  <c:v>1994 Q4</c:v>
                </c:pt>
                <c:pt idx="1">
                  <c:v>1995 Q1</c:v>
                </c:pt>
                <c:pt idx="2">
                  <c:v>1995 Q2</c:v>
                </c:pt>
                <c:pt idx="3">
                  <c:v>1995 Q3</c:v>
                </c:pt>
              </c:strCache>
            </c:strRef>
          </c:cat>
          <c:val>
            <c:numRef>
              <c:f>'Linear Regression'!$L$4:$L$7</c:f>
              <c:numCache>
                <c:formatCode>_(* #,##0_);_(* \(#,##0\);_(* "-"??_);_(@_)</c:formatCode>
                <c:ptCount val="4"/>
                <c:pt idx="0">
                  <c:v>24221.113187012517</c:v>
                </c:pt>
                <c:pt idx="1">
                  <c:v>24341.96248140758</c:v>
                </c:pt>
                <c:pt idx="2">
                  <c:v>24462.811775802649</c:v>
                </c:pt>
                <c:pt idx="3">
                  <c:v>24583.661070197712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766016"/>
        <c:axId val="179767552"/>
      </c:lineChart>
      <c:catAx>
        <c:axId val="179766016"/>
        <c:scaling>
          <c:orientation val="minMax"/>
        </c:scaling>
        <c:delete val="0"/>
        <c:axPos val="b"/>
        <c:majorTickMark val="out"/>
        <c:minorTickMark val="none"/>
        <c:tickLblPos val="nextTo"/>
        <c:crossAx val="179767552"/>
        <c:crosses val="autoZero"/>
        <c:auto val="1"/>
        <c:lblAlgn val="ctr"/>
        <c:lblOffset val="100"/>
        <c:noMultiLvlLbl val="0"/>
      </c:catAx>
      <c:valAx>
        <c:axId val="179767552"/>
        <c:scaling>
          <c:orientation val="minMax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crossAx val="1797660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strRef>
              <c:f>'Quadratic Regression'!$L$4:$L$7</c:f>
              <c:strCache>
                <c:ptCount val="4"/>
                <c:pt idx="0">
                  <c:v>1994 Q4</c:v>
                </c:pt>
                <c:pt idx="1">
                  <c:v>1995 Q1</c:v>
                </c:pt>
                <c:pt idx="2">
                  <c:v>1995 Q2</c:v>
                </c:pt>
                <c:pt idx="3">
                  <c:v>1995 Q3</c:v>
                </c:pt>
              </c:strCache>
            </c:strRef>
          </c:cat>
          <c:val>
            <c:numRef>
              <c:f>'Quadratic Regression'!$N$4:$N$7</c:f>
              <c:numCache>
                <c:formatCode>_(* #,##0_);_(* \(#,##0\);_(* "-"??_);_(@_)</c:formatCode>
                <c:ptCount val="4"/>
                <c:pt idx="0">
                  <c:v>27109.351062608974</c:v>
                </c:pt>
                <c:pt idx="1">
                  <c:v>27345.7298720279</c:v>
                </c:pt>
                <c:pt idx="2">
                  <c:v>27583.638873698794</c:v>
                </c:pt>
                <c:pt idx="3">
                  <c:v>27823.07806762166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651712"/>
        <c:axId val="186824192"/>
      </c:lineChart>
      <c:catAx>
        <c:axId val="161651712"/>
        <c:scaling>
          <c:orientation val="minMax"/>
        </c:scaling>
        <c:delete val="0"/>
        <c:axPos val="b"/>
        <c:majorTickMark val="out"/>
        <c:minorTickMark val="none"/>
        <c:tickLblPos val="nextTo"/>
        <c:crossAx val="186824192"/>
        <c:crosses val="autoZero"/>
        <c:auto val="1"/>
        <c:lblAlgn val="ctr"/>
        <c:lblOffset val="100"/>
        <c:noMultiLvlLbl val="0"/>
      </c:catAx>
      <c:valAx>
        <c:axId val="186824192"/>
        <c:scaling>
          <c:orientation val="minMax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crossAx val="1616517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strRef>
              <c:f>'Exponential Regression'!$L$4:$L$7</c:f>
              <c:strCache>
                <c:ptCount val="4"/>
                <c:pt idx="0">
                  <c:v>1994 Q4</c:v>
                </c:pt>
                <c:pt idx="1">
                  <c:v>1995 Q1</c:v>
                </c:pt>
                <c:pt idx="2">
                  <c:v>1995 Q2</c:v>
                </c:pt>
                <c:pt idx="3">
                  <c:v>1995 Q3</c:v>
                </c:pt>
              </c:strCache>
            </c:strRef>
          </c:cat>
          <c:val>
            <c:numRef>
              <c:f>'Exponential Regression'!$O$4:$O$7</c:f>
              <c:numCache>
                <c:formatCode>_(* #,##0_);_(* \(#,##0\);_(* "-"??_);_(@_)</c:formatCode>
                <c:ptCount val="4"/>
                <c:pt idx="0">
                  <c:v>25903.401278496705</c:v>
                </c:pt>
                <c:pt idx="1">
                  <c:v>26114.951669225502</c:v>
                </c:pt>
                <c:pt idx="2">
                  <c:v>26328.229770046793</c:v>
                </c:pt>
                <c:pt idx="3">
                  <c:v>26543.249690989604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50080"/>
        <c:axId val="42351616"/>
      </c:lineChart>
      <c:catAx>
        <c:axId val="42350080"/>
        <c:scaling>
          <c:orientation val="minMax"/>
        </c:scaling>
        <c:delete val="0"/>
        <c:axPos val="b"/>
        <c:majorTickMark val="out"/>
        <c:minorTickMark val="none"/>
        <c:tickLblPos val="nextTo"/>
        <c:crossAx val="42351616"/>
        <c:crosses val="autoZero"/>
        <c:auto val="1"/>
        <c:lblAlgn val="ctr"/>
        <c:lblOffset val="100"/>
        <c:noMultiLvlLbl val="0"/>
      </c:catAx>
      <c:valAx>
        <c:axId val="42351616"/>
        <c:scaling>
          <c:orientation val="minMax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crossAx val="423500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strRef>
              <c:f>'Linear Regression w Dummies'!$L$3:$L$6</c:f>
              <c:strCache>
                <c:ptCount val="4"/>
                <c:pt idx="0">
                  <c:v>1994 Q4</c:v>
                </c:pt>
                <c:pt idx="1">
                  <c:v>1995 Q1</c:v>
                </c:pt>
                <c:pt idx="2">
                  <c:v>1995 Q2</c:v>
                </c:pt>
                <c:pt idx="3">
                  <c:v>1995 Q3</c:v>
                </c:pt>
              </c:strCache>
            </c:strRef>
          </c:cat>
          <c:val>
            <c:numRef>
              <c:f>'Linear Regression w Dummies'!$R$3:$R$6</c:f>
              <c:numCache>
                <c:formatCode>_(* #,##0_);_(* \(#,##0\);_(* "-"??_);_(@_)</c:formatCode>
                <c:ptCount val="4"/>
                <c:pt idx="0">
                  <c:v>22968.811913954578</c:v>
                </c:pt>
                <c:pt idx="1">
                  <c:v>22247.433535576274</c:v>
                </c:pt>
                <c:pt idx="2">
                  <c:v>26214.541643684381</c:v>
                </c:pt>
                <c:pt idx="3">
                  <c:v>26015.784915957727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508736"/>
        <c:axId val="93510272"/>
      </c:lineChart>
      <c:catAx>
        <c:axId val="93508736"/>
        <c:scaling>
          <c:orientation val="minMax"/>
        </c:scaling>
        <c:delete val="0"/>
        <c:axPos val="b"/>
        <c:majorTickMark val="out"/>
        <c:minorTickMark val="none"/>
        <c:tickLblPos val="nextTo"/>
        <c:crossAx val="93510272"/>
        <c:crosses val="autoZero"/>
        <c:auto val="1"/>
        <c:lblAlgn val="ctr"/>
        <c:lblOffset val="100"/>
        <c:noMultiLvlLbl val="0"/>
      </c:catAx>
      <c:valAx>
        <c:axId val="93510272"/>
        <c:scaling>
          <c:orientation val="minMax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crossAx val="93508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strRef>
              <c:f>'Quadratic Regression w Dummies'!$L$3:$L$6</c:f>
              <c:strCache>
                <c:ptCount val="4"/>
                <c:pt idx="0">
                  <c:v>1994 Q4</c:v>
                </c:pt>
                <c:pt idx="1">
                  <c:v>1995 Q1</c:v>
                </c:pt>
                <c:pt idx="2">
                  <c:v>1995 Q2</c:v>
                </c:pt>
                <c:pt idx="3">
                  <c:v>1995 Q3</c:v>
                </c:pt>
              </c:strCache>
            </c:strRef>
          </c:cat>
          <c:val>
            <c:numRef>
              <c:f>'Quadratic Regression w Dummies'!$R$3:$R$6</c:f>
              <c:numCache>
                <c:formatCode>_(* #,##0_);_(* \(#,##0\);_(* "-"??_);_(@_)</c:formatCode>
                <c:ptCount val="4"/>
                <c:pt idx="0">
                  <c:v>25596.918407657111</c:v>
                </c:pt>
                <c:pt idx="1">
                  <c:v>25322.68314800673</c:v>
                </c:pt>
                <c:pt idx="2">
                  <c:v>29289.791256114841</c:v>
                </c:pt>
                <c:pt idx="3">
                  <c:v>29018.992135468667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910144"/>
        <c:axId val="93911680"/>
      </c:lineChart>
      <c:catAx>
        <c:axId val="93910144"/>
        <c:scaling>
          <c:orientation val="minMax"/>
        </c:scaling>
        <c:delete val="0"/>
        <c:axPos val="b"/>
        <c:majorTickMark val="out"/>
        <c:minorTickMark val="none"/>
        <c:tickLblPos val="nextTo"/>
        <c:crossAx val="93911680"/>
        <c:crosses val="autoZero"/>
        <c:auto val="1"/>
        <c:lblAlgn val="ctr"/>
        <c:lblOffset val="100"/>
        <c:noMultiLvlLbl val="0"/>
      </c:catAx>
      <c:valAx>
        <c:axId val="93911680"/>
        <c:scaling>
          <c:orientation val="minMax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crossAx val="939101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strRef>
              <c:f>'Exponential Regression w Dummie'!$L$3:$L$6</c:f>
              <c:strCache>
                <c:ptCount val="4"/>
                <c:pt idx="0">
                  <c:v>1994 Q4</c:v>
                </c:pt>
                <c:pt idx="1">
                  <c:v>1995 Q1</c:v>
                </c:pt>
                <c:pt idx="2">
                  <c:v>1995 Q2</c:v>
                </c:pt>
                <c:pt idx="3">
                  <c:v>1995 Q3</c:v>
                </c:pt>
              </c:strCache>
            </c:strRef>
          </c:cat>
          <c:val>
            <c:numRef>
              <c:f>'Exponential Regression w Dummie'!$S$3:$S$6</c:f>
              <c:numCache>
                <c:formatCode>_(* #,##0_);_(* \(#,##0\);_(* "-"??_);_(@_)</c:formatCode>
                <c:ptCount val="4"/>
                <c:pt idx="0">
                  <c:v>23306.835110914617</c:v>
                </c:pt>
                <c:pt idx="1">
                  <c:v>22373.165621770204</c:v>
                </c:pt>
                <c:pt idx="2">
                  <c:v>30420.359883388493</c:v>
                </c:pt>
                <c:pt idx="3">
                  <c:v>29413.602117432783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120640"/>
        <c:axId val="97122560"/>
      </c:lineChart>
      <c:catAx>
        <c:axId val="97120640"/>
        <c:scaling>
          <c:orientation val="minMax"/>
        </c:scaling>
        <c:delete val="0"/>
        <c:axPos val="b"/>
        <c:majorTickMark val="out"/>
        <c:minorTickMark val="none"/>
        <c:tickLblPos val="nextTo"/>
        <c:crossAx val="97122560"/>
        <c:crosses val="autoZero"/>
        <c:auto val="1"/>
        <c:lblAlgn val="ctr"/>
        <c:lblOffset val="100"/>
        <c:noMultiLvlLbl val="0"/>
      </c:catAx>
      <c:valAx>
        <c:axId val="97122560"/>
        <c:scaling>
          <c:orientation val="minMax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crossAx val="971206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strRef>
              <c:f>'Deseasonalized Regression Linea'!$J$4:$J$7</c:f>
              <c:strCache>
                <c:ptCount val="4"/>
                <c:pt idx="0">
                  <c:v>1994 Q4</c:v>
                </c:pt>
                <c:pt idx="1">
                  <c:v>1995 Q1</c:v>
                </c:pt>
                <c:pt idx="2">
                  <c:v>1995 Q2</c:v>
                </c:pt>
                <c:pt idx="3">
                  <c:v>1995 Q3</c:v>
                </c:pt>
              </c:strCache>
            </c:strRef>
          </c:cat>
          <c:val>
            <c:numRef>
              <c:f>'Deseasonalized Regression Linea'!$N$4:$N$7</c:f>
              <c:numCache>
                <c:formatCode>_(* #,##0_);_(* \(#,##0\);_(* "-"??_);_(@_)</c:formatCode>
                <c:ptCount val="4"/>
                <c:pt idx="0">
                  <c:v>21892.221515710615</c:v>
                </c:pt>
                <c:pt idx="1">
                  <c:v>20885.393806767628</c:v>
                </c:pt>
                <c:pt idx="2">
                  <c:v>28319.515983173711</c:v>
                </c:pt>
                <c:pt idx="3">
                  <c:v>27221.84649595743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653120"/>
        <c:axId val="97563008"/>
      </c:lineChart>
      <c:catAx>
        <c:axId val="161653120"/>
        <c:scaling>
          <c:orientation val="minMax"/>
        </c:scaling>
        <c:delete val="0"/>
        <c:axPos val="b"/>
        <c:majorTickMark val="out"/>
        <c:minorTickMark val="none"/>
        <c:tickLblPos val="nextTo"/>
        <c:crossAx val="97563008"/>
        <c:crosses val="autoZero"/>
        <c:auto val="1"/>
        <c:lblAlgn val="ctr"/>
        <c:lblOffset val="100"/>
        <c:noMultiLvlLbl val="0"/>
      </c:catAx>
      <c:valAx>
        <c:axId val="97563008"/>
        <c:scaling>
          <c:orientation val="minMax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crossAx val="1616531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strRef>
              <c:f>'Deaseasonalized Regression Quad'!$J$4:$J$7</c:f>
              <c:strCache>
                <c:ptCount val="4"/>
                <c:pt idx="0">
                  <c:v>1994 Q4</c:v>
                </c:pt>
                <c:pt idx="1">
                  <c:v>1995 Q1</c:v>
                </c:pt>
                <c:pt idx="2">
                  <c:v>1995 Q2</c:v>
                </c:pt>
                <c:pt idx="3">
                  <c:v>1995 Q3</c:v>
                </c:pt>
              </c:strCache>
            </c:strRef>
          </c:cat>
          <c:val>
            <c:numRef>
              <c:f>'Deaseasonalized Regression Quad'!$N$4:$N$7</c:f>
              <c:numCache>
                <c:formatCode>_(* #,##0_);_(* \(#,##0\);_(* "-"??_);_(@_)</c:formatCode>
                <c:ptCount val="4"/>
                <c:pt idx="0">
                  <c:v>24514.076864544568</c:v>
                </c:pt>
                <c:pt idx="1">
                  <c:v>23473.687213259487</c:v>
                </c:pt>
                <c:pt idx="2">
                  <c:v>31947.702295702285</c:v>
                </c:pt>
                <c:pt idx="3">
                  <c:v>30823.971529280159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696832"/>
        <c:axId val="120698368"/>
      </c:lineChart>
      <c:catAx>
        <c:axId val="120696832"/>
        <c:scaling>
          <c:orientation val="minMax"/>
        </c:scaling>
        <c:delete val="0"/>
        <c:axPos val="b"/>
        <c:majorTickMark val="out"/>
        <c:minorTickMark val="none"/>
        <c:tickLblPos val="nextTo"/>
        <c:crossAx val="120698368"/>
        <c:crosses val="autoZero"/>
        <c:auto val="1"/>
        <c:lblAlgn val="ctr"/>
        <c:lblOffset val="100"/>
        <c:noMultiLvlLbl val="0"/>
      </c:catAx>
      <c:valAx>
        <c:axId val="120698368"/>
        <c:scaling>
          <c:orientation val="minMax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crossAx val="1206968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19</xdr:col>
      <xdr:colOff>133350</xdr:colOff>
      <xdr:row>16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247649</xdr:colOff>
      <xdr:row>9</xdr:row>
      <xdr:rowOff>47625</xdr:rowOff>
    </xdr:from>
    <xdr:to>
      <xdr:col>16</xdr:col>
      <xdr:colOff>180975</xdr:colOff>
      <xdr:row>24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590550</xdr:colOff>
      <xdr:row>1</xdr:row>
      <xdr:rowOff>0</xdr:rowOff>
    </xdr:from>
    <xdr:to>
      <xdr:col>13</xdr:col>
      <xdr:colOff>285750</xdr:colOff>
      <xdr:row>17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19050</xdr:colOff>
      <xdr:row>18</xdr:row>
      <xdr:rowOff>142875</xdr:rowOff>
    </xdr:from>
    <xdr:to>
      <xdr:col>13</xdr:col>
      <xdr:colOff>323850</xdr:colOff>
      <xdr:row>35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438150</xdr:colOff>
      <xdr:row>10</xdr:row>
      <xdr:rowOff>152400</xdr:rowOff>
    </xdr:from>
    <xdr:to>
      <xdr:col>21</xdr:col>
      <xdr:colOff>133350</xdr:colOff>
      <xdr:row>27</xdr:row>
      <xdr:rowOff>142875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8</xdr:row>
      <xdr:rowOff>19050</xdr:rowOff>
    </xdr:from>
    <xdr:to>
      <xdr:col>19</xdr:col>
      <xdr:colOff>76200</xdr:colOff>
      <xdr:row>21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352425</xdr:colOff>
      <xdr:row>7</xdr:row>
      <xdr:rowOff>85725</xdr:rowOff>
    </xdr:from>
    <xdr:to>
      <xdr:col>18</xdr:col>
      <xdr:colOff>266700</xdr:colOff>
      <xdr:row>21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26</xdr:row>
      <xdr:rowOff>114300</xdr:rowOff>
    </xdr:from>
    <xdr:to>
      <xdr:col>4</xdr:col>
      <xdr:colOff>733425</xdr:colOff>
      <xdr:row>47</xdr:row>
      <xdr:rowOff>142875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1038225</xdr:colOff>
      <xdr:row>26</xdr:row>
      <xdr:rowOff>123824</xdr:rowOff>
    </xdr:from>
    <xdr:to>
      <xdr:col>9</xdr:col>
      <xdr:colOff>38100</xdr:colOff>
      <xdr:row>47</xdr:row>
      <xdr:rowOff>161924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190500</xdr:colOff>
      <xdr:row>26</xdr:row>
      <xdr:rowOff>76199</xdr:rowOff>
    </xdr:from>
    <xdr:to>
      <xdr:col>15</xdr:col>
      <xdr:colOff>466725</xdr:colOff>
      <xdr:row>47</xdr:row>
      <xdr:rowOff>95249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139212</xdr:colOff>
      <xdr:row>8</xdr:row>
      <xdr:rowOff>80596</xdr:rowOff>
    </xdr:from>
    <xdr:to>
      <xdr:col>14</xdr:col>
      <xdr:colOff>527540</xdr:colOff>
      <xdr:row>15</xdr:row>
      <xdr:rowOff>148003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371475</xdr:colOff>
      <xdr:row>8</xdr:row>
      <xdr:rowOff>76201</xdr:rowOff>
    </xdr:from>
    <xdr:to>
      <xdr:col>18</xdr:col>
      <xdr:colOff>152400</xdr:colOff>
      <xdr:row>15</xdr:row>
      <xdr:rowOff>152401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104775</xdr:colOff>
      <xdr:row>9</xdr:row>
      <xdr:rowOff>0</xdr:rowOff>
    </xdr:from>
    <xdr:to>
      <xdr:col>18</xdr:col>
      <xdr:colOff>133350</xdr:colOff>
      <xdr:row>20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495300</xdr:colOff>
      <xdr:row>8</xdr:row>
      <xdr:rowOff>28574</xdr:rowOff>
    </xdr:from>
    <xdr:to>
      <xdr:col>18</xdr:col>
      <xdr:colOff>600075</xdr:colOff>
      <xdr:row>19</xdr:row>
      <xdr:rowOff>152399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19050</xdr:colOff>
      <xdr:row>8</xdr:row>
      <xdr:rowOff>38101</xdr:rowOff>
    </xdr:from>
    <xdr:to>
      <xdr:col>19</xdr:col>
      <xdr:colOff>57150</xdr:colOff>
      <xdr:row>20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9</xdr:row>
      <xdr:rowOff>57150</xdr:rowOff>
    </xdr:from>
    <xdr:to>
      <xdr:col>19</xdr:col>
      <xdr:colOff>0</xdr:colOff>
      <xdr:row>22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361950</xdr:colOff>
      <xdr:row>8</xdr:row>
      <xdr:rowOff>95250</xdr:rowOff>
    </xdr:from>
    <xdr:to>
      <xdr:col>14</xdr:col>
      <xdr:colOff>295275</xdr:colOff>
      <xdr:row>25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485775</xdr:colOff>
      <xdr:row>9</xdr:row>
      <xdr:rowOff>28574</xdr:rowOff>
    </xdr:from>
    <xdr:to>
      <xdr:col>17</xdr:col>
      <xdr:colOff>333376</xdr:colOff>
      <xdr:row>22</xdr:row>
      <xdr:rowOff>66674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159"/>
  <sheetViews>
    <sheetView tabSelected="1" workbookViewId="0"/>
  </sheetViews>
  <sheetFormatPr defaultRowHeight="12.75" x14ac:dyDescent="0.2"/>
  <cols>
    <col min="1" max="1" width="14.42578125" customWidth="1"/>
    <col min="2" max="2" width="10.28515625" bestFit="1" customWidth="1"/>
    <col min="7" max="10" width="10.28515625" bestFit="1" customWidth="1"/>
  </cols>
  <sheetData>
    <row r="1" spans="1:10" ht="23.25" x14ac:dyDescent="0.35">
      <c r="A1" s="2" t="s">
        <v>0</v>
      </c>
    </row>
    <row r="2" spans="1:10" ht="15" x14ac:dyDescent="0.2">
      <c r="A2" s="3" t="s">
        <v>1</v>
      </c>
    </row>
    <row r="3" spans="1:10" x14ac:dyDescent="0.2">
      <c r="A3" s="4" t="s">
        <v>2</v>
      </c>
      <c r="B3" s="9">
        <v>42060.491666666669</v>
      </c>
      <c r="C3" s="9"/>
    </row>
    <row r="4" spans="1:10" x14ac:dyDescent="0.2">
      <c r="A4" s="4" t="s">
        <v>3</v>
      </c>
      <c r="B4" s="5" t="str">
        <f>HYPERLINK("https://datamarket.com/data/set/22wm/quarterly-production-of-chocolate-confectionery-in-australia-tonnes-sep-1957-sep-1994#!ds=22wm&amp;display=line","https://datamarket.com/data/set/22wm/quarterly-production-of-chocolate-confectionery-in-australia-tonnes-sep-1957-sep-1994#!ds=22wm&amp;display=line")</f>
        <v>https://datamarket.com/data/set/22wm/quarterly-production-of-chocolate-confectionery-in-australia-tonnes-sep-1957-sep-1994#!ds=22wm&amp;display=line</v>
      </c>
    </row>
    <row r="5" spans="1:10" x14ac:dyDescent="0.2">
      <c r="A5" s="4" t="s">
        <v>4</v>
      </c>
      <c r="B5" s="1" t="s">
        <v>5</v>
      </c>
    </row>
    <row r="6" spans="1:10" x14ac:dyDescent="0.2">
      <c r="A6" s="4" t="s">
        <v>6</v>
      </c>
      <c r="B6" s="1" t="s">
        <v>7</v>
      </c>
    </row>
    <row r="9" spans="1:10" x14ac:dyDescent="0.2">
      <c r="A9" s="6"/>
      <c r="B9" s="6" t="s">
        <v>0</v>
      </c>
    </row>
    <row r="10" spans="1:10" x14ac:dyDescent="0.2">
      <c r="A10" s="6" t="s">
        <v>8</v>
      </c>
      <c r="B10" s="8" t="s">
        <v>158</v>
      </c>
    </row>
    <row r="11" spans="1:10" ht="13.5" thickBot="1" x14ac:dyDescent="0.25">
      <c r="A11" s="7" t="s">
        <v>9</v>
      </c>
      <c r="B11" s="10">
        <v>7992</v>
      </c>
    </row>
    <row r="12" spans="1:10" ht="13.5" thickBot="1" x14ac:dyDescent="0.25">
      <c r="A12" s="7" t="s">
        <v>10</v>
      </c>
      <c r="B12" s="10">
        <v>6114</v>
      </c>
      <c r="E12" s="141" t="s">
        <v>188</v>
      </c>
      <c r="F12" s="142"/>
      <c r="G12" s="142"/>
      <c r="H12" s="142"/>
      <c r="I12" s="142"/>
      <c r="J12" s="143"/>
    </row>
    <row r="13" spans="1:10" x14ac:dyDescent="0.2">
      <c r="A13" s="7" t="s">
        <v>11</v>
      </c>
      <c r="B13" s="10">
        <v>5965</v>
      </c>
    </row>
    <row r="14" spans="1:10" x14ac:dyDescent="0.2">
      <c r="A14" s="7" t="s">
        <v>12</v>
      </c>
      <c r="B14" s="10">
        <v>8460</v>
      </c>
    </row>
    <row r="15" spans="1:10" x14ac:dyDescent="0.2">
      <c r="A15" s="7" t="s">
        <v>13</v>
      </c>
      <c r="B15" s="10">
        <v>8323</v>
      </c>
    </row>
    <row r="16" spans="1:10" x14ac:dyDescent="0.2">
      <c r="A16" s="7" t="s">
        <v>14</v>
      </c>
      <c r="B16" s="10">
        <v>6333</v>
      </c>
    </row>
    <row r="17" spans="1:2" x14ac:dyDescent="0.2">
      <c r="A17" s="7" t="s">
        <v>15</v>
      </c>
      <c r="B17" s="10">
        <v>5675</v>
      </c>
    </row>
    <row r="18" spans="1:2" x14ac:dyDescent="0.2">
      <c r="A18" s="7" t="s">
        <v>16</v>
      </c>
      <c r="B18" s="10">
        <v>10090</v>
      </c>
    </row>
    <row r="19" spans="1:2" x14ac:dyDescent="0.2">
      <c r="A19" s="7" t="s">
        <v>17</v>
      </c>
      <c r="B19" s="10">
        <v>9035</v>
      </c>
    </row>
    <row r="20" spans="1:2" x14ac:dyDescent="0.2">
      <c r="A20" s="7" t="s">
        <v>18</v>
      </c>
      <c r="B20" s="10">
        <v>6976</v>
      </c>
    </row>
    <row r="21" spans="1:2" x14ac:dyDescent="0.2">
      <c r="A21" s="7" t="s">
        <v>19</v>
      </c>
      <c r="B21" s="10">
        <v>6459</v>
      </c>
    </row>
    <row r="22" spans="1:2" x14ac:dyDescent="0.2">
      <c r="A22" s="7" t="s">
        <v>20</v>
      </c>
      <c r="B22" s="10">
        <v>10896</v>
      </c>
    </row>
    <row r="23" spans="1:2" x14ac:dyDescent="0.2">
      <c r="A23" s="7" t="s">
        <v>21</v>
      </c>
      <c r="B23" s="10">
        <v>9978</v>
      </c>
    </row>
    <row r="24" spans="1:2" x14ac:dyDescent="0.2">
      <c r="A24" s="7" t="s">
        <v>22</v>
      </c>
      <c r="B24" s="10">
        <v>7466</v>
      </c>
    </row>
    <row r="25" spans="1:2" x14ac:dyDescent="0.2">
      <c r="A25" s="7" t="s">
        <v>23</v>
      </c>
      <c r="B25" s="10">
        <v>7199</v>
      </c>
    </row>
    <row r="26" spans="1:2" x14ac:dyDescent="0.2">
      <c r="A26" s="7" t="s">
        <v>24</v>
      </c>
      <c r="B26" s="10">
        <v>10977</v>
      </c>
    </row>
    <row r="27" spans="1:2" x14ac:dyDescent="0.2">
      <c r="A27" s="7" t="s">
        <v>25</v>
      </c>
      <c r="B27" s="10">
        <v>9412</v>
      </c>
    </row>
    <row r="28" spans="1:2" x14ac:dyDescent="0.2">
      <c r="A28" s="7" t="s">
        <v>26</v>
      </c>
      <c r="B28" s="10">
        <v>6341</v>
      </c>
    </row>
    <row r="29" spans="1:2" x14ac:dyDescent="0.2">
      <c r="A29" s="7" t="s">
        <v>27</v>
      </c>
      <c r="B29" s="10">
        <v>7784</v>
      </c>
    </row>
    <row r="30" spans="1:2" x14ac:dyDescent="0.2">
      <c r="A30" s="7" t="s">
        <v>28</v>
      </c>
      <c r="B30" s="10">
        <v>11911</v>
      </c>
    </row>
    <row r="31" spans="1:2" x14ac:dyDescent="0.2">
      <c r="A31" s="7" t="s">
        <v>29</v>
      </c>
      <c r="B31" s="10">
        <v>10079</v>
      </c>
    </row>
    <row r="32" spans="1:2" x14ac:dyDescent="0.2">
      <c r="A32" s="7" t="s">
        <v>30</v>
      </c>
      <c r="B32" s="10">
        <v>7721</v>
      </c>
    </row>
    <row r="33" spans="1:2" x14ac:dyDescent="0.2">
      <c r="A33" s="7" t="s">
        <v>31</v>
      </c>
      <c r="B33" s="10">
        <v>8197</v>
      </c>
    </row>
    <row r="34" spans="1:2" x14ac:dyDescent="0.2">
      <c r="A34" s="7" t="s">
        <v>32</v>
      </c>
      <c r="B34" s="10">
        <v>12038</v>
      </c>
    </row>
    <row r="35" spans="1:2" x14ac:dyDescent="0.2">
      <c r="A35" s="7" t="s">
        <v>33</v>
      </c>
      <c r="B35" s="10">
        <v>11963</v>
      </c>
    </row>
    <row r="36" spans="1:2" x14ac:dyDescent="0.2">
      <c r="A36" s="7" t="s">
        <v>34</v>
      </c>
      <c r="B36" s="10">
        <v>8033</v>
      </c>
    </row>
    <row r="37" spans="1:2" x14ac:dyDescent="0.2">
      <c r="A37" s="7" t="s">
        <v>35</v>
      </c>
      <c r="B37" s="10">
        <v>8618</v>
      </c>
    </row>
    <row r="38" spans="1:2" x14ac:dyDescent="0.2">
      <c r="A38" s="7" t="s">
        <v>36</v>
      </c>
      <c r="B38" s="10">
        <v>13625</v>
      </c>
    </row>
    <row r="39" spans="1:2" x14ac:dyDescent="0.2">
      <c r="A39" s="7" t="s">
        <v>37</v>
      </c>
      <c r="B39" s="10">
        <v>11734</v>
      </c>
    </row>
    <row r="40" spans="1:2" x14ac:dyDescent="0.2">
      <c r="A40" s="7" t="s">
        <v>38</v>
      </c>
      <c r="B40" s="10">
        <v>8895</v>
      </c>
    </row>
    <row r="41" spans="1:2" x14ac:dyDescent="0.2">
      <c r="A41" s="7" t="s">
        <v>39</v>
      </c>
      <c r="B41" s="10">
        <v>8727</v>
      </c>
    </row>
    <row r="42" spans="1:2" x14ac:dyDescent="0.2">
      <c r="A42" s="7" t="s">
        <v>40</v>
      </c>
      <c r="B42" s="10">
        <v>13974</v>
      </c>
    </row>
    <row r="43" spans="1:2" x14ac:dyDescent="0.2">
      <c r="A43" s="7" t="s">
        <v>41</v>
      </c>
      <c r="B43" s="10">
        <v>12583</v>
      </c>
    </row>
    <row r="44" spans="1:2" x14ac:dyDescent="0.2">
      <c r="A44" s="7" t="s">
        <v>42</v>
      </c>
      <c r="B44" s="10">
        <v>9525</v>
      </c>
    </row>
    <row r="45" spans="1:2" x14ac:dyDescent="0.2">
      <c r="A45" s="7" t="s">
        <v>43</v>
      </c>
      <c r="B45" s="10">
        <v>9662</v>
      </c>
    </row>
    <row r="46" spans="1:2" x14ac:dyDescent="0.2">
      <c r="A46" s="7" t="s">
        <v>44</v>
      </c>
      <c r="B46" s="10">
        <v>15490</v>
      </c>
    </row>
    <row r="47" spans="1:2" x14ac:dyDescent="0.2">
      <c r="A47" s="7" t="s">
        <v>45</v>
      </c>
      <c r="B47" s="10">
        <v>13839</v>
      </c>
    </row>
    <row r="48" spans="1:2" x14ac:dyDescent="0.2">
      <c r="A48" s="7" t="s">
        <v>46</v>
      </c>
      <c r="B48" s="10">
        <v>10047</v>
      </c>
    </row>
    <row r="49" spans="1:2" x14ac:dyDescent="0.2">
      <c r="A49" s="7" t="s">
        <v>47</v>
      </c>
      <c r="B49" s="10">
        <v>9788</v>
      </c>
    </row>
    <row r="50" spans="1:2" x14ac:dyDescent="0.2">
      <c r="A50" s="7" t="s">
        <v>48</v>
      </c>
      <c r="B50" s="10">
        <v>14978</v>
      </c>
    </row>
    <row r="51" spans="1:2" x14ac:dyDescent="0.2">
      <c r="A51" s="7" t="s">
        <v>49</v>
      </c>
      <c r="B51" s="10">
        <v>13045</v>
      </c>
    </row>
    <row r="52" spans="1:2" x14ac:dyDescent="0.2">
      <c r="A52" s="7" t="s">
        <v>50</v>
      </c>
      <c r="B52" s="10">
        <v>9489</v>
      </c>
    </row>
    <row r="53" spans="1:2" x14ac:dyDescent="0.2">
      <c r="A53" s="7" t="s">
        <v>51</v>
      </c>
      <c r="B53" s="10">
        <v>8741</v>
      </c>
    </row>
    <row r="54" spans="1:2" x14ac:dyDescent="0.2">
      <c r="A54" s="7" t="s">
        <v>52</v>
      </c>
      <c r="B54" s="10">
        <v>13149</v>
      </c>
    </row>
    <row r="55" spans="1:2" x14ac:dyDescent="0.2">
      <c r="A55" s="7" t="s">
        <v>53</v>
      </c>
      <c r="B55" s="10">
        <v>14106</v>
      </c>
    </row>
    <row r="56" spans="1:2" x14ac:dyDescent="0.2">
      <c r="A56" s="7" t="s">
        <v>54</v>
      </c>
      <c r="B56" s="10">
        <v>9998</v>
      </c>
    </row>
    <row r="57" spans="1:2" x14ac:dyDescent="0.2">
      <c r="A57" s="7" t="s">
        <v>55</v>
      </c>
      <c r="B57" s="10">
        <v>10034</v>
      </c>
    </row>
    <row r="58" spans="1:2" x14ac:dyDescent="0.2">
      <c r="A58" s="7" t="s">
        <v>56</v>
      </c>
      <c r="B58" s="10">
        <v>15081</v>
      </c>
    </row>
    <row r="59" spans="1:2" x14ac:dyDescent="0.2">
      <c r="A59" s="7" t="s">
        <v>57</v>
      </c>
      <c r="B59" s="10">
        <v>13266</v>
      </c>
    </row>
    <row r="60" spans="1:2" x14ac:dyDescent="0.2">
      <c r="A60" s="7" t="s">
        <v>58</v>
      </c>
      <c r="B60" s="10">
        <v>9997</v>
      </c>
    </row>
    <row r="61" spans="1:2" x14ac:dyDescent="0.2">
      <c r="A61" s="7" t="s">
        <v>59</v>
      </c>
      <c r="B61" s="10">
        <v>9027</v>
      </c>
    </row>
    <row r="62" spans="1:2" x14ac:dyDescent="0.2">
      <c r="A62" s="7" t="s">
        <v>60</v>
      </c>
      <c r="B62" s="10">
        <v>14324</v>
      </c>
    </row>
    <row r="63" spans="1:2" x14ac:dyDescent="0.2">
      <c r="A63" s="7" t="s">
        <v>61</v>
      </c>
      <c r="B63" s="10">
        <v>13149</v>
      </c>
    </row>
    <row r="64" spans="1:2" x14ac:dyDescent="0.2">
      <c r="A64" s="7" t="s">
        <v>62</v>
      </c>
      <c r="B64" s="10">
        <v>11209</v>
      </c>
    </row>
    <row r="65" spans="1:2" x14ac:dyDescent="0.2">
      <c r="A65" s="7" t="s">
        <v>63</v>
      </c>
      <c r="B65" s="10">
        <v>10332</v>
      </c>
    </row>
    <row r="66" spans="1:2" x14ac:dyDescent="0.2">
      <c r="A66" s="7" t="s">
        <v>64</v>
      </c>
      <c r="B66" s="10">
        <v>15354</v>
      </c>
    </row>
    <row r="67" spans="1:2" x14ac:dyDescent="0.2">
      <c r="A67" s="7" t="s">
        <v>65</v>
      </c>
      <c r="B67" s="10">
        <v>13800</v>
      </c>
    </row>
    <row r="68" spans="1:2" x14ac:dyDescent="0.2">
      <c r="A68" s="7" t="s">
        <v>66</v>
      </c>
      <c r="B68" s="10">
        <v>11786</v>
      </c>
    </row>
    <row r="69" spans="1:2" x14ac:dyDescent="0.2">
      <c r="A69" s="7" t="s">
        <v>67</v>
      </c>
      <c r="B69" s="10">
        <v>10550</v>
      </c>
    </row>
    <row r="70" spans="1:2" x14ac:dyDescent="0.2">
      <c r="A70" s="7" t="s">
        <v>68</v>
      </c>
      <c r="B70" s="10">
        <v>16114</v>
      </c>
    </row>
    <row r="71" spans="1:2" x14ac:dyDescent="0.2">
      <c r="A71" s="7" t="s">
        <v>69</v>
      </c>
      <c r="B71" s="10">
        <v>13255</v>
      </c>
    </row>
    <row r="72" spans="1:2" x14ac:dyDescent="0.2">
      <c r="A72" s="7" t="s">
        <v>70</v>
      </c>
      <c r="B72" s="10">
        <v>11403</v>
      </c>
    </row>
    <row r="73" spans="1:2" x14ac:dyDescent="0.2">
      <c r="A73" s="7" t="s">
        <v>71</v>
      </c>
      <c r="B73" s="10">
        <v>10269</v>
      </c>
    </row>
    <row r="74" spans="1:2" x14ac:dyDescent="0.2">
      <c r="A74" s="7" t="s">
        <v>72</v>
      </c>
      <c r="B74" s="10">
        <v>14009</v>
      </c>
    </row>
    <row r="75" spans="1:2" x14ac:dyDescent="0.2">
      <c r="A75" s="7" t="s">
        <v>73</v>
      </c>
      <c r="B75" s="10">
        <v>15847</v>
      </c>
    </row>
    <row r="76" spans="1:2" x14ac:dyDescent="0.2">
      <c r="A76" s="7" t="s">
        <v>74</v>
      </c>
      <c r="B76" s="10">
        <v>12967</v>
      </c>
    </row>
    <row r="77" spans="1:2" x14ac:dyDescent="0.2">
      <c r="A77" s="7" t="s">
        <v>75</v>
      </c>
      <c r="B77" s="10">
        <v>11328</v>
      </c>
    </row>
    <row r="78" spans="1:2" x14ac:dyDescent="0.2">
      <c r="A78" s="7" t="s">
        <v>76</v>
      </c>
      <c r="B78" s="10">
        <v>15814</v>
      </c>
    </row>
    <row r="79" spans="1:2" x14ac:dyDescent="0.2">
      <c r="A79" s="7" t="s">
        <v>77</v>
      </c>
      <c r="B79" s="10">
        <v>18626</v>
      </c>
    </row>
    <row r="80" spans="1:2" x14ac:dyDescent="0.2">
      <c r="A80" s="7" t="s">
        <v>78</v>
      </c>
      <c r="B80" s="10">
        <v>13219</v>
      </c>
    </row>
    <row r="81" spans="1:2" x14ac:dyDescent="0.2">
      <c r="A81" s="7" t="s">
        <v>79</v>
      </c>
      <c r="B81" s="10">
        <v>13818</v>
      </c>
    </row>
    <row r="82" spans="1:2" x14ac:dyDescent="0.2">
      <c r="A82" s="7" t="s">
        <v>80</v>
      </c>
      <c r="B82" s="10">
        <v>18062</v>
      </c>
    </row>
    <row r="83" spans="1:2" x14ac:dyDescent="0.2">
      <c r="A83" s="7" t="s">
        <v>81</v>
      </c>
      <c r="B83" s="10">
        <v>15722</v>
      </c>
    </row>
    <row r="84" spans="1:2" x14ac:dyDescent="0.2">
      <c r="A84" s="7" t="s">
        <v>82</v>
      </c>
      <c r="B84" s="10">
        <v>12111</v>
      </c>
    </row>
    <row r="85" spans="1:2" x14ac:dyDescent="0.2">
      <c r="A85" s="7" t="s">
        <v>83</v>
      </c>
      <c r="B85" s="10">
        <v>11702</v>
      </c>
    </row>
    <row r="86" spans="1:2" x14ac:dyDescent="0.2">
      <c r="A86" s="7" t="s">
        <v>84</v>
      </c>
      <c r="B86" s="10">
        <v>15589</v>
      </c>
    </row>
    <row r="87" spans="1:2" x14ac:dyDescent="0.2">
      <c r="A87" s="7" t="s">
        <v>85</v>
      </c>
      <c r="B87" s="10">
        <v>14852</v>
      </c>
    </row>
    <row r="88" spans="1:2" x14ac:dyDescent="0.2">
      <c r="A88" s="7" t="s">
        <v>86</v>
      </c>
      <c r="B88" s="10">
        <v>13612</v>
      </c>
    </row>
    <row r="89" spans="1:2" x14ac:dyDescent="0.2">
      <c r="A89" s="7" t="s">
        <v>87</v>
      </c>
      <c r="B89" s="10">
        <v>12380</v>
      </c>
    </row>
    <row r="90" spans="1:2" x14ac:dyDescent="0.2">
      <c r="A90" s="7" t="s">
        <v>88</v>
      </c>
      <c r="B90" s="10">
        <v>15501</v>
      </c>
    </row>
    <row r="91" spans="1:2" x14ac:dyDescent="0.2">
      <c r="A91" s="7" t="s">
        <v>89</v>
      </c>
      <c r="B91" s="10">
        <v>16322</v>
      </c>
    </row>
    <row r="92" spans="1:2" x14ac:dyDescent="0.2">
      <c r="A92" s="7" t="s">
        <v>90</v>
      </c>
      <c r="B92" s="10">
        <v>12157</v>
      </c>
    </row>
    <row r="93" spans="1:2" x14ac:dyDescent="0.2">
      <c r="A93" s="7" t="s">
        <v>91</v>
      </c>
      <c r="B93" s="10">
        <v>11124</v>
      </c>
    </row>
    <row r="94" spans="1:2" x14ac:dyDescent="0.2">
      <c r="A94" s="7" t="s">
        <v>92</v>
      </c>
      <c r="B94" s="10">
        <v>14621</v>
      </c>
    </row>
    <row r="95" spans="1:2" x14ac:dyDescent="0.2">
      <c r="A95" s="7" t="s">
        <v>93</v>
      </c>
      <c r="B95" s="10">
        <v>14035</v>
      </c>
    </row>
    <row r="96" spans="1:2" x14ac:dyDescent="0.2">
      <c r="A96" s="7" t="s">
        <v>94</v>
      </c>
      <c r="B96" s="10">
        <v>11159</v>
      </c>
    </row>
    <row r="97" spans="1:2" x14ac:dyDescent="0.2">
      <c r="A97" s="7" t="s">
        <v>95</v>
      </c>
      <c r="B97" s="10">
        <v>10944</v>
      </c>
    </row>
    <row r="98" spans="1:2" x14ac:dyDescent="0.2">
      <c r="A98" s="7" t="s">
        <v>96</v>
      </c>
      <c r="B98" s="10">
        <v>15824</v>
      </c>
    </row>
    <row r="99" spans="1:2" x14ac:dyDescent="0.2">
      <c r="A99" s="7" t="s">
        <v>97</v>
      </c>
      <c r="B99" s="10">
        <v>14378</v>
      </c>
    </row>
    <row r="100" spans="1:2" x14ac:dyDescent="0.2">
      <c r="A100" s="7" t="s">
        <v>98</v>
      </c>
      <c r="B100" s="10">
        <v>11816</v>
      </c>
    </row>
    <row r="101" spans="1:2" x14ac:dyDescent="0.2">
      <c r="A101" s="7" t="s">
        <v>99</v>
      </c>
      <c r="B101" s="10">
        <v>12233</v>
      </c>
    </row>
    <row r="102" spans="1:2" x14ac:dyDescent="0.2">
      <c r="A102" s="7" t="s">
        <v>100</v>
      </c>
      <c r="B102" s="10">
        <v>17344</v>
      </c>
    </row>
    <row r="103" spans="1:2" x14ac:dyDescent="0.2">
      <c r="A103" s="7" t="s">
        <v>101</v>
      </c>
      <c r="B103" s="10">
        <v>16812</v>
      </c>
    </row>
    <row r="104" spans="1:2" x14ac:dyDescent="0.2">
      <c r="A104" s="7" t="s">
        <v>102</v>
      </c>
      <c r="B104" s="10">
        <v>12181</v>
      </c>
    </row>
    <row r="105" spans="1:2" x14ac:dyDescent="0.2">
      <c r="A105" s="7" t="s">
        <v>103</v>
      </c>
      <c r="B105" s="10">
        <v>13275</v>
      </c>
    </row>
    <row r="106" spans="1:2" x14ac:dyDescent="0.2">
      <c r="A106" s="7" t="s">
        <v>104</v>
      </c>
      <c r="B106" s="10">
        <v>18458</v>
      </c>
    </row>
    <row r="107" spans="1:2" x14ac:dyDescent="0.2">
      <c r="A107" s="7" t="s">
        <v>105</v>
      </c>
      <c r="B107" s="10">
        <v>17375</v>
      </c>
    </row>
    <row r="108" spans="1:2" x14ac:dyDescent="0.2">
      <c r="A108" s="7" t="s">
        <v>106</v>
      </c>
      <c r="B108" s="10">
        <v>14609</v>
      </c>
    </row>
    <row r="109" spans="1:2" x14ac:dyDescent="0.2">
      <c r="A109" s="7" t="s">
        <v>107</v>
      </c>
      <c r="B109" s="10">
        <v>13323</v>
      </c>
    </row>
    <row r="110" spans="1:2" x14ac:dyDescent="0.2">
      <c r="A110" s="7" t="s">
        <v>108</v>
      </c>
      <c r="B110" s="10">
        <v>18327</v>
      </c>
    </row>
    <row r="111" spans="1:2" x14ac:dyDescent="0.2">
      <c r="A111" s="7" t="s">
        <v>109</v>
      </c>
      <c r="B111" s="10">
        <v>16053</v>
      </c>
    </row>
    <row r="112" spans="1:2" x14ac:dyDescent="0.2">
      <c r="A112" s="7" t="s">
        <v>110</v>
      </c>
      <c r="B112" s="10">
        <v>15070</v>
      </c>
    </row>
    <row r="113" spans="1:2" x14ac:dyDescent="0.2">
      <c r="A113" s="7" t="s">
        <v>111</v>
      </c>
      <c r="B113" s="10">
        <v>13806</v>
      </c>
    </row>
    <row r="114" spans="1:2" x14ac:dyDescent="0.2">
      <c r="A114" s="7" t="s">
        <v>112</v>
      </c>
      <c r="B114" s="10">
        <v>18245</v>
      </c>
    </row>
    <row r="115" spans="1:2" x14ac:dyDescent="0.2">
      <c r="A115" s="7" t="s">
        <v>113</v>
      </c>
      <c r="B115" s="10">
        <v>17461</v>
      </c>
    </row>
    <row r="116" spans="1:2" x14ac:dyDescent="0.2">
      <c r="A116" s="7" t="s">
        <v>114</v>
      </c>
      <c r="B116" s="10">
        <v>14999</v>
      </c>
    </row>
    <row r="117" spans="1:2" x14ac:dyDescent="0.2">
      <c r="A117" s="7" t="s">
        <v>115</v>
      </c>
      <c r="B117" s="10">
        <v>16022</v>
      </c>
    </row>
    <row r="118" spans="1:2" x14ac:dyDescent="0.2">
      <c r="A118" s="7" t="s">
        <v>116</v>
      </c>
      <c r="B118" s="10">
        <v>20564</v>
      </c>
    </row>
    <row r="119" spans="1:2" x14ac:dyDescent="0.2">
      <c r="A119" s="7" t="s">
        <v>117</v>
      </c>
      <c r="B119" s="10">
        <v>16372</v>
      </c>
    </row>
    <row r="120" spans="1:2" x14ac:dyDescent="0.2">
      <c r="A120" s="7" t="s">
        <v>118</v>
      </c>
      <c r="B120" s="10">
        <v>15854</v>
      </c>
    </row>
    <row r="121" spans="1:2" x14ac:dyDescent="0.2">
      <c r="A121" s="7" t="s">
        <v>119</v>
      </c>
      <c r="B121" s="10">
        <v>15115</v>
      </c>
    </row>
    <row r="122" spans="1:2" x14ac:dyDescent="0.2">
      <c r="A122" s="7" t="s">
        <v>120</v>
      </c>
      <c r="B122" s="10">
        <v>18207</v>
      </c>
    </row>
    <row r="123" spans="1:2" x14ac:dyDescent="0.2">
      <c r="A123" s="7" t="s">
        <v>121</v>
      </c>
      <c r="B123" s="10">
        <v>19488</v>
      </c>
    </row>
    <row r="124" spans="1:2" x14ac:dyDescent="0.2">
      <c r="A124" s="7" t="s">
        <v>122</v>
      </c>
      <c r="B124" s="10">
        <v>16644</v>
      </c>
    </row>
    <row r="125" spans="1:2" x14ac:dyDescent="0.2">
      <c r="A125" s="7" t="s">
        <v>123</v>
      </c>
      <c r="B125" s="10">
        <v>18631</v>
      </c>
    </row>
    <row r="126" spans="1:2" x14ac:dyDescent="0.2">
      <c r="A126" s="7" t="s">
        <v>124</v>
      </c>
      <c r="B126" s="10">
        <v>21093</v>
      </c>
    </row>
    <row r="127" spans="1:2" x14ac:dyDescent="0.2">
      <c r="A127" s="7" t="s">
        <v>125</v>
      </c>
      <c r="B127" s="10">
        <v>22212</v>
      </c>
    </row>
    <row r="128" spans="1:2" x14ac:dyDescent="0.2">
      <c r="A128" s="7" t="s">
        <v>126</v>
      </c>
      <c r="B128" s="10">
        <v>19762</v>
      </c>
    </row>
    <row r="129" spans="1:10" x14ac:dyDescent="0.2">
      <c r="A129" s="7" t="s">
        <v>127</v>
      </c>
      <c r="B129" s="10">
        <v>19403</v>
      </c>
    </row>
    <row r="130" spans="1:10" x14ac:dyDescent="0.2">
      <c r="A130" s="7" t="s">
        <v>128</v>
      </c>
      <c r="B130" s="10">
        <v>21227</v>
      </c>
    </row>
    <row r="131" spans="1:10" x14ac:dyDescent="0.2">
      <c r="A131" s="7" t="s">
        <v>129</v>
      </c>
      <c r="B131" s="10">
        <v>23176</v>
      </c>
    </row>
    <row r="132" spans="1:10" x14ac:dyDescent="0.2">
      <c r="A132" s="7" t="s">
        <v>130</v>
      </c>
      <c r="B132" s="10">
        <v>20823</v>
      </c>
    </row>
    <row r="133" spans="1:10" x14ac:dyDescent="0.2">
      <c r="A133" s="7" t="s">
        <v>131</v>
      </c>
      <c r="B133" s="10">
        <v>20647</v>
      </c>
    </row>
    <row r="134" spans="1:10" x14ac:dyDescent="0.2">
      <c r="A134" s="7" t="s">
        <v>132</v>
      </c>
      <c r="B134" s="10">
        <v>21336</v>
      </c>
    </row>
    <row r="135" spans="1:10" x14ac:dyDescent="0.2">
      <c r="A135" s="7" t="s">
        <v>133</v>
      </c>
      <c r="B135" s="10">
        <v>23458</v>
      </c>
    </row>
    <row r="136" spans="1:10" x14ac:dyDescent="0.2">
      <c r="A136" s="7" t="s">
        <v>134</v>
      </c>
      <c r="B136" s="10">
        <v>22003</v>
      </c>
    </row>
    <row r="137" spans="1:10" x14ac:dyDescent="0.2">
      <c r="A137" s="7" t="s">
        <v>135</v>
      </c>
      <c r="B137" s="10">
        <v>21647</v>
      </c>
    </row>
    <row r="138" spans="1:10" x14ac:dyDescent="0.2">
      <c r="A138" s="7" t="s">
        <v>136</v>
      </c>
      <c r="B138" s="10">
        <v>26416</v>
      </c>
    </row>
    <row r="139" spans="1:10" x14ac:dyDescent="0.2">
      <c r="A139" s="7" t="s">
        <v>137</v>
      </c>
      <c r="B139" s="10">
        <v>25226</v>
      </c>
    </row>
    <row r="140" spans="1:10" x14ac:dyDescent="0.2">
      <c r="A140" s="7" t="s">
        <v>138</v>
      </c>
      <c r="B140" s="10">
        <v>24723</v>
      </c>
    </row>
    <row r="141" spans="1:10" x14ac:dyDescent="0.2">
      <c r="A141" s="7" t="s">
        <v>139</v>
      </c>
      <c r="B141" s="10">
        <v>19945</v>
      </c>
    </row>
    <row r="142" spans="1:10" x14ac:dyDescent="0.2">
      <c r="A142" s="7" t="s">
        <v>140</v>
      </c>
      <c r="B142" s="10">
        <v>24040</v>
      </c>
    </row>
    <row r="143" spans="1:10" x14ac:dyDescent="0.2">
      <c r="A143" s="7" t="s">
        <v>141</v>
      </c>
      <c r="B143" s="10">
        <v>25034</v>
      </c>
    </row>
    <row r="144" spans="1:10" x14ac:dyDescent="0.2">
      <c r="A144" s="7" t="s">
        <v>142</v>
      </c>
      <c r="B144" s="10">
        <v>24885</v>
      </c>
      <c r="G144" s="94"/>
      <c r="H144" s="94"/>
      <c r="I144" s="94"/>
      <c r="J144" s="94"/>
    </row>
    <row r="145" spans="1:10" x14ac:dyDescent="0.2">
      <c r="A145" s="7" t="s">
        <v>143</v>
      </c>
      <c r="B145" s="10">
        <v>21168</v>
      </c>
      <c r="F145" s="8"/>
      <c r="G145" s="12"/>
      <c r="H145" s="12"/>
      <c r="I145" s="12"/>
      <c r="J145" s="12"/>
    </row>
    <row r="146" spans="1:10" x14ac:dyDescent="0.2">
      <c r="A146" s="7" t="s">
        <v>144</v>
      </c>
      <c r="B146" s="10">
        <v>23541</v>
      </c>
      <c r="F146" s="8"/>
      <c r="G146" s="12"/>
      <c r="H146" s="12"/>
      <c r="I146" s="12"/>
      <c r="J146" s="12"/>
    </row>
    <row r="147" spans="1:10" x14ac:dyDescent="0.2">
      <c r="A147" s="7" t="s">
        <v>145</v>
      </c>
      <c r="B147" s="10">
        <v>26019</v>
      </c>
      <c r="F147" s="8"/>
      <c r="G147" s="12"/>
      <c r="H147" s="12"/>
      <c r="I147" s="12"/>
      <c r="J147" s="12"/>
    </row>
    <row r="148" spans="1:10" x14ac:dyDescent="0.2">
      <c r="A148" s="7" t="s">
        <v>146</v>
      </c>
      <c r="B148" s="10">
        <v>24657</v>
      </c>
      <c r="F148" s="8"/>
      <c r="G148" s="12"/>
      <c r="H148" s="12"/>
      <c r="I148" s="12"/>
      <c r="J148" s="12"/>
    </row>
    <row r="149" spans="1:10" x14ac:dyDescent="0.2">
      <c r="A149" s="7" t="s">
        <v>147</v>
      </c>
      <c r="B149" s="10">
        <v>20599</v>
      </c>
    </row>
    <row r="150" spans="1:10" x14ac:dyDescent="0.2">
      <c r="A150" s="7" t="s">
        <v>148</v>
      </c>
      <c r="B150" s="10">
        <v>24534</v>
      </c>
    </row>
    <row r="151" spans="1:10" x14ac:dyDescent="0.2">
      <c r="A151" s="7" t="s">
        <v>149</v>
      </c>
      <c r="B151" s="10">
        <v>28717</v>
      </c>
    </row>
    <row r="152" spans="1:10" x14ac:dyDescent="0.2">
      <c r="A152" s="7" t="s">
        <v>150</v>
      </c>
      <c r="B152" s="10">
        <v>26138</v>
      </c>
    </row>
    <row r="153" spans="1:10" x14ac:dyDescent="0.2">
      <c r="A153" s="7" t="s">
        <v>151</v>
      </c>
      <c r="B153" s="10">
        <v>22968</v>
      </c>
    </row>
    <row r="154" spans="1:10" x14ac:dyDescent="0.2">
      <c r="A154" s="7" t="s">
        <v>152</v>
      </c>
      <c r="B154" s="10">
        <v>26577</v>
      </c>
    </row>
    <row r="155" spans="1:10" x14ac:dyDescent="0.2">
      <c r="A155" s="7" t="s">
        <v>153</v>
      </c>
      <c r="B155" s="10">
        <v>28660</v>
      </c>
    </row>
    <row r="156" spans="1:10" x14ac:dyDescent="0.2">
      <c r="A156" s="7" t="s">
        <v>154</v>
      </c>
      <c r="B156" s="10">
        <v>30430</v>
      </c>
    </row>
    <row r="157" spans="1:10" x14ac:dyDescent="0.2">
      <c r="A157" s="7" t="s">
        <v>155</v>
      </c>
      <c r="B157" s="10">
        <v>27356</v>
      </c>
    </row>
    <row r="158" spans="1:10" x14ac:dyDescent="0.2">
      <c r="A158" s="7" t="s">
        <v>156</v>
      </c>
      <c r="B158" s="10">
        <v>25454</v>
      </c>
    </row>
    <row r="159" spans="1:10" x14ac:dyDescent="0.2">
      <c r="A159" s="7" t="s">
        <v>157</v>
      </c>
      <c r="B159" s="10">
        <v>30194</v>
      </c>
    </row>
  </sheetData>
  <mergeCells count="1">
    <mergeCell ref="B3:C3"/>
  </mergeCells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R176"/>
  <sheetViews>
    <sheetView workbookViewId="0"/>
  </sheetViews>
  <sheetFormatPr defaultRowHeight="12.75" x14ac:dyDescent="0.2"/>
  <cols>
    <col min="1" max="1" width="18.7109375" bestFit="1" customWidth="1"/>
    <col min="2" max="2" width="18" bestFit="1" customWidth="1"/>
    <col min="3" max="4" width="14" bestFit="1" customWidth="1"/>
    <col min="5" max="5" width="9.28515625" bestFit="1" customWidth="1"/>
    <col min="10" max="10" width="8" bestFit="1" customWidth="1"/>
    <col min="11" max="11" width="4" bestFit="1" customWidth="1"/>
    <col min="12" max="12" width="8" bestFit="1" customWidth="1"/>
    <col min="13" max="13" width="5.5703125" bestFit="1" customWidth="1"/>
    <col min="14" max="14" width="5" bestFit="1" customWidth="1"/>
    <col min="15" max="15" width="5.140625" bestFit="1" customWidth="1"/>
    <col min="16" max="17" width="6.7109375" bestFit="1" customWidth="1"/>
    <col min="18" max="18" width="10.28515625" bestFit="1" customWidth="1"/>
  </cols>
  <sheetData>
    <row r="1" spans="1:18" x14ac:dyDescent="0.2">
      <c r="A1" t="s">
        <v>160</v>
      </c>
      <c r="O1" s="29">
        <v>-198.75672772665445</v>
      </c>
      <c r="P1" s="29">
        <v>-2763.9458878857354</v>
      </c>
      <c r="Q1" s="29">
        <v>-3967.1081081081074</v>
      </c>
    </row>
    <row r="2" spans="1:18" ht="13.5" thickBot="1" x14ac:dyDescent="0.25">
      <c r="N2" s="85" t="s">
        <v>228</v>
      </c>
      <c r="O2" s="85" t="s">
        <v>225</v>
      </c>
      <c r="P2" s="85" t="s">
        <v>226</v>
      </c>
      <c r="Q2" s="85" t="s">
        <v>227</v>
      </c>
      <c r="R2" s="85" t="s">
        <v>193</v>
      </c>
    </row>
    <row r="3" spans="1:18" x14ac:dyDescent="0.2">
      <c r="A3" s="16" t="s">
        <v>161</v>
      </c>
      <c r="B3" s="16"/>
      <c r="J3" s="30"/>
      <c r="K3" s="30"/>
      <c r="L3" s="30" t="s">
        <v>189</v>
      </c>
      <c r="M3" s="30">
        <v>150</v>
      </c>
      <c r="N3" s="85">
        <f>MID(L3,1,4)*1</f>
        <v>1994</v>
      </c>
      <c r="O3" s="90">
        <v>0</v>
      </c>
      <c r="P3" s="90">
        <v>1</v>
      </c>
      <c r="Q3" s="90">
        <v>0</v>
      </c>
      <c r="R3" s="92">
        <f>$B$17+N3*$B$18+SUMPRODUCT(O3:Q3,$O$1:$Q$1)</f>
        <v>22968.811913954578</v>
      </c>
    </row>
    <row r="4" spans="1:18" x14ac:dyDescent="0.2">
      <c r="A4" s="13" t="s">
        <v>162</v>
      </c>
      <c r="B4" s="21">
        <v>0.93672178421066976</v>
      </c>
      <c r="J4" s="30"/>
      <c r="K4" s="30"/>
      <c r="L4" s="30" t="s">
        <v>190</v>
      </c>
      <c r="M4" s="30">
        <v>151</v>
      </c>
      <c r="N4" s="85">
        <f>MID(L4,1,4)*1</f>
        <v>1995</v>
      </c>
      <c r="O4" s="90">
        <v>0</v>
      </c>
      <c r="P4" s="90">
        <v>0</v>
      </c>
      <c r="Q4" s="90">
        <v>1</v>
      </c>
      <c r="R4" s="92">
        <f>$B$17+N4*$B$18+SUMPRODUCT(O4:Q4,$O$1:$Q$1)</f>
        <v>22247.433535576274</v>
      </c>
    </row>
    <row r="5" spans="1:18" x14ac:dyDescent="0.2">
      <c r="A5" s="13" t="s">
        <v>163</v>
      </c>
      <c r="B5" s="21">
        <v>0.8774477010148205</v>
      </c>
      <c r="J5" s="30"/>
      <c r="K5" s="30"/>
      <c r="L5" s="30" t="s">
        <v>191</v>
      </c>
      <c r="M5" s="30">
        <v>152</v>
      </c>
      <c r="N5" s="85">
        <f>MID(L5,1,4)*1</f>
        <v>1995</v>
      </c>
      <c r="O5" s="90">
        <v>0</v>
      </c>
      <c r="P5" s="90">
        <v>0</v>
      </c>
      <c r="Q5" s="90">
        <v>0</v>
      </c>
      <c r="R5" s="92">
        <f>$B$17+N5*$B$18+SUMPRODUCT(O5:Q5,$O$1:$Q$1)</f>
        <v>26214.541643684381</v>
      </c>
    </row>
    <row r="6" spans="1:18" x14ac:dyDescent="0.2">
      <c r="A6" s="17" t="s">
        <v>164</v>
      </c>
      <c r="B6" s="18">
        <v>0.87404347048745434</v>
      </c>
      <c r="J6" s="30"/>
      <c r="K6" s="30"/>
      <c r="L6" s="30" t="s">
        <v>192</v>
      </c>
      <c r="M6" s="30">
        <v>153</v>
      </c>
      <c r="N6" s="85">
        <f>MID(L6,1,4)*1</f>
        <v>1995</v>
      </c>
      <c r="O6" s="90">
        <v>1</v>
      </c>
      <c r="P6" s="90">
        <v>0</v>
      </c>
      <c r="Q6" s="90">
        <v>0</v>
      </c>
      <c r="R6" s="92">
        <f>$B$17+N6*$B$18+SUMPRODUCT(O6:Q6,$O$1:$Q$1)</f>
        <v>26015.784915957727</v>
      </c>
    </row>
    <row r="7" spans="1:18" x14ac:dyDescent="0.2">
      <c r="A7" s="13" t="s">
        <v>165</v>
      </c>
      <c r="B7" s="21">
        <v>2074.6310375139992</v>
      </c>
      <c r="J7" s="30"/>
      <c r="K7" s="30"/>
      <c r="N7" s="31"/>
      <c r="Q7" s="32" t="s">
        <v>170</v>
      </c>
      <c r="R7" s="93">
        <f>SUM(R3:R6)</f>
        <v>97446.57200917296</v>
      </c>
    </row>
    <row r="8" spans="1:18" ht="13.5" thickBot="1" x14ac:dyDescent="0.25">
      <c r="A8" s="14" t="s">
        <v>166</v>
      </c>
      <c r="B8" s="14">
        <v>149</v>
      </c>
      <c r="K8" s="85" t="s">
        <v>240</v>
      </c>
      <c r="M8" s="32"/>
      <c r="N8" s="57"/>
      <c r="O8" s="57"/>
    </row>
    <row r="10" spans="1:18" ht="13.5" thickBot="1" x14ac:dyDescent="0.25">
      <c r="A10" t="s">
        <v>167</v>
      </c>
    </row>
    <row r="11" spans="1:18" x14ac:dyDescent="0.2">
      <c r="A11" s="15"/>
      <c r="B11" s="15" t="s">
        <v>172</v>
      </c>
      <c r="C11" s="15" t="s">
        <v>173</v>
      </c>
      <c r="D11" s="15" t="s">
        <v>174</v>
      </c>
      <c r="E11" s="15" t="s">
        <v>175</v>
      </c>
      <c r="F11" s="15" t="s">
        <v>176</v>
      </c>
    </row>
    <row r="12" spans="1:18" x14ac:dyDescent="0.2">
      <c r="A12" s="13" t="s">
        <v>168</v>
      </c>
      <c r="B12" s="13">
        <v>4</v>
      </c>
      <c r="C12" s="35">
        <v>4437557684.5797787</v>
      </c>
      <c r="D12" s="35">
        <v>1109389421.1449447</v>
      </c>
      <c r="E12" s="35">
        <v>257.75213927527807</v>
      </c>
      <c r="F12" s="13">
        <v>1.4673021198450893E-64</v>
      </c>
    </row>
    <row r="13" spans="1:18" x14ac:dyDescent="0.2">
      <c r="A13" s="13" t="s">
        <v>169</v>
      </c>
      <c r="B13" s="13">
        <v>144</v>
      </c>
      <c r="C13" s="35">
        <v>619789527.62156343</v>
      </c>
      <c r="D13" s="35">
        <v>4304093.9418164128</v>
      </c>
      <c r="E13" s="35"/>
      <c r="F13" s="13"/>
    </row>
    <row r="14" spans="1:18" ht="13.5" thickBot="1" x14ac:dyDescent="0.25">
      <c r="A14" s="14" t="s">
        <v>170</v>
      </c>
      <c r="B14" s="14">
        <v>148</v>
      </c>
      <c r="C14" s="36">
        <v>5057347212.2013416</v>
      </c>
      <c r="D14" s="36"/>
      <c r="E14" s="36"/>
      <c r="F14" s="14"/>
    </row>
    <row r="15" spans="1:18" ht="13.5" thickBot="1" x14ac:dyDescent="0.25"/>
    <row r="16" spans="1:18" x14ac:dyDescent="0.2">
      <c r="A16" s="15"/>
      <c r="B16" s="15" t="s">
        <v>177</v>
      </c>
      <c r="C16" s="15" t="s">
        <v>165</v>
      </c>
      <c r="D16" s="15" t="s">
        <v>178</v>
      </c>
      <c r="E16" s="15" t="s">
        <v>179</v>
      </c>
      <c r="F16" s="15" t="s">
        <v>180</v>
      </c>
      <c r="G16" s="15" t="s">
        <v>181</v>
      </c>
      <c r="H16" s="15" t="s">
        <v>182</v>
      </c>
      <c r="I16" s="15" t="s">
        <v>183</v>
      </c>
    </row>
    <row r="17" spans="1:12" x14ac:dyDescent="0.2">
      <c r="A17" s="13" t="s">
        <v>171</v>
      </c>
      <c r="B17" s="81">
        <v>-934944.22283508</v>
      </c>
      <c r="C17" s="69">
        <v>31238.702919438398</v>
      </c>
      <c r="D17" s="69">
        <v>-29.929034673629406</v>
      </c>
      <c r="E17" s="74">
        <v>1.0894375457867225E-63</v>
      </c>
      <c r="F17" s="13">
        <v>-996689.86411452654</v>
      </c>
      <c r="G17" s="13">
        <v>-873198.58155563346</v>
      </c>
      <c r="H17" s="13">
        <v>-996689.86411452654</v>
      </c>
      <c r="I17" s="13">
        <v>-873198.58155563346</v>
      </c>
      <c r="L17" s="30"/>
    </row>
    <row r="18" spans="1:12" x14ac:dyDescent="0.2">
      <c r="A18" s="13" t="s">
        <v>228</v>
      </c>
      <c r="B18" s="81">
        <v>481.78384184399215</v>
      </c>
      <c r="C18" s="69">
        <v>15.808117895265836</v>
      </c>
      <c r="D18" s="69">
        <v>30.476989419991309</v>
      </c>
      <c r="E18" s="74">
        <v>1.1382129797382091E-64</v>
      </c>
      <c r="F18" s="13">
        <v>450.53791017450169</v>
      </c>
      <c r="G18" s="13">
        <v>513.02977351348261</v>
      </c>
      <c r="H18" s="13">
        <v>450.53791017450169</v>
      </c>
      <c r="I18" s="13">
        <v>513.02977351348261</v>
      </c>
      <c r="J18" s="30"/>
      <c r="L18" s="30"/>
    </row>
    <row r="19" spans="1:12" x14ac:dyDescent="0.2">
      <c r="A19" s="71" t="s">
        <v>225</v>
      </c>
      <c r="B19" s="82">
        <v>-198.75672772665445</v>
      </c>
      <c r="C19" s="72">
        <v>479.22329606143228</v>
      </c>
      <c r="D19" s="72">
        <v>-0.41474763301401679</v>
      </c>
      <c r="E19" s="75">
        <v>0.67894388517545368</v>
      </c>
      <c r="F19" s="71">
        <v>-1145.977545686761</v>
      </c>
      <c r="G19" s="71">
        <v>748.46409023345223</v>
      </c>
      <c r="H19" s="71">
        <v>-1145.977545686761</v>
      </c>
      <c r="I19" s="71">
        <v>748.46409023345223</v>
      </c>
      <c r="J19" s="30"/>
      <c r="L19" s="30"/>
    </row>
    <row r="20" spans="1:12" x14ac:dyDescent="0.2">
      <c r="A20" t="s">
        <v>226</v>
      </c>
      <c r="B20" s="83">
        <v>-2763.9458878857354</v>
      </c>
      <c r="C20" s="79">
        <v>482.60089429678999</v>
      </c>
      <c r="D20" s="70">
        <v>-5.7271876628267568</v>
      </c>
      <c r="E20" s="76">
        <v>5.7392167258482863E-8</v>
      </c>
      <c r="F20">
        <v>-3717.842782300243</v>
      </c>
      <c r="G20">
        <v>-1810.0489934712277</v>
      </c>
      <c r="H20">
        <v>-3717.842782300243</v>
      </c>
      <c r="I20">
        <v>-1810.0489934712277</v>
      </c>
      <c r="J20" s="30"/>
    </row>
    <row r="21" spans="1:12" ht="13.5" thickBot="1" x14ac:dyDescent="0.25">
      <c r="A21" s="48" t="s">
        <v>227</v>
      </c>
      <c r="B21" s="84">
        <v>-3967.1081081081074</v>
      </c>
      <c r="C21" s="80">
        <v>482.34191875128471</v>
      </c>
      <c r="D21" s="77">
        <v>-8.2246803644567983</v>
      </c>
      <c r="E21" s="52">
        <v>1.0515716409047049E-13</v>
      </c>
      <c r="F21" s="48">
        <v>-4920.4931179167097</v>
      </c>
      <c r="G21" s="48">
        <v>-3013.7230982995056</v>
      </c>
      <c r="H21" s="48">
        <v>-4920.4931179167097</v>
      </c>
      <c r="I21" s="48">
        <v>-3013.7230982995056</v>
      </c>
    </row>
    <row r="22" spans="1:12" x14ac:dyDescent="0.2">
      <c r="C22" s="49"/>
      <c r="D22" s="50"/>
      <c r="E22" s="85" t="s">
        <v>236</v>
      </c>
    </row>
    <row r="23" spans="1:12" x14ac:dyDescent="0.2">
      <c r="E23" s="85" t="s">
        <v>237</v>
      </c>
    </row>
    <row r="24" spans="1:12" x14ac:dyDescent="0.2">
      <c r="A24" s="78"/>
      <c r="B24" s="78"/>
      <c r="C24" s="88" t="s">
        <v>197</v>
      </c>
      <c r="D24" s="65">
        <f>SQRT(D25)</f>
        <v>2039.5247630772069</v>
      </c>
    </row>
    <row r="25" spans="1:12" x14ac:dyDescent="0.2">
      <c r="A25" t="s">
        <v>184</v>
      </c>
      <c r="C25" s="87" t="s">
        <v>196</v>
      </c>
      <c r="D25" s="89">
        <f>AVERAGE(D28:D176)</f>
        <v>4159661.2592051374</v>
      </c>
      <c r="E25" s="29"/>
    </row>
    <row r="26" spans="1:12" ht="13.5" thickBot="1" x14ac:dyDescent="0.25">
      <c r="D26" s="34"/>
    </row>
    <row r="27" spans="1:12" x14ac:dyDescent="0.2">
      <c r="A27" s="15" t="s">
        <v>185</v>
      </c>
      <c r="B27" s="15" t="s">
        <v>186</v>
      </c>
      <c r="C27" s="15" t="s">
        <v>187</v>
      </c>
      <c r="D27" s="34" t="s">
        <v>203</v>
      </c>
    </row>
    <row r="28" spans="1:12" x14ac:dyDescent="0.2">
      <c r="A28" s="13">
        <v>1</v>
      </c>
      <c r="B28" s="27">
        <v>7707.9989258860105</v>
      </c>
      <c r="C28" s="27">
        <v>284.00107411398949</v>
      </c>
      <c r="D28" s="34">
        <f>C28*C28</f>
        <v>80656.610097899757</v>
      </c>
      <c r="F28" s="29"/>
    </row>
    <row r="29" spans="1:12" x14ac:dyDescent="0.2">
      <c r="A29" s="13">
        <v>2</v>
      </c>
      <c r="B29" s="27">
        <v>5142.80976572693</v>
      </c>
      <c r="C29" s="27">
        <v>971.19023427307002</v>
      </c>
      <c r="D29" s="34">
        <f t="shared" ref="D29:D92" si="0">C29*C29</f>
        <v>943210.47114738065</v>
      </c>
    </row>
    <row r="30" spans="1:12" x14ac:dyDescent="0.2">
      <c r="A30" s="13">
        <v>3</v>
      </c>
      <c r="B30" s="27">
        <v>4421.4313873485071</v>
      </c>
      <c r="C30" s="27">
        <v>1543.5686126514929</v>
      </c>
      <c r="D30" s="34">
        <f t="shared" si="0"/>
        <v>2382604.0619628546</v>
      </c>
    </row>
    <row r="31" spans="1:12" x14ac:dyDescent="0.2">
      <c r="A31" s="13">
        <v>4</v>
      </c>
      <c r="B31" s="27">
        <v>8388.5394954566145</v>
      </c>
      <c r="C31" s="27">
        <v>71.460504543385468</v>
      </c>
      <c r="D31" s="34">
        <f t="shared" si="0"/>
        <v>5106.6037095952152</v>
      </c>
    </row>
    <row r="32" spans="1:12" x14ac:dyDescent="0.2">
      <c r="A32" s="13">
        <v>5</v>
      </c>
      <c r="B32" s="27">
        <v>8189.7827677299601</v>
      </c>
      <c r="C32" s="27">
        <v>133.21723227003986</v>
      </c>
      <c r="D32" s="34">
        <f t="shared" si="0"/>
        <v>17746.83097368975</v>
      </c>
    </row>
    <row r="33" spans="1:4" x14ac:dyDescent="0.2">
      <c r="A33" s="13">
        <v>6</v>
      </c>
      <c r="B33" s="27">
        <v>5624.5936075708796</v>
      </c>
      <c r="C33" s="27">
        <v>708.40639242912039</v>
      </c>
      <c r="D33" s="34">
        <f t="shared" si="0"/>
        <v>501839.61683444091</v>
      </c>
    </row>
    <row r="34" spans="1:4" x14ac:dyDescent="0.2">
      <c r="A34" s="13">
        <v>7</v>
      </c>
      <c r="B34" s="27">
        <v>4903.2152291924567</v>
      </c>
      <c r="C34" s="27">
        <v>771.78477080754328</v>
      </c>
      <c r="D34" s="34">
        <f t="shared" si="0"/>
        <v>595651.73245045217</v>
      </c>
    </row>
    <row r="35" spans="1:4" x14ac:dyDescent="0.2">
      <c r="A35" s="13">
        <v>8</v>
      </c>
      <c r="B35" s="27">
        <v>8870.3233373005642</v>
      </c>
      <c r="C35" s="27">
        <v>1219.6766626994358</v>
      </c>
      <c r="D35" s="34">
        <f t="shared" si="0"/>
        <v>1487611.1615336335</v>
      </c>
    </row>
    <row r="36" spans="1:4" x14ac:dyDescent="0.2">
      <c r="A36" s="13">
        <v>9</v>
      </c>
      <c r="B36" s="27">
        <v>8671.5666095739089</v>
      </c>
      <c r="C36" s="27">
        <v>363.43339042609114</v>
      </c>
      <c r="D36" s="34">
        <f t="shared" si="0"/>
        <v>132083.82927660359</v>
      </c>
    </row>
    <row r="37" spans="1:4" x14ac:dyDescent="0.2">
      <c r="A37" s="13">
        <v>10</v>
      </c>
      <c r="B37" s="27">
        <v>6106.3774494148292</v>
      </c>
      <c r="C37" s="27">
        <v>869.62255058517076</v>
      </c>
      <c r="D37" s="34">
        <f t="shared" si="0"/>
        <v>756243.38048625784</v>
      </c>
    </row>
    <row r="38" spans="1:4" x14ac:dyDescent="0.2">
      <c r="A38" s="13">
        <v>11</v>
      </c>
      <c r="B38" s="27">
        <v>5384.9990710365228</v>
      </c>
      <c r="C38" s="27">
        <v>1074.0009289634772</v>
      </c>
      <c r="D38" s="34">
        <f t="shared" si="0"/>
        <v>1153477.9954144121</v>
      </c>
    </row>
    <row r="39" spans="1:4" x14ac:dyDescent="0.2">
      <c r="A39" s="13">
        <v>12</v>
      </c>
      <c r="B39" s="27">
        <v>9352.1071791446302</v>
      </c>
      <c r="C39" s="27">
        <v>1543.8928208553698</v>
      </c>
      <c r="D39" s="34">
        <f t="shared" si="0"/>
        <v>2383605.0422887509</v>
      </c>
    </row>
    <row r="40" spans="1:4" x14ac:dyDescent="0.2">
      <c r="A40" s="13">
        <v>13</v>
      </c>
      <c r="B40" s="27">
        <v>9153.3504514179749</v>
      </c>
      <c r="C40" s="27">
        <v>824.64954858202509</v>
      </c>
      <c r="D40" s="34">
        <f t="shared" si="0"/>
        <v>680046.8779765378</v>
      </c>
    </row>
    <row r="41" spans="1:4" x14ac:dyDescent="0.2">
      <c r="A41" s="13">
        <v>14</v>
      </c>
      <c r="B41" s="27">
        <v>6588.1612912588953</v>
      </c>
      <c r="C41" s="27">
        <v>877.83870874110471</v>
      </c>
      <c r="D41" s="34">
        <f t="shared" si="0"/>
        <v>770600.79856425012</v>
      </c>
    </row>
    <row r="42" spans="1:4" x14ac:dyDescent="0.2">
      <c r="A42" s="13">
        <v>15</v>
      </c>
      <c r="B42" s="27">
        <v>5866.7829128804724</v>
      </c>
      <c r="C42" s="27">
        <v>1332.2170871195276</v>
      </c>
      <c r="D42" s="34">
        <f t="shared" si="0"/>
        <v>1774802.367213239</v>
      </c>
    </row>
    <row r="43" spans="1:4" x14ac:dyDescent="0.2">
      <c r="A43" s="13">
        <v>16</v>
      </c>
      <c r="B43" s="27">
        <v>9833.8910209885798</v>
      </c>
      <c r="C43" s="27">
        <v>1143.1089790114202</v>
      </c>
      <c r="D43" s="34">
        <f t="shared" si="0"/>
        <v>1306698.1378965315</v>
      </c>
    </row>
    <row r="44" spans="1:4" x14ac:dyDescent="0.2">
      <c r="A44" s="13">
        <v>17</v>
      </c>
      <c r="B44" s="27">
        <v>9635.1342932619245</v>
      </c>
      <c r="C44" s="27">
        <v>-223.13429326192454</v>
      </c>
      <c r="D44" s="34">
        <f t="shared" si="0"/>
        <v>49788.912829498542</v>
      </c>
    </row>
    <row r="45" spans="1:4" x14ac:dyDescent="0.2">
      <c r="A45" s="13">
        <v>18</v>
      </c>
      <c r="B45" s="27">
        <v>7069.9451331028449</v>
      </c>
      <c r="C45" s="27">
        <v>-728.94513310284492</v>
      </c>
      <c r="D45" s="34">
        <f t="shared" si="0"/>
        <v>531361.0070743243</v>
      </c>
    </row>
    <row r="46" spans="1:4" x14ac:dyDescent="0.2">
      <c r="A46" s="13">
        <v>19</v>
      </c>
      <c r="B46" s="27">
        <v>6348.5667547245384</v>
      </c>
      <c r="C46" s="27">
        <v>1435.4332452754616</v>
      </c>
      <c r="D46" s="34">
        <f t="shared" si="0"/>
        <v>2060468.6016420433</v>
      </c>
    </row>
    <row r="47" spans="1:4" x14ac:dyDescent="0.2">
      <c r="A47" s="13">
        <v>20</v>
      </c>
      <c r="B47" s="27">
        <v>10315.674862832646</v>
      </c>
      <c r="C47" s="27">
        <v>1595.3251371673541</v>
      </c>
      <c r="D47" s="34">
        <f t="shared" si="0"/>
        <v>2545062.2932780371</v>
      </c>
    </row>
    <row r="48" spans="1:4" x14ac:dyDescent="0.2">
      <c r="A48" s="13">
        <v>21</v>
      </c>
      <c r="B48" s="27">
        <v>10116.918135105991</v>
      </c>
      <c r="C48" s="27">
        <v>-37.918135105990586</v>
      </c>
      <c r="D48" s="34">
        <f t="shared" si="0"/>
        <v>1437.7849699161557</v>
      </c>
    </row>
    <row r="49" spans="1:4" x14ac:dyDescent="0.2">
      <c r="A49" s="13">
        <v>22</v>
      </c>
      <c r="B49" s="27">
        <v>7551.728974946911</v>
      </c>
      <c r="C49" s="27">
        <v>169.27102505308903</v>
      </c>
      <c r="D49" s="34">
        <f t="shared" si="0"/>
        <v>28652.679922523494</v>
      </c>
    </row>
    <row r="50" spans="1:4" x14ac:dyDescent="0.2">
      <c r="A50" s="13">
        <v>23</v>
      </c>
      <c r="B50" s="27">
        <v>6830.3505965684881</v>
      </c>
      <c r="C50" s="27">
        <v>1366.6494034315119</v>
      </c>
      <c r="D50" s="34">
        <f t="shared" si="0"/>
        <v>1867730.5918997074</v>
      </c>
    </row>
    <row r="51" spans="1:4" x14ac:dyDescent="0.2">
      <c r="A51" s="13">
        <v>24</v>
      </c>
      <c r="B51" s="27">
        <v>10797.458704676596</v>
      </c>
      <c r="C51" s="27">
        <v>1240.5412953234045</v>
      </c>
      <c r="D51" s="34">
        <f t="shared" si="0"/>
        <v>1538942.7054026702</v>
      </c>
    </row>
    <row r="52" spans="1:4" x14ac:dyDescent="0.2">
      <c r="A52" s="13">
        <v>25</v>
      </c>
      <c r="B52" s="27">
        <v>10598.70197694994</v>
      </c>
      <c r="C52" s="27">
        <v>1364.2980230500598</v>
      </c>
      <c r="D52" s="34">
        <f t="shared" si="0"/>
        <v>1861309.0956983014</v>
      </c>
    </row>
    <row r="53" spans="1:4" x14ac:dyDescent="0.2">
      <c r="A53" s="13">
        <v>26</v>
      </c>
      <c r="B53" s="27">
        <v>8033.5128167908606</v>
      </c>
      <c r="C53" s="27">
        <v>-0.51281679086059739</v>
      </c>
      <c r="D53" s="34">
        <f t="shared" si="0"/>
        <v>0.26298106098856167</v>
      </c>
    </row>
    <row r="54" spans="1:4" x14ac:dyDescent="0.2">
      <c r="A54" s="13">
        <v>27</v>
      </c>
      <c r="B54" s="27">
        <v>7312.1344384124377</v>
      </c>
      <c r="C54" s="27">
        <v>1305.8655615875623</v>
      </c>
      <c r="D54" s="34">
        <f t="shared" si="0"/>
        <v>1705284.8649403995</v>
      </c>
    </row>
    <row r="55" spans="1:4" x14ac:dyDescent="0.2">
      <c r="A55" s="13">
        <v>28</v>
      </c>
      <c r="B55" s="27">
        <v>11279.242546520545</v>
      </c>
      <c r="C55" s="27">
        <v>2345.7574534794549</v>
      </c>
      <c r="D55" s="34">
        <f t="shared" si="0"/>
        <v>5502578.0305544166</v>
      </c>
    </row>
    <row r="56" spans="1:4" x14ac:dyDescent="0.2">
      <c r="A56" s="13">
        <v>29</v>
      </c>
      <c r="B56" s="27">
        <v>11080.48581879389</v>
      </c>
      <c r="C56" s="27">
        <v>653.51418120611015</v>
      </c>
      <c r="D56" s="34">
        <f t="shared" si="0"/>
        <v>427080.78503749258</v>
      </c>
    </row>
    <row r="57" spans="1:4" x14ac:dyDescent="0.2">
      <c r="A57" s="13">
        <v>30</v>
      </c>
      <c r="B57" s="27">
        <v>8515.2966586348102</v>
      </c>
      <c r="C57" s="27">
        <v>379.70334136518977</v>
      </c>
      <c r="D57" s="34">
        <f t="shared" si="0"/>
        <v>144174.62744388983</v>
      </c>
    </row>
    <row r="58" spans="1:4" x14ac:dyDescent="0.2">
      <c r="A58" s="13">
        <v>31</v>
      </c>
      <c r="B58" s="27">
        <v>7793.9182802565037</v>
      </c>
      <c r="C58" s="27">
        <v>933.08171974349625</v>
      </c>
      <c r="D58" s="34">
        <f t="shared" si="0"/>
        <v>870641.49571948044</v>
      </c>
    </row>
    <row r="59" spans="1:4" x14ac:dyDescent="0.2">
      <c r="A59" s="13">
        <v>32</v>
      </c>
      <c r="B59" s="27">
        <v>11761.026388364611</v>
      </c>
      <c r="C59" s="27">
        <v>2212.9736116353888</v>
      </c>
      <c r="D59" s="34">
        <f t="shared" si="0"/>
        <v>4897252.2057945766</v>
      </c>
    </row>
    <row r="60" spans="1:4" x14ac:dyDescent="0.2">
      <c r="A60" s="13">
        <v>33</v>
      </c>
      <c r="B60" s="27">
        <v>11562.269660637956</v>
      </c>
      <c r="C60" s="27">
        <v>1020.7303393620441</v>
      </c>
      <c r="D60" s="34">
        <f t="shared" si="0"/>
        <v>1041890.4256941538</v>
      </c>
    </row>
    <row r="61" spans="1:4" x14ac:dyDescent="0.2">
      <c r="A61" s="13">
        <v>34</v>
      </c>
      <c r="B61" s="27">
        <v>8997.0805004788763</v>
      </c>
      <c r="C61" s="27">
        <v>527.91949952112373</v>
      </c>
      <c r="D61" s="34">
        <f t="shared" si="0"/>
        <v>278698.99797463376</v>
      </c>
    </row>
    <row r="62" spans="1:4" x14ac:dyDescent="0.2">
      <c r="A62" s="13">
        <v>35</v>
      </c>
      <c r="B62" s="27">
        <v>8275.7021221004543</v>
      </c>
      <c r="C62" s="27">
        <v>1386.2978778995457</v>
      </c>
      <c r="D62" s="34">
        <f t="shared" si="0"/>
        <v>1921821.8062687838</v>
      </c>
    </row>
    <row r="63" spans="1:4" x14ac:dyDescent="0.2">
      <c r="A63" s="13">
        <v>36</v>
      </c>
      <c r="B63" s="27">
        <v>12242.810230208561</v>
      </c>
      <c r="C63" s="27">
        <v>3247.1897697914392</v>
      </c>
      <c r="D63" s="34">
        <f t="shared" si="0"/>
        <v>10544241.401038179</v>
      </c>
    </row>
    <row r="64" spans="1:4" x14ac:dyDescent="0.2">
      <c r="A64" s="13">
        <v>37</v>
      </c>
      <c r="B64" s="27">
        <v>12044.053502481906</v>
      </c>
      <c r="C64" s="27">
        <v>1794.9464975180945</v>
      </c>
      <c r="D64" s="34">
        <f t="shared" si="0"/>
        <v>3221832.9289524746</v>
      </c>
    </row>
    <row r="65" spans="1:4" x14ac:dyDescent="0.2">
      <c r="A65" s="13">
        <v>38</v>
      </c>
      <c r="B65" s="27">
        <v>9478.8643423228259</v>
      </c>
      <c r="C65" s="27">
        <v>568.13565767717409</v>
      </c>
      <c r="D65" s="34">
        <f t="shared" si="0"/>
        <v>322778.12552427512</v>
      </c>
    </row>
    <row r="66" spans="1:4" x14ac:dyDescent="0.2">
      <c r="A66" s="13">
        <v>39</v>
      </c>
      <c r="B66" s="27">
        <v>8757.4859639444039</v>
      </c>
      <c r="C66" s="27">
        <v>1030.5140360555961</v>
      </c>
      <c r="D66" s="34">
        <f t="shared" si="0"/>
        <v>1061959.1785075944</v>
      </c>
    </row>
    <row r="67" spans="1:4" x14ac:dyDescent="0.2">
      <c r="A67" s="13">
        <v>40</v>
      </c>
      <c r="B67" s="27">
        <v>12724.59407205251</v>
      </c>
      <c r="C67" s="27">
        <v>2253.4059279474895</v>
      </c>
      <c r="D67" s="34">
        <f t="shared" si="0"/>
        <v>5077838.2761088861</v>
      </c>
    </row>
    <row r="68" spans="1:4" x14ac:dyDescent="0.2">
      <c r="A68" s="13">
        <v>41</v>
      </c>
      <c r="B68" s="27">
        <v>12525.837344325855</v>
      </c>
      <c r="C68" s="27">
        <v>519.16265567414484</v>
      </c>
      <c r="D68" s="34">
        <f t="shared" si="0"/>
        <v>269529.86304663069</v>
      </c>
    </row>
    <row r="69" spans="1:4" x14ac:dyDescent="0.2">
      <c r="A69" s="13">
        <v>42</v>
      </c>
      <c r="B69" s="27">
        <v>9960.6481841667755</v>
      </c>
      <c r="C69" s="27">
        <v>-471.64818416677554</v>
      </c>
      <c r="D69" s="34">
        <f t="shared" si="0"/>
        <v>222452.00962781662</v>
      </c>
    </row>
    <row r="70" spans="1:4" x14ac:dyDescent="0.2">
      <c r="A70" s="13">
        <v>43</v>
      </c>
      <c r="B70" s="27">
        <v>9239.26980578847</v>
      </c>
      <c r="C70" s="27">
        <v>-498.26980578846997</v>
      </c>
      <c r="D70" s="34">
        <f t="shared" si="0"/>
        <v>248272.79936047958</v>
      </c>
    </row>
    <row r="71" spans="1:4" x14ac:dyDescent="0.2">
      <c r="A71" s="13">
        <v>44</v>
      </c>
      <c r="B71" s="27">
        <v>13206.377913896577</v>
      </c>
      <c r="C71" s="27">
        <v>-57.377913896576501</v>
      </c>
      <c r="D71" s="34">
        <f t="shared" si="0"/>
        <v>3292.2250031229469</v>
      </c>
    </row>
    <row r="72" spans="1:4" x14ac:dyDescent="0.2">
      <c r="A72" s="13">
        <v>45</v>
      </c>
      <c r="B72" s="27">
        <v>13007.621186169921</v>
      </c>
      <c r="C72" s="27">
        <v>1098.3788138300788</v>
      </c>
      <c r="D72" s="34">
        <f t="shared" si="0"/>
        <v>1206436.0186707708</v>
      </c>
    </row>
    <row r="73" spans="1:4" x14ac:dyDescent="0.2">
      <c r="A73" s="13">
        <v>46</v>
      </c>
      <c r="B73" s="27">
        <v>10442.432026010842</v>
      </c>
      <c r="C73" s="27">
        <v>-444.43202601084158</v>
      </c>
      <c r="D73" s="34">
        <f t="shared" si="0"/>
        <v>197519.82574410137</v>
      </c>
    </row>
    <row r="74" spans="1:4" x14ac:dyDescent="0.2">
      <c r="A74" s="13">
        <v>47</v>
      </c>
      <c r="B74" s="27">
        <v>9721.0536476324196</v>
      </c>
      <c r="C74" s="27">
        <v>312.9463523675804</v>
      </c>
      <c r="D74" s="34">
        <f t="shared" si="0"/>
        <v>97935.419460173798</v>
      </c>
    </row>
    <row r="75" spans="1:4" x14ac:dyDescent="0.2">
      <c r="A75" s="13">
        <v>48</v>
      </c>
      <c r="B75" s="27">
        <v>13688.161755740526</v>
      </c>
      <c r="C75" s="27">
        <v>1392.8382442594739</v>
      </c>
      <c r="D75" s="34">
        <f t="shared" si="0"/>
        <v>1939998.3746718138</v>
      </c>
    </row>
    <row r="76" spans="1:4" x14ac:dyDescent="0.2">
      <c r="A76" s="13">
        <v>49</v>
      </c>
      <c r="B76" s="27">
        <v>13489.405028013871</v>
      </c>
      <c r="C76" s="27">
        <v>-223.40502801387083</v>
      </c>
      <c r="D76" s="34">
        <f t="shared" si="0"/>
        <v>49909.80654187841</v>
      </c>
    </row>
    <row r="77" spans="1:4" x14ac:dyDescent="0.2">
      <c r="A77" s="13">
        <v>50</v>
      </c>
      <c r="B77" s="27">
        <v>10924.215867854791</v>
      </c>
      <c r="C77" s="27">
        <v>-927.21586785479121</v>
      </c>
      <c r="D77" s="34">
        <f t="shared" si="0"/>
        <v>859729.26560171368</v>
      </c>
    </row>
    <row r="78" spans="1:4" x14ac:dyDescent="0.2">
      <c r="A78" s="13">
        <v>51</v>
      </c>
      <c r="B78" s="27">
        <v>10202.837489476486</v>
      </c>
      <c r="C78" s="27">
        <v>-1175.8374894764856</v>
      </c>
      <c r="D78" s="34">
        <f t="shared" si="0"/>
        <v>1382593.8016583645</v>
      </c>
    </row>
    <row r="79" spans="1:4" x14ac:dyDescent="0.2">
      <c r="A79" s="13">
        <v>52</v>
      </c>
      <c r="B79" s="27">
        <v>14169.945597584592</v>
      </c>
      <c r="C79" s="27">
        <v>154.05440241540782</v>
      </c>
      <c r="D79" s="34">
        <f t="shared" si="0"/>
        <v>23732.75890356841</v>
      </c>
    </row>
    <row r="80" spans="1:4" x14ac:dyDescent="0.2">
      <c r="A80" s="13">
        <v>53</v>
      </c>
      <c r="B80" s="27">
        <v>13971.188869857937</v>
      </c>
      <c r="C80" s="27">
        <v>-822.18886985793688</v>
      </c>
      <c r="D80" s="34">
        <f t="shared" si="0"/>
        <v>675994.53771827149</v>
      </c>
    </row>
    <row r="81" spans="1:4" x14ac:dyDescent="0.2">
      <c r="A81" s="13">
        <v>54</v>
      </c>
      <c r="B81" s="27">
        <v>11405.999709698857</v>
      </c>
      <c r="C81" s="27">
        <v>-196.99970969885726</v>
      </c>
      <c r="D81" s="34">
        <f t="shared" si="0"/>
        <v>38808.885621434034</v>
      </c>
    </row>
    <row r="82" spans="1:4" x14ac:dyDescent="0.2">
      <c r="A82" s="13">
        <v>55</v>
      </c>
      <c r="B82" s="27">
        <v>10684.621331320435</v>
      </c>
      <c r="C82" s="27">
        <v>-352.62133132043527</v>
      </c>
      <c r="D82" s="34">
        <f t="shared" si="0"/>
        <v>124341.80330219619</v>
      </c>
    </row>
    <row r="83" spans="1:4" x14ac:dyDescent="0.2">
      <c r="A83" s="13">
        <v>56</v>
      </c>
      <c r="B83" s="27">
        <v>14651.729439428542</v>
      </c>
      <c r="C83" s="27">
        <v>702.27056057145819</v>
      </c>
      <c r="D83" s="34">
        <f t="shared" si="0"/>
        <v>493183.94024535012</v>
      </c>
    </row>
    <row r="84" spans="1:4" x14ac:dyDescent="0.2">
      <c r="A84" s="13">
        <v>57</v>
      </c>
      <c r="B84" s="27">
        <v>14452.972711701887</v>
      </c>
      <c r="C84" s="27">
        <v>-652.97271170188651</v>
      </c>
      <c r="D84" s="34">
        <f t="shared" si="0"/>
        <v>426373.36222731502</v>
      </c>
    </row>
    <row r="85" spans="1:4" x14ac:dyDescent="0.2">
      <c r="A85" s="13">
        <v>58</v>
      </c>
      <c r="B85" s="27">
        <v>11887.783551542807</v>
      </c>
      <c r="C85" s="27">
        <v>-101.78355154280689</v>
      </c>
      <c r="D85" s="34">
        <f t="shared" si="0"/>
        <v>10359.891364667226</v>
      </c>
    </row>
    <row r="86" spans="1:4" x14ac:dyDescent="0.2">
      <c r="A86" s="13">
        <v>59</v>
      </c>
      <c r="B86" s="27">
        <v>11166.405173164385</v>
      </c>
      <c r="C86" s="27">
        <v>-616.40517316438491</v>
      </c>
      <c r="D86" s="34">
        <f t="shared" si="0"/>
        <v>379955.33750381536</v>
      </c>
    </row>
    <row r="87" spans="1:4" x14ac:dyDescent="0.2">
      <c r="A87" s="13">
        <v>60</v>
      </c>
      <c r="B87" s="27">
        <v>15133.513281272491</v>
      </c>
      <c r="C87" s="27">
        <v>980.48671872750856</v>
      </c>
      <c r="D87" s="34">
        <f t="shared" si="0"/>
        <v>961354.20560103643</v>
      </c>
    </row>
    <row r="88" spans="1:4" x14ac:dyDescent="0.2">
      <c r="A88" s="13">
        <v>61</v>
      </c>
      <c r="B88" s="27">
        <v>14934.756553545836</v>
      </c>
      <c r="C88" s="27">
        <v>-1679.7565535458361</v>
      </c>
      <c r="D88" s="34">
        <f t="shared" si="0"/>
        <v>2821582.0791801857</v>
      </c>
    </row>
    <row r="89" spans="1:4" x14ac:dyDescent="0.2">
      <c r="A89" s="13">
        <v>62</v>
      </c>
      <c r="B89" s="27">
        <v>12369.567393386757</v>
      </c>
      <c r="C89" s="27">
        <v>-966.56739338675652</v>
      </c>
      <c r="D89" s="34">
        <f t="shared" si="0"/>
        <v>934252.5259584689</v>
      </c>
    </row>
    <row r="90" spans="1:4" x14ac:dyDescent="0.2">
      <c r="A90" s="13">
        <v>63</v>
      </c>
      <c r="B90" s="27">
        <v>11648.189015008451</v>
      </c>
      <c r="C90" s="27">
        <v>-1379.189015008451</v>
      </c>
      <c r="D90" s="34">
        <f t="shared" si="0"/>
        <v>1902162.339119981</v>
      </c>
    </row>
    <row r="91" spans="1:4" x14ac:dyDescent="0.2">
      <c r="A91" s="13">
        <v>64</v>
      </c>
      <c r="B91" s="27">
        <v>15615.297123116557</v>
      </c>
      <c r="C91" s="27">
        <v>-1606.2971231165575</v>
      </c>
      <c r="D91" s="34">
        <f t="shared" si="0"/>
        <v>2580190.4477325291</v>
      </c>
    </row>
    <row r="92" spans="1:4" x14ac:dyDescent="0.2">
      <c r="A92" s="13">
        <v>65</v>
      </c>
      <c r="B92" s="27">
        <v>15416.540395389902</v>
      </c>
      <c r="C92" s="27">
        <v>430.45960461009781</v>
      </c>
      <c r="D92" s="34">
        <f t="shared" si="0"/>
        <v>185295.47120108173</v>
      </c>
    </row>
    <row r="93" spans="1:4" x14ac:dyDescent="0.2">
      <c r="A93" s="13">
        <v>66</v>
      </c>
      <c r="B93" s="27">
        <v>12851.351235230823</v>
      </c>
      <c r="C93" s="27">
        <v>115.64876476917743</v>
      </c>
      <c r="D93" s="34">
        <f t="shared" ref="D93:D156" si="1">C93*C93</f>
        <v>13374.636792636535</v>
      </c>
    </row>
    <row r="94" spans="1:4" x14ac:dyDescent="0.2">
      <c r="A94" s="13">
        <v>67</v>
      </c>
      <c r="B94" s="27">
        <v>12129.972856852401</v>
      </c>
      <c r="C94" s="27">
        <v>-801.97285685240058</v>
      </c>
      <c r="D94" s="34">
        <f t="shared" si="1"/>
        <v>643160.46312800096</v>
      </c>
    </row>
    <row r="95" spans="1:4" x14ac:dyDescent="0.2">
      <c r="A95" s="13">
        <v>68</v>
      </c>
      <c r="B95" s="27">
        <v>16097.080964960507</v>
      </c>
      <c r="C95" s="27">
        <v>-283.08096496050712</v>
      </c>
      <c r="D95" s="34">
        <f t="shared" si="1"/>
        <v>80134.832722971856</v>
      </c>
    </row>
    <row r="96" spans="1:4" x14ac:dyDescent="0.2">
      <c r="A96" s="13">
        <v>69</v>
      </c>
      <c r="B96" s="27">
        <v>15898.324237233852</v>
      </c>
      <c r="C96" s="27">
        <v>2727.6757627661482</v>
      </c>
      <c r="D96" s="34">
        <f t="shared" si="1"/>
        <v>7440215.0667818887</v>
      </c>
    </row>
    <row r="97" spans="1:4" x14ac:dyDescent="0.2">
      <c r="A97" s="13">
        <v>70</v>
      </c>
      <c r="B97" s="27">
        <v>13333.135077074772</v>
      </c>
      <c r="C97" s="27">
        <v>-114.1350770747722</v>
      </c>
      <c r="D97" s="34">
        <f t="shared" si="1"/>
        <v>13026.81581886419</v>
      </c>
    </row>
    <row r="98" spans="1:4" x14ac:dyDescent="0.2">
      <c r="A98" s="13">
        <v>71</v>
      </c>
      <c r="B98" s="27">
        <v>12611.75669869635</v>
      </c>
      <c r="C98" s="27">
        <v>1206.2433013036498</v>
      </c>
      <c r="D98" s="34">
        <f t="shared" si="1"/>
        <v>1455022.9019399276</v>
      </c>
    </row>
    <row r="99" spans="1:4" x14ac:dyDescent="0.2">
      <c r="A99" s="13">
        <v>72</v>
      </c>
      <c r="B99" s="27">
        <v>16578.864806804457</v>
      </c>
      <c r="C99" s="27">
        <v>1483.1351931955433</v>
      </c>
      <c r="D99" s="34">
        <f t="shared" si="1"/>
        <v>2199690.0012951815</v>
      </c>
    </row>
    <row r="100" spans="1:4" x14ac:dyDescent="0.2">
      <c r="A100" s="13">
        <v>73</v>
      </c>
      <c r="B100" s="27">
        <v>16380.108079077801</v>
      </c>
      <c r="C100" s="27">
        <v>-658.10807907780145</v>
      </c>
      <c r="D100" s="34">
        <f t="shared" si="1"/>
        <v>433106.24374747375</v>
      </c>
    </row>
    <row r="101" spans="1:4" x14ac:dyDescent="0.2">
      <c r="A101" s="13">
        <v>74</v>
      </c>
      <c r="B101" s="27">
        <v>13814.918918918722</v>
      </c>
      <c r="C101" s="27">
        <v>-1703.9189189187218</v>
      </c>
      <c r="D101" s="34">
        <f t="shared" si="1"/>
        <v>2903339.6822491456</v>
      </c>
    </row>
    <row r="102" spans="1:4" x14ac:dyDescent="0.2">
      <c r="A102" s="13">
        <v>75</v>
      </c>
      <c r="B102" s="27">
        <v>13093.540540540416</v>
      </c>
      <c r="C102" s="27">
        <v>-1391.5405405404163</v>
      </c>
      <c r="D102" s="34">
        <f t="shared" si="1"/>
        <v>1936385.075967514</v>
      </c>
    </row>
    <row r="103" spans="1:4" x14ac:dyDescent="0.2">
      <c r="A103" s="13">
        <v>76</v>
      </c>
      <c r="B103" s="27">
        <v>17060.648648648523</v>
      </c>
      <c r="C103" s="27">
        <v>-1471.6486486485228</v>
      </c>
      <c r="D103" s="34">
        <f t="shared" si="1"/>
        <v>2165749.7450690232</v>
      </c>
    </row>
    <row r="104" spans="1:4" x14ac:dyDescent="0.2">
      <c r="A104" s="13">
        <v>77</v>
      </c>
      <c r="B104" s="27">
        <v>16861.891920921869</v>
      </c>
      <c r="C104" s="27">
        <v>-2009.8919209218693</v>
      </c>
      <c r="D104" s="34">
        <f t="shared" si="1"/>
        <v>4039665.5337870019</v>
      </c>
    </row>
    <row r="105" spans="1:4" x14ac:dyDescent="0.2">
      <c r="A105" s="13">
        <v>78</v>
      </c>
      <c r="B105" s="27">
        <v>14296.702760762788</v>
      </c>
      <c r="C105" s="27">
        <v>-684.70276076278788</v>
      </c>
      <c r="D105" s="34">
        <f t="shared" si="1"/>
        <v>468817.87059618352</v>
      </c>
    </row>
    <row r="106" spans="1:4" x14ac:dyDescent="0.2">
      <c r="A106" s="13">
        <v>79</v>
      </c>
      <c r="B106" s="27">
        <v>13575.324382384366</v>
      </c>
      <c r="C106" s="27">
        <v>-1195.3243823843659</v>
      </c>
      <c r="D106" s="34">
        <f t="shared" si="1"/>
        <v>1428800.3791225657</v>
      </c>
    </row>
    <row r="107" spans="1:4" x14ac:dyDescent="0.2">
      <c r="A107" s="13">
        <v>80</v>
      </c>
      <c r="B107" s="27">
        <v>17542.432490492472</v>
      </c>
      <c r="C107" s="27">
        <v>-2041.4324904924724</v>
      </c>
      <c r="D107" s="34">
        <f t="shared" si="1"/>
        <v>4167446.6132382983</v>
      </c>
    </row>
    <row r="108" spans="1:4" x14ac:dyDescent="0.2">
      <c r="A108" s="13">
        <v>81</v>
      </c>
      <c r="B108" s="27">
        <v>17343.675762765819</v>
      </c>
      <c r="C108" s="27">
        <v>-1021.6757627658189</v>
      </c>
      <c r="D108" s="34">
        <f t="shared" si="1"/>
        <v>1043821.3642231179</v>
      </c>
    </row>
    <row r="109" spans="1:4" x14ac:dyDescent="0.2">
      <c r="A109" s="13">
        <v>82</v>
      </c>
      <c r="B109" s="27">
        <v>14778.486602606738</v>
      </c>
      <c r="C109" s="27">
        <v>-2621.4866026067375</v>
      </c>
      <c r="D109" s="34">
        <f t="shared" si="1"/>
        <v>6872192.0076466147</v>
      </c>
    </row>
    <row r="110" spans="1:4" x14ac:dyDescent="0.2">
      <c r="A110" s="13">
        <v>83</v>
      </c>
      <c r="B110" s="27">
        <v>14057.108224228316</v>
      </c>
      <c r="C110" s="27">
        <v>-2933.1082242283155</v>
      </c>
      <c r="D110" s="34">
        <f t="shared" si="1"/>
        <v>8603123.8550357819</v>
      </c>
    </row>
    <row r="111" spans="1:4" x14ac:dyDescent="0.2">
      <c r="A111" s="13">
        <v>84</v>
      </c>
      <c r="B111" s="27">
        <v>18024.216332336422</v>
      </c>
      <c r="C111" s="27">
        <v>-3403.2163323364221</v>
      </c>
      <c r="D111" s="34">
        <f t="shared" si="1"/>
        <v>11581881.404681368</v>
      </c>
    </row>
    <row r="112" spans="1:4" x14ac:dyDescent="0.2">
      <c r="A112" s="13">
        <v>85</v>
      </c>
      <c r="B112" s="27">
        <v>17825.459604609769</v>
      </c>
      <c r="C112" s="27">
        <v>-3790.4596046097686</v>
      </c>
      <c r="D112" s="34">
        <f t="shared" si="1"/>
        <v>14367584.014178444</v>
      </c>
    </row>
    <row r="113" spans="1:4" x14ac:dyDescent="0.2">
      <c r="A113" s="13">
        <v>86</v>
      </c>
      <c r="B113" s="27">
        <v>15260.270444450687</v>
      </c>
      <c r="C113" s="27">
        <v>-4101.2704444506871</v>
      </c>
      <c r="D113" s="34">
        <f t="shared" si="1"/>
        <v>16820419.258524738</v>
      </c>
    </row>
    <row r="114" spans="1:4" x14ac:dyDescent="0.2">
      <c r="A114" s="13">
        <v>87</v>
      </c>
      <c r="B114" s="27">
        <v>14538.892066072382</v>
      </c>
      <c r="C114" s="27">
        <v>-3594.8920660723816</v>
      </c>
      <c r="D114" s="34">
        <f t="shared" si="1"/>
        <v>12923248.966710156</v>
      </c>
    </row>
    <row r="115" spans="1:4" x14ac:dyDescent="0.2">
      <c r="A115" s="13">
        <v>88</v>
      </c>
      <c r="B115" s="27">
        <v>18506.000174180488</v>
      </c>
      <c r="C115" s="27">
        <v>-2682.0001741804881</v>
      </c>
      <c r="D115" s="34">
        <f t="shared" si="1"/>
        <v>7193124.9343041684</v>
      </c>
    </row>
    <row r="116" spans="1:4" x14ac:dyDescent="0.2">
      <c r="A116" s="13">
        <v>89</v>
      </c>
      <c r="B116" s="27">
        <v>18307.243446453835</v>
      </c>
      <c r="C116" s="27">
        <v>-3929.2434464538346</v>
      </c>
      <c r="D116" s="34">
        <f t="shared" si="1"/>
        <v>15438954.061500408</v>
      </c>
    </row>
    <row r="117" spans="1:4" x14ac:dyDescent="0.2">
      <c r="A117" s="13">
        <v>90</v>
      </c>
      <c r="B117" s="27">
        <v>15742.054286294753</v>
      </c>
      <c r="C117" s="27">
        <v>-3926.0542862947532</v>
      </c>
      <c r="D117" s="34">
        <f t="shared" si="1"/>
        <v>15413902.258933404</v>
      </c>
    </row>
    <row r="118" spans="1:4" x14ac:dyDescent="0.2">
      <c r="A118" s="13">
        <v>91</v>
      </c>
      <c r="B118" s="27">
        <v>15020.675907916331</v>
      </c>
      <c r="C118" s="27">
        <v>-2787.6759079163312</v>
      </c>
      <c r="D118" s="34">
        <f t="shared" si="1"/>
        <v>7771136.9675771417</v>
      </c>
    </row>
    <row r="119" spans="1:4" x14ac:dyDescent="0.2">
      <c r="A119" s="13">
        <v>92</v>
      </c>
      <c r="B119" s="27">
        <v>18987.784016024438</v>
      </c>
      <c r="C119" s="27">
        <v>-1643.7840160244377</v>
      </c>
      <c r="D119" s="34">
        <f t="shared" si="1"/>
        <v>2702025.8913374292</v>
      </c>
    </row>
    <row r="120" spans="1:4" x14ac:dyDescent="0.2">
      <c r="A120" s="13">
        <v>93</v>
      </c>
      <c r="B120" s="27">
        <v>18789.027288297784</v>
      </c>
      <c r="C120" s="27">
        <v>-1977.0272882977843</v>
      </c>
      <c r="D120" s="34">
        <f t="shared" si="1"/>
        <v>3908636.8986740899</v>
      </c>
    </row>
    <row r="121" spans="1:4" x14ac:dyDescent="0.2">
      <c r="A121" s="13">
        <v>94</v>
      </c>
      <c r="B121" s="27">
        <v>16223.838128138703</v>
      </c>
      <c r="C121" s="27">
        <v>-4042.8381281387028</v>
      </c>
      <c r="D121" s="34">
        <f t="shared" si="1"/>
        <v>16344540.130332051</v>
      </c>
    </row>
    <row r="122" spans="1:4" x14ac:dyDescent="0.2">
      <c r="A122" s="13">
        <v>95</v>
      </c>
      <c r="B122" s="27">
        <v>15502.459749760397</v>
      </c>
      <c r="C122" s="27">
        <v>-2227.4597497603972</v>
      </c>
      <c r="D122" s="34">
        <f t="shared" si="1"/>
        <v>4961576.9368026517</v>
      </c>
    </row>
    <row r="123" spans="1:4" x14ac:dyDescent="0.2">
      <c r="A123" s="13">
        <v>96</v>
      </c>
      <c r="B123" s="27">
        <v>19469.567857868504</v>
      </c>
      <c r="C123" s="27">
        <v>-1011.5678578685038</v>
      </c>
      <c r="D123" s="34">
        <f t="shared" si="1"/>
        <v>1023269.5310726735</v>
      </c>
    </row>
    <row r="124" spans="1:4" x14ac:dyDescent="0.2">
      <c r="A124" s="13">
        <v>97</v>
      </c>
      <c r="B124" s="27">
        <v>19270.81113014185</v>
      </c>
      <c r="C124" s="27">
        <v>-1895.8111301418503</v>
      </c>
      <c r="D124" s="34">
        <f t="shared" si="1"/>
        <v>3594099.8411697196</v>
      </c>
    </row>
    <row r="125" spans="1:4" x14ac:dyDescent="0.2">
      <c r="A125" s="13">
        <v>98</v>
      </c>
      <c r="B125" s="27">
        <v>16705.621969982767</v>
      </c>
      <c r="C125" s="27">
        <v>-2096.621969982767</v>
      </c>
      <c r="D125" s="34">
        <f t="shared" si="1"/>
        <v>4395823.6850144193</v>
      </c>
    </row>
    <row r="126" spans="1:4" x14ac:dyDescent="0.2">
      <c r="A126" s="13">
        <v>99</v>
      </c>
      <c r="B126" s="27">
        <v>15984.243591604347</v>
      </c>
      <c r="C126" s="27">
        <v>-2661.2435916043469</v>
      </c>
      <c r="D126" s="34">
        <f t="shared" si="1"/>
        <v>7082217.4538552035</v>
      </c>
    </row>
    <row r="127" spans="1:4" x14ac:dyDescent="0.2">
      <c r="A127" s="13">
        <v>100</v>
      </c>
      <c r="B127" s="27">
        <v>19951.351699712453</v>
      </c>
      <c r="C127" s="27">
        <v>-1624.3516997124534</v>
      </c>
      <c r="D127" s="34">
        <f t="shared" si="1"/>
        <v>2638518.4443587363</v>
      </c>
    </row>
    <row r="128" spans="1:4" x14ac:dyDescent="0.2">
      <c r="A128" s="13">
        <v>101</v>
      </c>
      <c r="B128" s="27">
        <v>19752.5949719858</v>
      </c>
      <c r="C128" s="27">
        <v>-3699.5949719857999</v>
      </c>
      <c r="D128" s="34">
        <f t="shared" si="1"/>
        <v>13687002.956742613</v>
      </c>
    </row>
    <row r="129" spans="1:4" x14ac:dyDescent="0.2">
      <c r="A129" s="13">
        <v>102</v>
      </c>
      <c r="B129" s="27">
        <v>17187.405811826717</v>
      </c>
      <c r="C129" s="27">
        <v>-2117.4058118267167</v>
      </c>
      <c r="D129" s="34">
        <f t="shared" si="1"/>
        <v>4483407.3719575573</v>
      </c>
    </row>
    <row r="130" spans="1:4" x14ac:dyDescent="0.2">
      <c r="A130" s="13">
        <v>103</v>
      </c>
      <c r="B130" s="27">
        <v>16466.027433448297</v>
      </c>
      <c r="C130" s="27">
        <v>-2660.0274334482965</v>
      </c>
      <c r="D130" s="34">
        <f t="shared" si="1"/>
        <v>7075745.9466975313</v>
      </c>
    </row>
    <row r="131" spans="1:4" x14ac:dyDescent="0.2">
      <c r="A131" s="13">
        <v>104</v>
      </c>
      <c r="B131" s="27">
        <v>20433.135541556403</v>
      </c>
      <c r="C131" s="27">
        <v>-2188.135541556403</v>
      </c>
      <c r="D131" s="34">
        <f t="shared" si="1"/>
        <v>4787937.1482223328</v>
      </c>
    </row>
    <row r="132" spans="1:4" x14ac:dyDescent="0.2">
      <c r="A132" s="13">
        <v>105</v>
      </c>
      <c r="B132" s="27">
        <v>20234.37881382975</v>
      </c>
      <c r="C132" s="27">
        <v>-2773.3788138297496</v>
      </c>
      <c r="D132" s="34">
        <f t="shared" si="1"/>
        <v>7691630.0449997084</v>
      </c>
    </row>
    <row r="133" spans="1:4" x14ac:dyDescent="0.2">
      <c r="A133" s="13">
        <v>106</v>
      </c>
      <c r="B133" s="27">
        <v>17669.189653670666</v>
      </c>
      <c r="C133" s="27">
        <v>-2670.1896536706663</v>
      </c>
      <c r="D133" s="34">
        <f t="shared" si="1"/>
        <v>7129912.7865698729</v>
      </c>
    </row>
    <row r="134" spans="1:4" x14ac:dyDescent="0.2">
      <c r="A134" s="13">
        <v>107</v>
      </c>
      <c r="B134" s="27">
        <v>16947.811275292363</v>
      </c>
      <c r="C134" s="27">
        <v>-925.81127529236255</v>
      </c>
      <c r="D134" s="34">
        <f t="shared" si="1"/>
        <v>857126.51745847077</v>
      </c>
    </row>
    <row r="135" spans="1:4" x14ac:dyDescent="0.2">
      <c r="A135" s="13">
        <v>108</v>
      </c>
      <c r="B135" s="27">
        <v>20914.919383400469</v>
      </c>
      <c r="C135" s="27">
        <v>-350.91938340046909</v>
      </c>
      <c r="D135" s="34">
        <f t="shared" si="1"/>
        <v>123144.41364616541</v>
      </c>
    </row>
    <row r="136" spans="1:4" x14ac:dyDescent="0.2">
      <c r="A136" s="13">
        <v>109</v>
      </c>
      <c r="B136" s="27">
        <v>20716.162655673816</v>
      </c>
      <c r="C136" s="27">
        <v>-4344.1626556738156</v>
      </c>
      <c r="D136" s="34">
        <f t="shared" si="1"/>
        <v>18871749.178950977</v>
      </c>
    </row>
    <row r="137" spans="1:4" x14ac:dyDescent="0.2">
      <c r="A137" s="13">
        <v>110</v>
      </c>
      <c r="B137" s="27">
        <v>18150.973495514732</v>
      </c>
      <c r="C137" s="27">
        <v>-2296.9734955147323</v>
      </c>
      <c r="D137" s="34">
        <f t="shared" si="1"/>
        <v>5276087.2390971677</v>
      </c>
    </row>
    <row r="138" spans="1:4" x14ac:dyDescent="0.2">
      <c r="A138" s="13">
        <v>111</v>
      </c>
      <c r="B138" s="27">
        <v>17429.595117136312</v>
      </c>
      <c r="C138" s="27">
        <v>-2314.5951171363122</v>
      </c>
      <c r="D138" s="34">
        <f t="shared" si="1"/>
        <v>5357350.5562712587</v>
      </c>
    </row>
    <row r="139" spans="1:4" x14ac:dyDescent="0.2">
      <c r="A139" s="13">
        <v>112</v>
      </c>
      <c r="B139" s="27">
        <v>21396.703225244419</v>
      </c>
      <c r="C139" s="27">
        <v>-3189.7032252444187</v>
      </c>
      <c r="D139" s="34">
        <f t="shared" si="1"/>
        <v>10174206.665134648</v>
      </c>
    </row>
    <row r="140" spans="1:4" x14ac:dyDescent="0.2">
      <c r="A140" s="13">
        <v>113</v>
      </c>
      <c r="B140" s="27">
        <v>21197.946497517765</v>
      </c>
      <c r="C140" s="27">
        <v>-1709.9464975177652</v>
      </c>
      <c r="D140" s="34">
        <f t="shared" si="1"/>
        <v>2923917.0243732729</v>
      </c>
    </row>
    <row r="141" spans="1:4" x14ac:dyDescent="0.2">
      <c r="A141" s="13">
        <v>114</v>
      </c>
      <c r="B141" s="27">
        <v>18632.757337358682</v>
      </c>
      <c r="C141" s="27">
        <v>-1988.757337358682</v>
      </c>
      <c r="D141" s="34">
        <f t="shared" si="1"/>
        <v>3955155.7468979945</v>
      </c>
    </row>
    <row r="142" spans="1:4" x14ac:dyDescent="0.2">
      <c r="A142" s="13">
        <v>115</v>
      </c>
      <c r="B142" s="27">
        <v>17911.378958980262</v>
      </c>
      <c r="C142" s="27">
        <v>719.62104101973819</v>
      </c>
      <c r="D142" s="34">
        <f t="shared" si="1"/>
        <v>517854.44267833169</v>
      </c>
    </row>
    <row r="143" spans="1:4" x14ac:dyDescent="0.2">
      <c r="A143" s="13">
        <v>116</v>
      </c>
      <c r="B143" s="27">
        <v>21878.487067088368</v>
      </c>
      <c r="C143" s="27">
        <v>-785.48706708836835</v>
      </c>
      <c r="D143" s="34">
        <f t="shared" si="1"/>
        <v>616989.93256308686</v>
      </c>
    </row>
    <row r="144" spans="1:4" x14ac:dyDescent="0.2">
      <c r="A144" s="13">
        <v>117</v>
      </c>
      <c r="B144" s="27">
        <v>21679.730339361715</v>
      </c>
      <c r="C144" s="27">
        <v>532.26966063828513</v>
      </c>
      <c r="D144" s="34">
        <f t="shared" si="1"/>
        <v>283310.99163599522</v>
      </c>
    </row>
    <row r="145" spans="1:4" x14ac:dyDescent="0.2">
      <c r="A145" s="13">
        <v>118</v>
      </c>
      <c r="B145" s="27">
        <v>19114.541179202632</v>
      </c>
      <c r="C145" s="27">
        <v>647.45882079736839</v>
      </c>
      <c r="D145" s="34">
        <f t="shared" si="1"/>
        <v>419202.92462831881</v>
      </c>
    </row>
    <row r="146" spans="1:4" x14ac:dyDescent="0.2">
      <c r="A146" s="13">
        <v>119</v>
      </c>
      <c r="B146" s="27">
        <v>18393.162800824328</v>
      </c>
      <c r="C146" s="27">
        <v>1009.8371991756721</v>
      </c>
      <c r="D146" s="34">
        <f t="shared" si="1"/>
        <v>1019771.1688389662</v>
      </c>
    </row>
    <row r="147" spans="1:4" x14ac:dyDescent="0.2">
      <c r="A147" s="13">
        <v>120</v>
      </c>
      <c r="B147" s="27">
        <v>22360.270908932434</v>
      </c>
      <c r="C147" s="27">
        <v>-1133.2709089324344</v>
      </c>
      <c r="D147" s="34">
        <f t="shared" si="1"/>
        <v>1284302.953032546</v>
      </c>
    </row>
    <row r="148" spans="1:4" x14ac:dyDescent="0.2">
      <c r="A148" s="13">
        <v>121</v>
      </c>
      <c r="B148" s="27">
        <v>22161.514181205781</v>
      </c>
      <c r="C148" s="27">
        <v>1014.4858187942191</v>
      </c>
      <c r="D148" s="34">
        <f t="shared" si="1"/>
        <v>1029181.4765345771</v>
      </c>
    </row>
    <row r="149" spans="1:4" x14ac:dyDescent="0.2">
      <c r="A149" s="13">
        <v>122</v>
      </c>
      <c r="B149" s="27">
        <v>19596.325021046698</v>
      </c>
      <c r="C149" s="27">
        <v>1226.6749789533023</v>
      </c>
      <c r="D149" s="34">
        <f t="shared" si="1"/>
        <v>1504731.5039900846</v>
      </c>
    </row>
    <row r="150" spans="1:4" x14ac:dyDescent="0.2">
      <c r="A150" s="13">
        <v>123</v>
      </c>
      <c r="B150" s="27">
        <v>18874.946642668277</v>
      </c>
      <c r="C150" s="27">
        <v>1772.0533573317225</v>
      </c>
      <c r="D150" s="34">
        <f t="shared" si="1"/>
        <v>3140173.1012306293</v>
      </c>
    </row>
    <row r="151" spans="1:4" x14ac:dyDescent="0.2">
      <c r="A151" s="13">
        <v>124</v>
      </c>
      <c r="B151" s="27">
        <v>22842.054750776384</v>
      </c>
      <c r="C151" s="27">
        <v>-1506.054750776384</v>
      </c>
      <c r="D151" s="34">
        <f t="shared" si="1"/>
        <v>2268200.9123361162</v>
      </c>
    </row>
    <row r="152" spans="1:4" x14ac:dyDescent="0.2">
      <c r="A152" s="13">
        <v>125</v>
      </c>
      <c r="B152" s="27">
        <v>22643.298023049731</v>
      </c>
      <c r="C152" s="27">
        <v>814.70197695026945</v>
      </c>
      <c r="D152" s="34">
        <f t="shared" si="1"/>
        <v>663739.31124667742</v>
      </c>
    </row>
    <row r="153" spans="1:4" x14ac:dyDescent="0.2">
      <c r="A153" s="13">
        <v>126</v>
      </c>
      <c r="B153" s="27">
        <v>20078.108862890647</v>
      </c>
      <c r="C153" s="27">
        <v>1924.8911371093527</v>
      </c>
      <c r="D153" s="34">
        <f t="shared" si="1"/>
        <v>3705205.8897221368</v>
      </c>
    </row>
    <row r="154" spans="1:4" x14ac:dyDescent="0.2">
      <c r="A154" s="13">
        <v>127</v>
      </c>
      <c r="B154" s="27">
        <v>19356.730484512227</v>
      </c>
      <c r="C154" s="27">
        <v>2290.2695154877729</v>
      </c>
      <c r="D154" s="34">
        <f t="shared" si="1"/>
        <v>5245334.4535725983</v>
      </c>
    </row>
    <row r="155" spans="1:4" x14ac:dyDescent="0.2">
      <c r="A155" s="13">
        <v>128</v>
      </c>
      <c r="B155" s="27">
        <v>23323.838592620334</v>
      </c>
      <c r="C155" s="27">
        <v>3092.1614073796663</v>
      </c>
      <c r="D155" s="34">
        <f t="shared" si="1"/>
        <v>9561462.1692881994</v>
      </c>
    </row>
    <row r="156" spans="1:4" x14ac:dyDescent="0.2">
      <c r="A156" s="13">
        <v>129</v>
      </c>
      <c r="B156" s="27">
        <v>23125.08186489368</v>
      </c>
      <c r="C156" s="27">
        <v>2100.9181351063198</v>
      </c>
      <c r="D156" s="34">
        <f t="shared" si="1"/>
        <v>4413857.0104186172</v>
      </c>
    </row>
    <row r="157" spans="1:4" x14ac:dyDescent="0.2">
      <c r="A157" s="13">
        <v>130</v>
      </c>
      <c r="B157" s="27">
        <v>20559.892704734597</v>
      </c>
      <c r="C157" s="27">
        <v>4163.1072952654031</v>
      </c>
      <c r="D157" s="34">
        <f t="shared" ref="D157:D176" si="2">C157*C157</f>
        <v>17331462.351892021</v>
      </c>
    </row>
    <row r="158" spans="1:4" x14ac:dyDescent="0.2">
      <c r="A158" s="13">
        <v>131</v>
      </c>
      <c r="B158" s="27">
        <v>19838.514326356293</v>
      </c>
      <c r="C158" s="27">
        <v>106.48567364370683</v>
      </c>
      <c r="D158" s="34">
        <f t="shared" si="2"/>
        <v>11339.19869135404</v>
      </c>
    </row>
    <row r="159" spans="1:4" x14ac:dyDescent="0.2">
      <c r="A159" s="13">
        <v>132</v>
      </c>
      <c r="B159" s="27">
        <v>23805.6224344644</v>
      </c>
      <c r="C159" s="27">
        <v>234.3775655356003</v>
      </c>
      <c r="D159" s="34">
        <f t="shared" si="2"/>
        <v>54932.843226394609</v>
      </c>
    </row>
    <row r="160" spans="1:4" x14ac:dyDescent="0.2">
      <c r="A160" s="13">
        <v>133</v>
      </c>
      <c r="B160" s="27">
        <v>23606.865706737746</v>
      </c>
      <c r="C160" s="27">
        <v>1427.1342932622538</v>
      </c>
      <c r="D160" s="34">
        <f t="shared" si="2"/>
        <v>2036712.2910051525</v>
      </c>
    </row>
    <row r="161" spans="1:4" x14ac:dyDescent="0.2">
      <c r="A161" s="13">
        <v>134</v>
      </c>
      <c r="B161" s="27">
        <v>21041.676546578663</v>
      </c>
      <c r="C161" s="27">
        <v>3843.323453421337</v>
      </c>
      <c r="D161" s="34">
        <f t="shared" si="2"/>
        <v>14771135.167618513</v>
      </c>
    </row>
    <row r="162" spans="1:4" x14ac:dyDescent="0.2">
      <c r="A162" s="13">
        <v>135</v>
      </c>
      <c r="B162" s="27">
        <v>20320.298168200243</v>
      </c>
      <c r="C162" s="27">
        <v>847.7018317997572</v>
      </c>
      <c r="D162" s="34">
        <f t="shared" si="2"/>
        <v>718598.39563666389</v>
      </c>
    </row>
    <row r="163" spans="1:4" x14ac:dyDescent="0.2">
      <c r="A163" s="13">
        <v>136</v>
      </c>
      <c r="B163" s="27">
        <v>24287.406276308349</v>
      </c>
      <c r="C163" s="27">
        <v>-746.40627630834933</v>
      </c>
      <c r="D163" s="34">
        <f t="shared" si="2"/>
        <v>557122.32931249589</v>
      </c>
    </row>
    <row r="164" spans="1:4" x14ac:dyDescent="0.2">
      <c r="A164" s="13">
        <v>137</v>
      </c>
      <c r="B164" s="27">
        <v>24088.649548581696</v>
      </c>
      <c r="C164" s="27">
        <v>1930.3504514183041</v>
      </c>
      <c r="D164" s="34">
        <f t="shared" si="2"/>
        <v>3726252.8652908504</v>
      </c>
    </row>
    <row r="165" spans="1:4" x14ac:dyDescent="0.2">
      <c r="A165" s="13">
        <v>138</v>
      </c>
      <c r="B165" s="27">
        <v>21523.460388422613</v>
      </c>
      <c r="C165" s="27">
        <v>3133.5396115773874</v>
      </c>
      <c r="D165" s="34">
        <f t="shared" si="2"/>
        <v>9819070.4973245636</v>
      </c>
    </row>
    <row r="166" spans="1:4" x14ac:dyDescent="0.2">
      <c r="A166" s="13">
        <v>139</v>
      </c>
      <c r="B166" s="27">
        <v>20802.082010044309</v>
      </c>
      <c r="C166" s="27">
        <v>-203.08201004430884</v>
      </c>
      <c r="D166" s="34">
        <f t="shared" si="2"/>
        <v>41242.302803636761</v>
      </c>
    </row>
    <row r="167" spans="1:4" x14ac:dyDescent="0.2">
      <c r="A167" s="13">
        <v>140</v>
      </c>
      <c r="B167" s="27">
        <v>24769.190118152415</v>
      </c>
      <c r="C167" s="27">
        <v>-235.19011815241538</v>
      </c>
      <c r="D167" s="34">
        <f t="shared" si="2"/>
        <v>55314.391676547108</v>
      </c>
    </row>
    <row r="168" spans="1:4" x14ac:dyDescent="0.2">
      <c r="A168" s="13">
        <v>141</v>
      </c>
      <c r="B168" s="27">
        <v>24570.433390425762</v>
      </c>
      <c r="C168" s="27">
        <v>4146.5666095742381</v>
      </c>
      <c r="D168" s="34">
        <f t="shared" si="2"/>
        <v>17194014.647635993</v>
      </c>
    </row>
    <row r="169" spans="1:4" x14ac:dyDescent="0.2">
      <c r="A169" s="13">
        <v>142</v>
      </c>
      <c r="B169" s="27">
        <v>22005.244230266679</v>
      </c>
      <c r="C169" s="27">
        <v>4132.7557697333214</v>
      </c>
      <c r="D169" s="34">
        <f t="shared" si="2"/>
        <v>17079670.252264056</v>
      </c>
    </row>
    <row r="170" spans="1:4" x14ac:dyDescent="0.2">
      <c r="A170" s="13">
        <v>143</v>
      </c>
      <c r="B170" s="27">
        <v>21283.865851888258</v>
      </c>
      <c r="C170" s="27">
        <v>1684.1341481117415</v>
      </c>
      <c r="D170" s="34">
        <f t="shared" si="2"/>
        <v>2836307.8288360615</v>
      </c>
    </row>
    <row r="171" spans="1:4" x14ac:dyDescent="0.2">
      <c r="A171" s="13">
        <v>144</v>
      </c>
      <c r="B171" s="27">
        <v>25250.973959996365</v>
      </c>
      <c r="C171" s="27">
        <v>1326.026040003635</v>
      </c>
      <c r="D171" s="34">
        <f t="shared" si="2"/>
        <v>1758345.0587677218</v>
      </c>
    </row>
    <row r="172" spans="1:4" x14ac:dyDescent="0.2">
      <c r="A172" s="13">
        <v>145</v>
      </c>
      <c r="B172" s="27">
        <v>25052.217232269712</v>
      </c>
      <c r="C172" s="27">
        <v>3607.7827677302885</v>
      </c>
      <c r="D172" s="34">
        <f t="shared" si="2"/>
        <v>13016096.49913162</v>
      </c>
    </row>
    <row r="173" spans="1:4" x14ac:dyDescent="0.2">
      <c r="A173" s="13">
        <v>146</v>
      </c>
      <c r="B173" s="27">
        <v>22487.028072110628</v>
      </c>
      <c r="C173" s="27">
        <v>7942.9719278893717</v>
      </c>
      <c r="D173" s="34">
        <f t="shared" si="2"/>
        <v>63090803.047238603</v>
      </c>
    </row>
    <row r="174" spans="1:4" x14ac:dyDescent="0.2">
      <c r="A174" s="71">
        <v>147</v>
      </c>
      <c r="B174" s="27">
        <v>21765.649693732208</v>
      </c>
      <c r="C174" s="27">
        <v>5590.3503062677919</v>
      </c>
      <c r="D174" s="34">
        <f t="shared" si="2"/>
        <v>31252016.546788394</v>
      </c>
    </row>
    <row r="175" spans="1:4" x14ac:dyDescent="0.2">
      <c r="A175" s="71">
        <v>148</v>
      </c>
      <c r="B175" s="27">
        <v>25732.757801840315</v>
      </c>
      <c r="C175" s="27">
        <v>-278.75780184031464</v>
      </c>
      <c r="D175" s="34">
        <f t="shared" si="2"/>
        <v>77705.912086844124</v>
      </c>
    </row>
    <row r="176" spans="1:4" ht="13.5" thickBot="1" x14ac:dyDescent="0.25">
      <c r="A176" s="48">
        <v>149</v>
      </c>
      <c r="B176" s="28">
        <v>25534.001074113661</v>
      </c>
      <c r="C176" s="28">
        <v>4659.9989258863388</v>
      </c>
      <c r="D176" s="34">
        <f t="shared" si="2"/>
        <v>21715589.989261832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1:H154"/>
  <sheetViews>
    <sheetView workbookViewId="0"/>
  </sheetViews>
  <sheetFormatPr defaultRowHeight="12.75" x14ac:dyDescent="0.2"/>
  <cols>
    <col min="1" max="1" width="8" bestFit="1" customWidth="1"/>
    <col min="2" max="2" width="6.28515625" bestFit="1" customWidth="1"/>
    <col min="3" max="3" width="9.28515625" bestFit="1" customWidth="1"/>
    <col min="4" max="4" width="6.28515625" customWidth="1"/>
    <col min="5" max="5" width="8" bestFit="1" customWidth="1"/>
    <col min="6" max="8" width="3.42578125" bestFit="1" customWidth="1"/>
  </cols>
  <sheetData>
    <row r="1" spans="1:8" x14ac:dyDescent="0.2">
      <c r="A1" s="8" t="s">
        <v>8</v>
      </c>
      <c r="B1" s="8" t="s">
        <v>159</v>
      </c>
      <c r="C1" t="s">
        <v>158</v>
      </c>
      <c r="D1" s="8" t="s">
        <v>228</v>
      </c>
      <c r="E1" s="8" t="s">
        <v>230</v>
      </c>
      <c r="F1" s="8" t="s">
        <v>225</v>
      </c>
      <c r="G1" s="8" t="s">
        <v>226</v>
      </c>
      <c r="H1" s="8" t="s">
        <v>227</v>
      </c>
    </row>
    <row r="2" spans="1:8" x14ac:dyDescent="0.2">
      <c r="A2" t="s">
        <v>9</v>
      </c>
      <c r="B2">
        <v>1</v>
      </c>
      <c r="C2" s="12">
        <v>7992</v>
      </c>
      <c r="D2">
        <f>MID(A2,1,4)*1</f>
        <v>1957</v>
      </c>
      <c r="E2">
        <f>D2*D2</f>
        <v>3829849</v>
      </c>
      <c r="F2">
        <v>1</v>
      </c>
      <c r="G2">
        <v>0</v>
      </c>
      <c r="H2">
        <v>0</v>
      </c>
    </row>
    <row r="3" spans="1:8" x14ac:dyDescent="0.2">
      <c r="A3" t="s">
        <v>10</v>
      </c>
      <c r="B3">
        <v>2</v>
      </c>
      <c r="C3" s="12">
        <v>6114</v>
      </c>
      <c r="D3">
        <f>MID(A3,1,4)*1</f>
        <v>1957</v>
      </c>
      <c r="E3">
        <f t="shared" ref="E3:E66" si="0">D3*D3</f>
        <v>3829849</v>
      </c>
      <c r="F3">
        <v>0</v>
      </c>
      <c r="G3">
        <v>1</v>
      </c>
      <c r="H3">
        <v>0</v>
      </c>
    </row>
    <row r="4" spans="1:8" x14ac:dyDescent="0.2">
      <c r="A4" t="s">
        <v>11</v>
      </c>
      <c r="B4">
        <v>3</v>
      </c>
      <c r="C4" s="12">
        <v>5965</v>
      </c>
      <c r="D4">
        <f>MID(A4,1,4)*1</f>
        <v>1958</v>
      </c>
      <c r="E4">
        <f t="shared" si="0"/>
        <v>3833764</v>
      </c>
      <c r="F4">
        <v>0</v>
      </c>
      <c r="G4">
        <v>0</v>
      </c>
      <c r="H4">
        <v>1</v>
      </c>
    </row>
    <row r="5" spans="1:8" x14ac:dyDescent="0.2">
      <c r="A5" t="s">
        <v>12</v>
      </c>
      <c r="B5">
        <v>4</v>
      </c>
      <c r="C5" s="12">
        <v>8460</v>
      </c>
      <c r="D5">
        <f>MID(A5,1,4)*1</f>
        <v>1958</v>
      </c>
      <c r="E5">
        <f t="shared" si="0"/>
        <v>3833764</v>
      </c>
      <c r="F5">
        <v>0</v>
      </c>
      <c r="G5">
        <v>0</v>
      </c>
      <c r="H5">
        <v>0</v>
      </c>
    </row>
    <row r="6" spans="1:8" x14ac:dyDescent="0.2">
      <c r="A6" t="s">
        <v>13</v>
      </c>
      <c r="B6">
        <v>5</v>
      </c>
      <c r="C6" s="12">
        <v>8323</v>
      </c>
      <c r="D6">
        <f>MID(A6,1,4)*1</f>
        <v>1958</v>
      </c>
      <c r="E6">
        <f t="shared" si="0"/>
        <v>3833764</v>
      </c>
      <c r="F6">
        <v>1</v>
      </c>
      <c r="G6">
        <v>0</v>
      </c>
      <c r="H6">
        <v>0</v>
      </c>
    </row>
    <row r="7" spans="1:8" x14ac:dyDescent="0.2">
      <c r="A7" t="s">
        <v>14</v>
      </c>
      <c r="B7">
        <v>6</v>
      </c>
      <c r="C7" s="12">
        <v>6333</v>
      </c>
      <c r="D7">
        <f>MID(A7,1,4)*1</f>
        <v>1958</v>
      </c>
      <c r="E7">
        <f t="shared" si="0"/>
        <v>3833764</v>
      </c>
      <c r="F7">
        <v>0</v>
      </c>
      <c r="G7">
        <v>1</v>
      </c>
      <c r="H7">
        <v>0</v>
      </c>
    </row>
    <row r="8" spans="1:8" x14ac:dyDescent="0.2">
      <c r="A8" t="s">
        <v>15</v>
      </c>
      <c r="B8">
        <v>7</v>
      </c>
      <c r="C8" s="12">
        <v>5675</v>
      </c>
      <c r="D8">
        <f>MID(A8,1,4)*1</f>
        <v>1959</v>
      </c>
      <c r="E8">
        <f t="shared" si="0"/>
        <v>3837681</v>
      </c>
      <c r="F8">
        <v>0</v>
      </c>
      <c r="G8">
        <v>0</v>
      </c>
      <c r="H8">
        <v>1</v>
      </c>
    </row>
    <row r="9" spans="1:8" x14ac:dyDescent="0.2">
      <c r="A9" t="s">
        <v>16</v>
      </c>
      <c r="B9">
        <v>8</v>
      </c>
      <c r="C9" s="12">
        <v>10090</v>
      </c>
      <c r="D9">
        <f>MID(A9,1,4)*1</f>
        <v>1959</v>
      </c>
      <c r="E9">
        <f t="shared" si="0"/>
        <v>3837681</v>
      </c>
      <c r="F9">
        <v>0</v>
      </c>
      <c r="G9">
        <v>0</v>
      </c>
      <c r="H9">
        <v>0</v>
      </c>
    </row>
    <row r="10" spans="1:8" x14ac:dyDescent="0.2">
      <c r="A10" t="s">
        <v>17</v>
      </c>
      <c r="B10">
        <v>9</v>
      </c>
      <c r="C10" s="12">
        <v>9035</v>
      </c>
      <c r="D10">
        <f>MID(A10,1,4)*1</f>
        <v>1959</v>
      </c>
      <c r="E10">
        <f t="shared" si="0"/>
        <v>3837681</v>
      </c>
      <c r="F10">
        <v>1</v>
      </c>
      <c r="G10">
        <v>0</v>
      </c>
      <c r="H10">
        <v>0</v>
      </c>
    </row>
    <row r="11" spans="1:8" x14ac:dyDescent="0.2">
      <c r="A11" t="s">
        <v>18</v>
      </c>
      <c r="B11">
        <v>10</v>
      </c>
      <c r="C11" s="12">
        <v>6976</v>
      </c>
      <c r="D11">
        <f>MID(A11,1,4)*1</f>
        <v>1959</v>
      </c>
      <c r="E11">
        <f t="shared" si="0"/>
        <v>3837681</v>
      </c>
      <c r="F11">
        <v>0</v>
      </c>
      <c r="G11">
        <v>1</v>
      </c>
      <c r="H11">
        <v>0</v>
      </c>
    </row>
    <row r="12" spans="1:8" x14ac:dyDescent="0.2">
      <c r="A12" t="s">
        <v>19</v>
      </c>
      <c r="B12">
        <v>11</v>
      </c>
      <c r="C12" s="12">
        <v>6459</v>
      </c>
      <c r="D12">
        <f>MID(A12,1,4)*1</f>
        <v>1960</v>
      </c>
      <c r="E12">
        <f t="shared" si="0"/>
        <v>3841600</v>
      </c>
      <c r="F12">
        <v>0</v>
      </c>
      <c r="G12">
        <v>0</v>
      </c>
      <c r="H12">
        <v>1</v>
      </c>
    </row>
    <row r="13" spans="1:8" x14ac:dyDescent="0.2">
      <c r="A13" t="s">
        <v>20</v>
      </c>
      <c r="B13">
        <v>12</v>
      </c>
      <c r="C13" s="12">
        <v>10896</v>
      </c>
      <c r="D13">
        <f>MID(A13,1,4)*1</f>
        <v>1960</v>
      </c>
      <c r="E13">
        <f t="shared" si="0"/>
        <v>3841600</v>
      </c>
      <c r="F13">
        <v>0</v>
      </c>
      <c r="G13">
        <v>0</v>
      </c>
      <c r="H13">
        <v>0</v>
      </c>
    </row>
    <row r="14" spans="1:8" x14ac:dyDescent="0.2">
      <c r="A14" t="s">
        <v>21</v>
      </c>
      <c r="B14">
        <v>13</v>
      </c>
      <c r="C14" s="12">
        <v>9978</v>
      </c>
      <c r="D14">
        <f>MID(A14,1,4)*1</f>
        <v>1960</v>
      </c>
      <c r="E14">
        <f t="shared" si="0"/>
        <v>3841600</v>
      </c>
      <c r="F14">
        <v>1</v>
      </c>
      <c r="G14">
        <v>0</v>
      </c>
      <c r="H14">
        <v>0</v>
      </c>
    </row>
    <row r="15" spans="1:8" x14ac:dyDescent="0.2">
      <c r="A15" t="s">
        <v>22</v>
      </c>
      <c r="B15">
        <v>14</v>
      </c>
      <c r="C15" s="12">
        <v>7466</v>
      </c>
      <c r="D15">
        <f>MID(A15,1,4)*1</f>
        <v>1960</v>
      </c>
      <c r="E15">
        <f t="shared" si="0"/>
        <v>3841600</v>
      </c>
      <c r="F15">
        <v>0</v>
      </c>
      <c r="G15">
        <v>1</v>
      </c>
      <c r="H15">
        <v>0</v>
      </c>
    </row>
    <row r="16" spans="1:8" x14ac:dyDescent="0.2">
      <c r="A16" t="s">
        <v>23</v>
      </c>
      <c r="B16">
        <v>15</v>
      </c>
      <c r="C16" s="12">
        <v>7199</v>
      </c>
      <c r="D16">
        <f>MID(A16,1,4)*1</f>
        <v>1961</v>
      </c>
      <c r="E16">
        <f t="shared" si="0"/>
        <v>3845521</v>
      </c>
      <c r="F16">
        <v>0</v>
      </c>
      <c r="G16">
        <v>0</v>
      </c>
      <c r="H16">
        <v>1</v>
      </c>
    </row>
    <row r="17" spans="1:8" x14ac:dyDescent="0.2">
      <c r="A17" t="s">
        <v>24</v>
      </c>
      <c r="B17">
        <v>16</v>
      </c>
      <c r="C17" s="12">
        <v>10977</v>
      </c>
      <c r="D17">
        <f>MID(A17,1,4)*1</f>
        <v>1961</v>
      </c>
      <c r="E17">
        <f t="shared" si="0"/>
        <v>3845521</v>
      </c>
      <c r="F17">
        <v>0</v>
      </c>
      <c r="G17">
        <v>0</v>
      </c>
      <c r="H17">
        <v>0</v>
      </c>
    </row>
    <row r="18" spans="1:8" x14ac:dyDescent="0.2">
      <c r="A18" t="s">
        <v>25</v>
      </c>
      <c r="B18">
        <v>17</v>
      </c>
      <c r="C18" s="12">
        <v>9412</v>
      </c>
      <c r="D18">
        <f>MID(A18,1,4)*1</f>
        <v>1961</v>
      </c>
      <c r="E18">
        <f t="shared" si="0"/>
        <v>3845521</v>
      </c>
      <c r="F18">
        <v>1</v>
      </c>
      <c r="G18">
        <v>0</v>
      </c>
      <c r="H18">
        <v>0</v>
      </c>
    </row>
    <row r="19" spans="1:8" x14ac:dyDescent="0.2">
      <c r="A19" t="s">
        <v>26</v>
      </c>
      <c r="B19">
        <v>18</v>
      </c>
      <c r="C19" s="12">
        <v>6341</v>
      </c>
      <c r="D19">
        <f>MID(A19,1,4)*1</f>
        <v>1961</v>
      </c>
      <c r="E19">
        <f t="shared" si="0"/>
        <v>3845521</v>
      </c>
      <c r="F19">
        <v>0</v>
      </c>
      <c r="G19">
        <v>1</v>
      </c>
      <c r="H19">
        <v>0</v>
      </c>
    </row>
    <row r="20" spans="1:8" x14ac:dyDescent="0.2">
      <c r="A20" t="s">
        <v>27</v>
      </c>
      <c r="B20">
        <v>19</v>
      </c>
      <c r="C20" s="12">
        <v>7784</v>
      </c>
      <c r="D20">
        <f>MID(A20,1,4)*1</f>
        <v>1962</v>
      </c>
      <c r="E20">
        <f t="shared" si="0"/>
        <v>3849444</v>
      </c>
      <c r="F20">
        <v>0</v>
      </c>
      <c r="G20">
        <v>0</v>
      </c>
      <c r="H20">
        <v>1</v>
      </c>
    </row>
    <row r="21" spans="1:8" x14ac:dyDescent="0.2">
      <c r="A21" t="s">
        <v>28</v>
      </c>
      <c r="B21">
        <v>20</v>
      </c>
      <c r="C21" s="12">
        <v>11911</v>
      </c>
      <c r="D21">
        <f>MID(A21,1,4)*1</f>
        <v>1962</v>
      </c>
      <c r="E21">
        <f t="shared" si="0"/>
        <v>3849444</v>
      </c>
      <c r="F21">
        <v>0</v>
      </c>
      <c r="G21">
        <v>0</v>
      </c>
      <c r="H21">
        <v>0</v>
      </c>
    </row>
    <row r="22" spans="1:8" x14ac:dyDescent="0.2">
      <c r="A22" t="s">
        <v>29</v>
      </c>
      <c r="B22">
        <v>21</v>
      </c>
      <c r="C22" s="12">
        <v>10079</v>
      </c>
      <c r="D22">
        <f>MID(A22,1,4)*1</f>
        <v>1962</v>
      </c>
      <c r="E22">
        <f t="shared" si="0"/>
        <v>3849444</v>
      </c>
      <c r="F22">
        <v>1</v>
      </c>
      <c r="G22">
        <v>0</v>
      </c>
      <c r="H22">
        <v>0</v>
      </c>
    </row>
    <row r="23" spans="1:8" x14ac:dyDescent="0.2">
      <c r="A23" t="s">
        <v>30</v>
      </c>
      <c r="B23">
        <v>22</v>
      </c>
      <c r="C23" s="12">
        <v>7721</v>
      </c>
      <c r="D23">
        <f>MID(A23,1,4)*1</f>
        <v>1962</v>
      </c>
      <c r="E23">
        <f t="shared" si="0"/>
        <v>3849444</v>
      </c>
      <c r="F23">
        <v>0</v>
      </c>
      <c r="G23">
        <v>1</v>
      </c>
      <c r="H23">
        <v>0</v>
      </c>
    </row>
    <row r="24" spans="1:8" x14ac:dyDescent="0.2">
      <c r="A24" t="s">
        <v>31</v>
      </c>
      <c r="B24">
        <v>23</v>
      </c>
      <c r="C24" s="12">
        <v>8197</v>
      </c>
      <c r="D24">
        <f>MID(A24,1,4)*1</f>
        <v>1963</v>
      </c>
      <c r="E24">
        <f t="shared" si="0"/>
        <v>3853369</v>
      </c>
      <c r="F24">
        <v>0</v>
      </c>
      <c r="G24">
        <v>0</v>
      </c>
      <c r="H24">
        <v>1</v>
      </c>
    </row>
    <row r="25" spans="1:8" x14ac:dyDescent="0.2">
      <c r="A25" t="s">
        <v>32</v>
      </c>
      <c r="B25">
        <v>24</v>
      </c>
      <c r="C25" s="12">
        <v>12038</v>
      </c>
      <c r="D25">
        <f>MID(A25,1,4)*1</f>
        <v>1963</v>
      </c>
      <c r="E25">
        <f t="shared" si="0"/>
        <v>3853369</v>
      </c>
      <c r="F25">
        <v>0</v>
      </c>
      <c r="G25">
        <v>0</v>
      </c>
      <c r="H25">
        <v>0</v>
      </c>
    </row>
    <row r="26" spans="1:8" x14ac:dyDescent="0.2">
      <c r="A26" t="s">
        <v>33</v>
      </c>
      <c r="B26">
        <v>25</v>
      </c>
      <c r="C26" s="12">
        <v>11963</v>
      </c>
      <c r="D26">
        <f>MID(A26,1,4)*1</f>
        <v>1963</v>
      </c>
      <c r="E26">
        <f t="shared" si="0"/>
        <v>3853369</v>
      </c>
      <c r="F26">
        <v>1</v>
      </c>
      <c r="G26">
        <v>0</v>
      </c>
      <c r="H26">
        <v>0</v>
      </c>
    </row>
    <row r="27" spans="1:8" x14ac:dyDescent="0.2">
      <c r="A27" t="s">
        <v>34</v>
      </c>
      <c r="B27">
        <v>26</v>
      </c>
      <c r="C27" s="12">
        <v>8033</v>
      </c>
      <c r="D27">
        <f>MID(A27,1,4)*1</f>
        <v>1963</v>
      </c>
      <c r="E27">
        <f t="shared" si="0"/>
        <v>3853369</v>
      </c>
      <c r="F27">
        <v>0</v>
      </c>
      <c r="G27">
        <v>1</v>
      </c>
      <c r="H27">
        <v>0</v>
      </c>
    </row>
    <row r="28" spans="1:8" x14ac:dyDescent="0.2">
      <c r="A28" t="s">
        <v>35</v>
      </c>
      <c r="B28">
        <v>27</v>
      </c>
      <c r="C28" s="12">
        <v>8618</v>
      </c>
      <c r="D28">
        <f>MID(A28,1,4)*1</f>
        <v>1964</v>
      </c>
      <c r="E28">
        <f t="shared" si="0"/>
        <v>3857296</v>
      </c>
      <c r="F28">
        <v>0</v>
      </c>
      <c r="G28">
        <v>0</v>
      </c>
      <c r="H28">
        <v>1</v>
      </c>
    </row>
    <row r="29" spans="1:8" x14ac:dyDescent="0.2">
      <c r="A29" t="s">
        <v>36</v>
      </c>
      <c r="B29">
        <v>28</v>
      </c>
      <c r="C29" s="12">
        <v>13625</v>
      </c>
      <c r="D29">
        <f>MID(A29,1,4)*1</f>
        <v>1964</v>
      </c>
      <c r="E29">
        <f t="shared" si="0"/>
        <v>3857296</v>
      </c>
      <c r="F29">
        <v>0</v>
      </c>
      <c r="G29">
        <v>0</v>
      </c>
      <c r="H29">
        <v>0</v>
      </c>
    </row>
    <row r="30" spans="1:8" x14ac:dyDescent="0.2">
      <c r="A30" t="s">
        <v>37</v>
      </c>
      <c r="B30">
        <v>29</v>
      </c>
      <c r="C30" s="12">
        <v>11734</v>
      </c>
      <c r="D30">
        <f>MID(A30,1,4)*1</f>
        <v>1964</v>
      </c>
      <c r="E30">
        <f t="shared" si="0"/>
        <v>3857296</v>
      </c>
      <c r="F30">
        <v>1</v>
      </c>
      <c r="G30">
        <v>0</v>
      </c>
      <c r="H30">
        <v>0</v>
      </c>
    </row>
    <row r="31" spans="1:8" x14ac:dyDescent="0.2">
      <c r="A31" t="s">
        <v>38</v>
      </c>
      <c r="B31">
        <v>30</v>
      </c>
      <c r="C31" s="12">
        <v>8895</v>
      </c>
      <c r="D31">
        <f>MID(A31,1,4)*1</f>
        <v>1964</v>
      </c>
      <c r="E31">
        <f t="shared" si="0"/>
        <v>3857296</v>
      </c>
      <c r="F31">
        <v>0</v>
      </c>
      <c r="G31">
        <v>1</v>
      </c>
      <c r="H31">
        <v>0</v>
      </c>
    </row>
    <row r="32" spans="1:8" x14ac:dyDescent="0.2">
      <c r="A32" t="s">
        <v>39</v>
      </c>
      <c r="B32">
        <v>31</v>
      </c>
      <c r="C32" s="12">
        <v>8727</v>
      </c>
      <c r="D32">
        <f>MID(A32,1,4)*1</f>
        <v>1965</v>
      </c>
      <c r="E32">
        <f t="shared" si="0"/>
        <v>3861225</v>
      </c>
      <c r="F32">
        <v>0</v>
      </c>
      <c r="G32">
        <v>0</v>
      </c>
      <c r="H32">
        <v>1</v>
      </c>
    </row>
    <row r="33" spans="1:8" x14ac:dyDescent="0.2">
      <c r="A33" t="s">
        <v>40</v>
      </c>
      <c r="B33">
        <v>32</v>
      </c>
      <c r="C33" s="12">
        <v>13974</v>
      </c>
      <c r="D33">
        <f>MID(A33,1,4)*1</f>
        <v>1965</v>
      </c>
      <c r="E33">
        <f t="shared" si="0"/>
        <v>3861225</v>
      </c>
      <c r="F33">
        <v>0</v>
      </c>
      <c r="G33">
        <v>0</v>
      </c>
      <c r="H33">
        <v>0</v>
      </c>
    </row>
    <row r="34" spans="1:8" x14ac:dyDescent="0.2">
      <c r="A34" t="s">
        <v>41</v>
      </c>
      <c r="B34">
        <v>33</v>
      </c>
      <c r="C34" s="12">
        <v>12583</v>
      </c>
      <c r="D34">
        <f>MID(A34,1,4)*1</f>
        <v>1965</v>
      </c>
      <c r="E34">
        <f t="shared" si="0"/>
        <v>3861225</v>
      </c>
      <c r="F34">
        <v>1</v>
      </c>
      <c r="G34">
        <v>0</v>
      </c>
      <c r="H34">
        <v>0</v>
      </c>
    </row>
    <row r="35" spans="1:8" x14ac:dyDescent="0.2">
      <c r="A35" t="s">
        <v>42</v>
      </c>
      <c r="B35">
        <v>34</v>
      </c>
      <c r="C35" s="12">
        <v>9525</v>
      </c>
      <c r="D35">
        <f>MID(A35,1,4)*1</f>
        <v>1965</v>
      </c>
      <c r="E35">
        <f t="shared" si="0"/>
        <v>3861225</v>
      </c>
      <c r="F35">
        <v>0</v>
      </c>
      <c r="G35">
        <v>1</v>
      </c>
      <c r="H35">
        <v>0</v>
      </c>
    </row>
    <row r="36" spans="1:8" x14ac:dyDescent="0.2">
      <c r="A36" t="s">
        <v>43</v>
      </c>
      <c r="B36">
        <v>35</v>
      </c>
      <c r="C36" s="12">
        <v>9662</v>
      </c>
      <c r="D36">
        <f>MID(A36,1,4)*1</f>
        <v>1966</v>
      </c>
      <c r="E36">
        <f t="shared" si="0"/>
        <v>3865156</v>
      </c>
      <c r="F36">
        <v>0</v>
      </c>
      <c r="G36">
        <v>0</v>
      </c>
      <c r="H36">
        <v>1</v>
      </c>
    </row>
    <row r="37" spans="1:8" x14ac:dyDescent="0.2">
      <c r="A37" t="s">
        <v>44</v>
      </c>
      <c r="B37">
        <v>36</v>
      </c>
      <c r="C37" s="12">
        <v>15490</v>
      </c>
      <c r="D37">
        <f>MID(A37,1,4)*1</f>
        <v>1966</v>
      </c>
      <c r="E37">
        <f t="shared" si="0"/>
        <v>3865156</v>
      </c>
      <c r="F37">
        <v>0</v>
      </c>
      <c r="G37">
        <v>0</v>
      </c>
      <c r="H37">
        <v>0</v>
      </c>
    </row>
    <row r="38" spans="1:8" x14ac:dyDescent="0.2">
      <c r="A38" t="s">
        <v>45</v>
      </c>
      <c r="B38">
        <v>37</v>
      </c>
      <c r="C38" s="12">
        <v>13839</v>
      </c>
      <c r="D38">
        <f>MID(A38,1,4)*1</f>
        <v>1966</v>
      </c>
      <c r="E38">
        <f t="shared" si="0"/>
        <v>3865156</v>
      </c>
      <c r="F38">
        <v>1</v>
      </c>
      <c r="G38">
        <v>0</v>
      </c>
      <c r="H38">
        <v>0</v>
      </c>
    </row>
    <row r="39" spans="1:8" x14ac:dyDescent="0.2">
      <c r="A39" t="s">
        <v>46</v>
      </c>
      <c r="B39">
        <v>38</v>
      </c>
      <c r="C39" s="12">
        <v>10047</v>
      </c>
      <c r="D39">
        <f>MID(A39,1,4)*1</f>
        <v>1966</v>
      </c>
      <c r="E39">
        <f t="shared" si="0"/>
        <v>3865156</v>
      </c>
      <c r="F39">
        <v>0</v>
      </c>
      <c r="G39">
        <v>1</v>
      </c>
      <c r="H39">
        <v>0</v>
      </c>
    </row>
    <row r="40" spans="1:8" x14ac:dyDescent="0.2">
      <c r="A40" t="s">
        <v>47</v>
      </c>
      <c r="B40">
        <v>39</v>
      </c>
      <c r="C40" s="12">
        <v>9788</v>
      </c>
      <c r="D40">
        <f>MID(A40,1,4)*1</f>
        <v>1967</v>
      </c>
      <c r="E40">
        <f t="shared" si="0"/>
        <v>3869089</v>
      </c>
      <c r="F40">
        <v>0</v>
      </c>
      <c r="G40">
        <v>0</v>
      </c>
      <c r="H40">
        <v>1</v>
      </c>
    </row>
    <row r="41" spans="1:8" x14ac:dyDescent="0.2">
      <c r="A41" t="s">
        <v>48</v>
      </c>
      <c r="B41">
        <v>40</v>
      </c>
      <c r="C41" s="12">
        <v>14978</v>
      </c>
      <c r="D41">
        <f>MID(A41,1,4)*1</f>
        <v>1967</v>
      </c>
      <c r="E41">
        <f t="shared" si="0"/>
        <v>3869089</v>
      </c>
      <c r="F41">
        <v>0</v>
      </c>
      <c r="G41">
        <v>0</v>
      </c>
      <c r="H41">
        <v>0</v>
      </c>
    </row>
    <row r="42" spans="1:8" x14ac:dyDescent="0.2">
      <c r="A42" t="s">
        <v>49</v>
      </c>
      <c r="B42">
        <v>41</v>
      </c>
      <c r="C42" s="12">
        <v>13045</v>
      </c>
      <c r="D42">
        <f>MID(A42,1,4)*1</f>
        <v>1967</v>
      </c>
      <c r="E42">
        <f t="shared" si="0"/>
        <v>3869089</v>
      </c>
      <c r="F42">
        <v>1</v>
      </c>
      <c r="G42">
        <v>0</v>
      </c>
      <c r="H42">
        <v>0</v>
      </c>
    </row>
    <row r="43" spans="1:8" x14ac:dyDescent="0.2">
      <c r="A43" t="s">
        <v>50</v>
      </c>
      <c r="B43">
        <v>42</v>
      </c>
      <c r="C43" s="12">
        <v>9489</v>
      </c>
      <c r="D43">
        <f>MID(A43,1,4)*1</f>
        <v>1967</v>
      </c>
      <c r="E43">
        <f t="shared" si="0"/>
        <v>3869089</v>
      </c>
      <c r="F43">
        <v>0</v>
      </c>
      <c r="G43">
        <v>1</v>
      </c>
      <c r="H43">
        <v>0</v>
      </c>
    </row>
    <row r="44" spans="1:8" x14ac:dyDescent="0.2">
      <c r="A44" t="s">
        <v>51</v>
      </c>
      <c r="B44">
        <v>43</v>
      </c>
      <c r="C44" s="12">
        <v>8741</v>
      </c>
      <c r="D44">
        <f>MID(A44,1,4)*1</f>
        <v>1968</v>
      </c>
      <c r="E44">
        <f t="shared" si="0"/>
        <v>3873024</v>
      </c>
      <c r="F44">
        <v>0</v>
      </c>
      <c r="G44">
        <v>0</v>
      </c>
      <c r="H44">
        <v>1</v>
      </c>
    </row>
    <row r="45" spans="1:8" x14ac:dyDescent="0.2">
      <c r="A45" t="s">
        <v>52</v>
      </c>
      <c r="B45">
        <v>44</v>
      </c>
      <c r="C45" s="12">
        <v>13149</v>
      </c>
      <c r="D45">
        <f>MID(A45,1,4)*1</f>
        <v>1968</v>
      </c>
      <c r="E45">
        <f t="shared" si="0"/>
        <v>3873024</v>
      </c>
      <c r="F45">
        <v>0</v>
      </c>
      <c r="G45">
        <v>0</v>
      </c>
      <c r="H45">
        <v>0</v>
      </c>
    </row>
    <row r="46" spans="1:8" x14ac:dyDescent="0.2">
      <c r="A46" t="s">
        <v>53</v>
      </c>
      <c r="B46">
        <v>45</v>
      </c>
      <c r="C46" s="12">
        <v>14106</v>
      </c>
      <c r="D46">
        <f>MID(A46,1,4)*1</f>
        <v>1968</v>
      </c>
      <c r="E46">
        <f t="shared" si="0"/>
        <v>3873024</v>
      </c>
      <c r="F46">
        <v>1</v>
      </c>
      <c r="G46">
        <v>0</v>
      </c>
      <c r="H46">
        <v>0</v>
      </c>
    </row>
    <row r="47" spans="1:8" x14ac:dyDescent="0.2">
      <c r="A47" t="s">
        <v>54</v>
      </c>
      <c r="B47">
        <v>46</v>
      </c>
      <c r="C47" s="12">
        <v>9998</v>
      </c>
      <c r="D47">
        <f>MID(A47,1,4)*1</f>
        <v>1968</v>
      </c>
      <c r="E47">
        <f t="shared" si="0"/>
        <v>3873024</v>
      </c>
      <c r="F47">
        <v>0</v>
      </c>
      <c r="G47">
        <v>1</v>
      </c>
      <c r="H47">
        <v>0</v>
      </c>
    </row>
    <row r="48" spans="1:8" x14ac:dyDescent="0.2">
      <c r="A48" t="s">
        <v>55</v>
      </c>
      <c r="B48">
        <v>47</v>
      </c>
      <c r="C48" s="12">
        <v>10034</v>
      </c>
      <c r="D48">
        <f>MID(A48,1,4)*1</f>
        <v>1969</v>
      </c>
      <c r="E48">
        <f t="shared" si="0"/>
        <v>3876961</v>
      </c>
      <c r="F48">
        <v>0</v>
      </c>
      <c r="G48">
        <v>0</v>
      </c>
      <c r="H48">
        <v>1</v>
      </c>
    </row>
    <row r="49" spans="1:8" x14ac:dyDescent="0.2">
      <c r="A49" t="s">
        <v>56</v>
      </c>
      <c r="B49">
        <v>48</v>
      </c>
      <c r="C49" s="12">
        <v>15081</v>
      </c>
      <c r="D49">
        <f>MID(A49,1,4)*1</f>
        <v>1969</v>
      </c>
      <c r="E49">
        <f t="shared" si="0"/>
        <v>3876961</v>
      </c>
      <c r="F49">
        <v>0</v>
      </c>
      <c r="G49">
        <v>0</v>
      </c>
      <c r="H49">
        <v>0</v>
      </c>
    </row>
    <row r="50" spans="1:8" x14ac:dyDescent="0.2">
      <c r="A50" t="s">
        <v>57</v>
      </c>
      <c r="B50">
        <v>49</v>
      </c>
      <c r="C50" s="12">
        <v>13266</v>
      </c>
      <c r="D50">
        <f>MID(A50,1,4)*1</f>
        <v>1969</v>
      </c>
      <c r="E50">
        <f t="shared" si="0"/>
        <v>3876961</v>
      </c>
      <c r="F50">
        <v>1</v>
      </c>
      <c r="G50">
        <v>0</v>
      </c>
      <c r="H50">
        <v>0</v>
      </c>
    </row>
    <row r="51" spans="1:8" x14ac:dyDescent="0.2">
      <c r="A51" t="s">
        <v>58</v>
      </c>
      <c r="B51">
        <v>50</v>
      </c>
      <c r="C51" s="12">
        <v>9997</v>
      </c>
      <c r="D51">
        <f>MID(A51,1,4)*1</f>
        <v>1969</v>
      </c>
      <c r="E51">
        <f t="shared" si="0"/>
        <v>3876961</v>
      </c>
      <c r="F51">
        <v>0</v>
      </c>
      <c r="G51">
        <v>1</v>
      </c>
      <c r="H51">
        <v>0</v>
      </c>
    </row>
    <row r="52" spans="1:8" x14ac:dyDescent="0.2">
      <c r="A52" t="s">
        <v>59</v>
      </c>
      <c r="B52">
        <v>51</v>
      </c>
      <c r="C52" s="12">
        <v>9027</v>
      </c>
      <c r="D52">
        <f>MID(A52,1,4)*1</f>
        <v>1970</v>
      </c>
      <c r="E52">
        <f t="shared" si="0"/>
        <v>3880900</v>
      </c>
      <c r="F52">
        <v>0</v>
      </c>
      <c r="G52">
        <v>0</v>
      </c>
      <c r="H52">
        <v>1</v>
      </c>
    </row>
    <row r="53" spans="1:8" x14ac:dyDescent="0.2">
      <c r="A53" t="s">
        <v>60</v>
      </c>
      <c r="B53">
        <v>52</v>
      </c>
      <c r="C53" s="12">
        <v>14324</v>
      </c>
      <c r="D53">
        <f>MID(A53,1,4)*1</f>
        <v>1970</v>
      </c>
      <c r="E53">
        <f t="shared" si="0"/>
        <v>3880900</v>
      </c>
      <c r="F53">
        <v>0</v>
      </c>
      <c r="G53">
        <v>0</v>
      </c>
      <c r="H53">
        <v>0</v>
      </c>
    </row>
    <row r="54" spans="1:8" x14ac:dyDescent="0.2">
      <c r="A54" t="s">
        <v>61</v>
      </c>
      <c r="B54">
        <v>53</v>
      </c>
      <c r="C54" s="12">
        <v>13149</v>
      </c>
      <c r="D54">
        <f>MID(A54,1,4)*1</f>
        <v>1970</v>
      </c>
      <c r="E54">
        <f t="shared" si="0"/>
        <v>3880900</v>
      </c>
      <c r="F54">
        <v>1</v>
      </c>
      <c r="G54">
        <v>0</v>
      </c>
      <c r="H54">
        <v>0</v>
      </c>
    </row>
    <row r="55" spans="1:8" x14ac:dyDescent="0.2">
      <c r="A55" t="s">
        <v>62</v>
      </c>
      <c r="B55">
        <v>54</v>
      </c>
      <c r="C55" s="12">
        <v>11209</v>
      </c>
      <c r="D55">
        <f>MID(A55,1,4)*1</f>
        <v>1970</v>
      </c>
      <c r="E55">
        <f t="shared" si="0"/>
        <v>3880900</v>
      </c>
      <c r="F55">
        <v>0</v>
      </c>
      <c r="G55">
        <v>1</v>
      </c>
      <c r="H55">
        <v>0</v>
      </c>
    </row>
    <row r="56" spans="1:8" x14ac:dyDescent="0.2">
      <c r="A56" t="s">
        <v>63</v>
      </c>
      <c r="B56">
        <v>55</v>
      </c>
      <c r="C56" s="12">
        <v>10332</v>
      </c>
      <c r="D56">
        <f>MID(A56,1,4)*1</f>
        <v>1971</v>
      </c>
      <c r="E56">
        <f t="shared" si="0"/>
        <v>3884841</v>
      </c>
      <c r="F56">
        <v>0</v>
      </c>
      <c r="G56">
        <v>0</v>
      </c>
      <c r="H56">
        <v>1</v>
      </c>
    </row>
    <row r="57" spans="1:8" x14ac:dyDescent="0.2">
      <c r="A57" t="s">
        <v>64</v>
      </c>
      <c r="B57">
        <v>56</v>
      </c>
      <c r="C57" s="12">
        <v>15354</v>
      </c>
      <c r="D57">
        <f>MID(A57,1,4)*1</f>
        <v>1971</v>
      </c>
      <c r="E57">
        <f t="shared" si="0"/>
        <v>3884841</v>
      </c>
      <c r="F57">
        <v>0</v>
      </c>
      <c r="G57">
        <v>0</v>
      </c>
      <c r="H57">
        <v>0</v>
      </c>
    </row>
    <row r="58" spans="1:8" x14ac:dyDescent="0.2">
      <c r="A58" t="s">
        <v>65</v>
      </c>
      <c r="B58">
        <v>57</v>
      </c>
      <c r="C58" s="12">
        <v>13800</v>
      </c>
      <c r="D58">
        <f>MID(A58,1,4)*1</f>
        <v>1971</v>
      </c>
      <c r="E58">
        <f t="shared" si="0"/>
        <v>3884841</v>
      </c>
      <c r="F58">
        <v>1</v>
      </c>
      <c r="G58">
        <v>0</v>
      </c>
      <c r="H58">
        <v>0</v>
      </c>
    </row>
    <row r="59" spans="1:8" x14ac:dyDescent="0.2">
      <c r="A59" t="s">
        <v>66</v>
      </c>
      <c r="B59">
        <v>58</v>
      </c>
      <c r="C59" s="12">
        <v>11786</v>
      </c>
      <c r="D59">
        <f>MID(A59,1,4)*1</f>
        <v>1971</v>
      </c>
      <c r="E59">
        <f t="shared" si="0"/>
        <v>3884841</v>
      </c>
      <c r="F59">
        <v>0</v>
      </c>
      <c r="G59">
        <v>1</v>
      </c>
      <c r="H59">
        <v>0</v>
      </c>
    </row>
    <row r="60" spans="1:8" x14ac:dyDescent="0.2">
      <c r="A60" t="s">
        <v>67</v>
      </c>
      <c r="B60">
        <v>59</v>
      </c>
      <c r="C60" s="12">
        <v>10550</v>
      </c>
      <c r="D60">
        <f>MID(A60,1,4)*1</f>
        <v>1972</v>
      </c>
      <c r="E60">
        <f t="shared" si="0"/>
        <v>3888784</v>
      </c>
      <c r="F60">
        <v>0</v>
      </c>
      <c r="G60">
        <v>0</v>
      </c>
      <c r="H60">
        <v>1</v>
      </c>
    </row>
    <row r="61" spans="1:8" x14ac:dyDescent="0.2">
      <c r="A61" t="s">
        <v>68</v>
      </c>
      <c r="B61">
        <v>60</v>
      </c>
      <c r="C61" s="12">
        <v>16114</v>
      </c>
      <c r="D61">
        <f>MID(A61,1,4)*1</f>
        <v>1972</v>
      </c>
      <c r="E61">
        <f t="shared" si="0"/>
        <v>3888784</v>
      </c>
      <c r="F61">
        <v>0</v>
      </c>
      <c r="G61">
        <v>0</v>
      </c>
      <c r="H61">
        <v>0</v>
      </c>
    </row>
    <row r="62" spans="1:8" x14ac:dyDescent="0.2">
      <c r="A62" t="s">
        <v>69</v>
      </c>
      <c r="B62">
        <v>61</v>
      </c>
      <c r="C62" s="12">
        <v>13255</v>
      </c>
      <c r="D62">
        <f>MID(A62,1,4)*1</f>
        <v>1972</v>
      </c>
      <c r="E62">
        <f t="shared" si="0"/>
        <v>3888784</v>
      </c>
      <c r="F62">
        <v>1</v>
      </c>
      <c r="G62">
        <v>0</v>
      </c>
      <c r="H62">
        <v>0</v>
      </c>
    </row>
    <row r="63" spans="1:8" x14ac:dyDescent="0.2">
      <c r="A63" t="s">
        <v>70</v>
      </c>
      <c r="B63">
        <v>62</v>
      </c>
      <c r="C63" s="12">
        <v>11403</v>
      </c>
      <c r="D63">
        <f>MID(A63,1,4)*1</f>
        <v>1972</v>
      </c>
      <c r="E63">
        <f t="shared" si="0"/>
        <v>3888784</v>
      </c>
      <c r="F63">
        <v>0</v>
      </c>
      <c r="G63">
        <v>1</v>
      </c>
      <c r="H63">
        <v>0</v>
      </c>
    </row>
    <row r="64" spans="1:8" x14ac:dyDescent="0.2">
      <c r="A64" t="s">
        <v>71</v>
      </c>
      <c r="B64">
        <v>63</v>
      </c>
      <c r="C64" s="12">
        <v>10269</v>
      </c>
      <c r="D64">
        <f>MID(A64,1,4)*1</f>
        <v>1973</v>
      </c>
      <c r="E64">
        <f t="shared" si="0"/>
        <v>3892729</v>
      </c>
      <c r="F64">
        <v>0</v>
      </c>
      <c r="G64">
        <v>0</v>
      </c>
      <c r="H64">
        <v>1</v>
      </c>
    </row>
    <row r="65" spans="1:8" x14ac:dyDescent="0.2">
      <c r="A65" t="s">
        <v>72</v>
      </c>
      <c r="B65">
        <v>64</v>
      </c>
      <c r="C65" s="12">
        <v>14009</v>
      </c>
      <c r="D65">
        <f>MID(A65,1,4)*1</f>
        <v>1973</v>
      </c>
      <c r="E65">
        <f t="shared" si="0"/>
        <v>3892729</v>
      </c>
      <c r="F65">
        <v>0</v>
      </c>
      <c r="G65">
        <v>0</v>
      </c>
      <c r="H65">
        <v>0</v>
      </c>
    </row>
    <row r="66" spans="1:8" x14ac:dyDescent="0.2">
      <c r="A66" t="s">
        <v>73</v>
      </c>
      <c r="B66">
        <v>65</v>
      </c>
      <c r="C66" s="12">
        <v>15847</v>
      </c>
      <c r="D66">
        <f>MID(A66,1,4)*1</f>
        <v>1973</v>
      </c>
      <c r="E66">
        <f t="shared" si="0"/>
        <v>3892729</v>
      </c>
      <c r="F66">
        <v>1</v>
      </c>
      <c r="G66">
        <v>0</v>
      </c>
      <c r="H66">
        <v>0</v>
      </c>
    </row>
    <row r="67" spans="1:8" x14ac:dyDescent="0.2">
      <c r="A67" t="s">
        <v>74</v>
      </c>
      <c r="B67">
        <v>66</v>
      </c>
      <c r="C67" s="12">
        <v>12967</v>
      </c>
      <c r="D67">
        <f>MID(A67,1,4)*1</f>
        <v>1973</v>
      </c>
      <c r="E67">
        <f t="shared" ref="E67:E130" si="1">D67*D67</f>
        <v>3892729</v>
      </c>
      <c r="F67">
        <v>0</v>
      </c>
      <c r="G67">
        <v>1</v>
      </c>
      <c r="H67">
        <v>0</v>
      </c>
    </row>
    <row r="68" spans="1:8" x14ac:dyDescent="0.2">
      <c r="A68" t="s">
        <v>75</v>
      </c>
      <c r="B68">
        <v>67</v>
      </c>
      <c r="C68" s="12">
        <v>11328</v>
      </c>
      <c r="D68">
        <f>MID(A68,1,4)*1</f>
        <v>1974</v>
      </c>
      <c r="E68">
        <f t="shared" si="1"/>
        <v>3896676</v>
      </c>
      <c r="F68">
        <v>0</v>
      </c>
      <c r="G68">
        <v>0</v>
      </c>
      <c r="H68">
        <v>1</v>
      </c>
    </row>
    <row r="69" spans="1:8" x14ac:dyDescent="0.2">
      <c r="A69" t="s">
        <v>76</v>
      </c>
      <c r="B69">
        <v>68</v>
      </c>
      <c r="C69" s="12">
        <v>15814</v>
      </c>
      <c r="D69">
        <f>MID(A69,1,4)*1</f>
        <v>1974</v>
      </c>
      <c r="E69">
        <f t="shared" si="1"/>
        <v>3896676</v>
      </c>
      <c r="F69">
        <v>0</v>
      </c>
      <c r="G69">
        <v>0</v>
      </c>
      <c r="H69">
        <v>0</v>
      </c>
    </row>
    <row r="70" spans="1:8" x14ac:dyDescent="0.2">
      <c r="A70" t="s">
        <v>77</v>
      </c>
      <c r="B70">
        <v>69</v>
      </c>
      <c r="C70" s="12">
        <v>18626</v>
      </c>
      <c r="D70">
        <f>MID(A70,1,4)*1</f>
        <v>1974</v>
      </c>
      <c r="E70">
        <f t="shared" si="1"/>
        <v>3896676</v>
      </c>
      <c r="F70">
        <v>1</v>
      </c>
      <c r="G70">
        <v>0</v>
      </c>
      <c r="H70">
        <v>0</v>
      </c>
    </row>
    <row r="71" spans="1:8" x14ac:dyDescent="0.2">
      <c r="A71" t="s">
        <v>78</v>
      </c>
      <c r="B71">
        <v>70</v>
      </c>
      <c r="C71" s="12">
        <v>13219</v>
      </c>
      <c r="D71">
        <f>MID(A71,1,4)*1</f>
        <v>1974</v>
      </c>
      <c r="E71">
        <f t="shared" si="1"/>
        <v>3896676</v>
      </c>
      <c r="F71">
        <v>0</v>
      </c>
      <c r="G71">
        <v>1</v>
      </c>
      <c r="H71">
        <v>0</v>
      </c>
    </row>
    <row r="72" spans="1:8" x14ac:dyDescent="0.2">
      <c r="A72" t="s">
        <v>79</v>
      </c>
      <c r="B72">
        <v>71</v>
      </c>
      <c r="C72" s="12">
        <v>13818</v>
      </c>
      <c r="D72">
        <f>MID(A72,1,4)*1</f>
        <v>1975</v>
      </c>
      <c r="E72">
        <f t="shared" si="1"/>
        <v>3900625</v>
      </c>
      <c r="F72">
        <v>0</v>
      </c>
      <c r="G72">
        <v>0</v>
      </c>
      <c r="H72">
        <v>1</v>
      </c>
    </row>
    <row r="73" spans="1:8" x14ac:dyDescent="0.2">
      <c r="A73" t="s">
        <v>80</v>
      </c>
      <c r="B73">
        <v>72</v>
      </c>
      <c r="C73" s="12">
        <v>18062</v>
      </c>
      <c r="D73">
        <f>MID(A73,1,4)*1</f>
        <v>1975</v>
      </c>
      <c r="E73">
        <f t="shared" si="1"/>
        <v>3900625</v>
      </c>
      <c r="F73">
        <v>0</v>
      </c>
      <c r="G73">
        <v>0</v>
      </c>
      <c r="H73">
        <v>0</v>
      </c>
    </row>
    <row r="74" spans="1:8" x14ac:dyDescent="0.2">
      <c r="A74" t="s">
        <v>81</v>
      </c>
      <c r="B74">
        <v>73</v>
      </c>
      <c r="C74" s="12">
        <v>15722</v>
      </c>
      <c r="D74">
        <f>MID(A74,1,4)*1</f>
        <v>1975</v>
      </c>
      <c r="E74">
        <f t="shared" si="1"/>
        <v>3900625</v>
      </c>
      <c r="F74">
        <v>1</v>
      </c>
      <c r="G74">
        <v>0</v>
      </c>
      <c r="H74">
        <v>0</v>
      </c>
    </row>
    <row r="75" spans="1:8" x14ac:dyDescent="0.2">
      <c r="A75" t="s">
        <v>82</v>
      </c>
      <c r="B75">
        <v>74</v>
      </c>
      <c r="C75" s="12">
        <v>12111</v>
      </c>
      <c r="D75">
        <f>MID(A75,1,4)*1</f>
        <v>1975</v>
      </c>
      <c r="E75">
        <f t="shared" si="1"/>
        <v>3900625</v>
      </c>
      <c r="F75">
        <v>0</v>
      </c>
      <c r="G75">
        <v>1</v>
      </c>
      <c r="H75">
        <v>0</v>
      </c>
    </row>
    <row r="76" spans="1:8" x14ac:dyDescent="0.2">
      <c r="A76" t="s">
        <v>83</v>
      </c>
      <c r="B76">
        <v>75</v>
      </c>
      <c r="C76" s="12">
        <v>11702</v>
      </c>
      <c r="D76">
        <f>MID(A76,1,4)*1</f>
        <v>1976</v>
      </c>
      <c r="E76">
        <f t="shared" si="1"/>
        <v>3904576</v>
      </c>
      <c r="F76">
        <v>0</v>
      </c>
      <c r="G76">
        <v>0</v>
      </c>
      <c r="H76">
        <v>1</v>
      </c>
    </row>
    <row r="77" spans="1:8" x14ac:dyDescent="0.2">
      <c r="A77" t="s">
        <v>84</v>
      </c>
      <c r="B77">
        <v>76</v>
      </c>
      <c r="C77" s="12">
        <v>15589</v>
      </c>
      <c r="D77">
        <f>MID(A77,1,4)*1</f>
        <v>1976</v>
      </c>
      <c r="E77">
        <f t="shared" si="1"/>
        <v>3904576</v>
      </c>
      <c r="F77">
        <v>0</v>
      </c>
      <c r="G77">
        <v>0</v>
      </c>
      <c r="H77">
        <v>0</v>
      </c>
    </row>
    <row r="78" spans="1:8" x14ac:dyDescent="0.2">
      <c r="A78" t="s">
        <v>85</v>
      </c>
      <c r="B78">
        <v>77</v>
      </c>
      <c r="C78" s="12">
        <v>14852</v>
      </c>
      <c r="D78">
        <f>MID(A78,1,4)*1</f>
        <v>1976</v>
      </c>
      <c r="E78">
        <f t="shared" si="1"/>
        <v>3904576</v>
      </c>
      <c r="F78">
        <v>1</v>
      </c>
      <c r="G78">
        <v>0</v>
      </c>
      <c r="H78">
        <v>0</v>
      </c>
    </row>
    <row r="79" spans="1:8" x14ac:dyDescent="0.2">
      <c r="A79" t="s">
        <v>86</v>
      </c>
      <c r="B79">
        <v>78</v>
      </c>
      <c r="C79" s="12">
        <v>13612</v>
      </c>
      <c r="D79">
        <f>MID(A79,1,4)*1</f>
        <v>1976</v>
      </c>
      <c r="E79">
        <f t="shared" si="1"/>
        <v>3904576</v>
      </c>
      <c r="F79">
        <v>0</v>
      </c>
      <c r="G79">
        <v>1</v>
      </c>
      <c r="H79">
        <v>0</v>
      </c>
    </row>
    <row r="80" spans="1:8" x14ac:dyDescent="0.2">
      <c r="A80" t="s">
        <v>87</v>
      </c>
      <c r="B80">
        <v>79</v>
      </c>
      <c r="C80" s="12">
        <v>12380</v>
      </c>
      <c r="D80">
        <f>MID(A80,1,4)*1</f>
        <v>1977</v>
      </c>
      <c r="E80">
        <f t="shared" si="1"/>
        <v>3908529</v>
      </c>
      <c r="F80">
        <v>0</v>
      </c>
      <c r="G80">
        <v>0</v>
      </c>
      <c r="H80">
        <v>1</v>
      </c>
    </row>
    <row r="81" spans="1:8" x14ac:dyDescent="0.2">
      <c r="A81" t="s">
        <v>88</v>
      </c>
      <c r="B81">
        <v>80</v>
      </c>
      <c r="C81" s="12">
        <v>15501</v>
      </c>
      <c r="D81">
        <f>MID(A81,1,4)*1</f>
        <v>1977</v>
      </c>
      <c r="E81">
        <f t="shared" si="1"/>
        <v>3908529</v>
      </c>
      <c r="F81">
        <v>0</v>
      </c>
      <c r="G81">
        <v>0</v>
      </c>
      <c r="H81">
        <v>0</v>
      </c>
    </row>
    <row r="82" spans="1:8" x14ac:dyDescent="0.2">
      <c r="A82" t="s">
        <v>89</v>
      </c>
      <c r="B82">
        <v>81</v>
      </c>
      <c r="C82" s="12">
        <v>16322</v>
      </c>
      <c r="D82">
        <f>MID(A82,1,4)*1</f>
        <v>1977</v>
      </c>
      <c r="E82">
        <f t="shared" si="1"/>
        <v>3908529</v>
      </c>
      <c r="F82">
        <v>1</v>
      </c>
      <c r="G82">
        <v>0</v>
      </c>
      <c r="H82">
        <v>0</v>
      </c>
    </row>
    <row r="83" spans="1:8" x14ac:dyDescent="0.2">
      <c r="A83" t="s">
        <v>90</v>
      </c>
      <c r="B83">
        <v>82</v>
      </c>
      <c r="C83" s="12">
        <v>12157</v>
      </c>
      <c r="D83">
        <f>MID(A83,1,4)*1</f>
        <v>1977</v>
      </c>
      <c r="E83">
        <f t="shared" si="1"/>
        <v>3908529</v>
      </c>
      <c r="F83">
        <v>0</v>
      </c>
      <c r="G83">
        <v>1</v>
      </c>
      <c r="H83">
        <v>0</v>
      </c>
    </row>
    <row r="84" spans="1:8" x14ac:dyDescent="0.2">
      <c r="A84" t="s">
        <v>91</v>
      </c>
      <c r="B84">
        <v>83</v>
      </c>
      <c r="C84" s="12">
        <v>11124</v>
      </c>
      <c r="D84">
        <f>MID(A84,1,4)*1</f>
        <v>1978</v>
      </c>
      <c r="E84">
        <f t="shared" si="1"/>
        <v>3912484</v>
      </c>
      <c r="F84">
        <v>0</v>
      </c>
      <c r="G84">
        <v>0</v>
      </c>
      <c r="H84">
        <v>1</v>
      </c>
    </row>
    <row r="85" spans="1:8" x14ac:dyDescent="0.2">
      <c r="A85" t="s">
        <v>92</v>
      </c>
      <c r="B85">
        <v>84</v>
      </c>
      <c r="C85" s="12">
        <v>14621</v>
      </c>
      <c r="D85">
        <f>MID(A85,1,4)*1</f>
        <v>1978</v>
      </c>
      <c r="E85">
        <f t="shared" si="1"/>
        <v>3912484</v>
      </c>
      <c r="F85">
        <v>0</v>
      </c>
      <c r="G85">
        <v>0</v>
      </c>
      <c r="H85">
        <v>0</v>
      </c>
    </row>
    <row r="86" spans="1:8" x14ac:dyDescent="0.2">
      <c r="A86" t="s">
        <v>93</v>
      </c>
      <c r="B86">
        <v>85</v>
      </c>
      <c r="C86" s="12">
        <v>14035</v>
      </c>
      <c r="D86">
        <f>MID(A86,1,4)*1</f>
        <v>1978</v>
      </c>
      <c r="E86">
        <f t="shared" si="1"/>
        <v>3912484</v>
      </c>
      <c r="F86">
        <v>1</v>
      </c>
      <c r="G86">
        <v>0</v>
      </c>
      <c r="H86">
        <v>0</v>
      </c>
    </row>
    <row r="87" spans="1:8" x14ac:dyDescent="0.2">
      <c r="A87" t="s">
        <v>94</v>
      </c>
      <c r="B87">
        <v>86</v>
      </c>
      <c r="C87" s="12">
        <v>11159</v>
      </c>
      <c r="D87">
        <f>MID(A87,1,4)*1</f>
        <v>1978</v>
      </c>
      <c r="E87">
        <f t="shared" si="1"/>
        <v>3912484</v>
      </c>
      <c r="F87">
        <v>0</v>
      </c>
      <c r="G87">
        <v>1</v>
      </c>
      <c r="H87">
        <v>0</v>
      </c>
    </row>
    <row r="88" spans="1:8" x14ac:dyDescent="0.2">
      <c r="A88" t="s">
        <v>95</v>
      </c>
      <c r="B88">
        <v>87</v>
      </c>
      <c r="C88" s="12">
        <v>10944</v>
      </c>
      <c r="D88">
        <f>MID(A88,1,4)*1</f>
        <v>1979</v>
      </c>
      <c r="E88">
        <f t="shared" si="1"/>
        <v>3916441</v>
      </c>
      <c r="F88">
        <v>0</v>
      </c>
      <c r="G88">
        <v>0</v>
      </c>
      <c r="H88">
        <v>1</v>
      </c>
    </row>
    <row r="89" spans="1:8" x14ac:dyDescent="0.2">
      <c r="A89" t="s">
        <v>96</v>
      </c>
      <c r="B89">
        <v>88</v>
      </c>
      <c r="C89" s="12">
        <v>15824</v>
      </c>
      <c r="D89">
        <f>MID(A89,1,4)*1</f>
        <v>1979</v>
      </c>
      <c r="E89">
        <f t="shared" si="1"/>
        <v>3916441</v>
      </c>
      <c r="F89">
        <v>0</v>
      </c>
      <c r="G89">
        <v>0</v>
      </c>
      <c r="H89">
        <v>0</v>
      </c>
    </row>
    <row r="90" spans="1:8" x14ac:dyDescent="0.2">
      <c r="A90" t="s">
        <v>97</v>
      </c>
      <c r="B90">
        <v>89</v>
      </c>
      <c r="C90" s="12">
        <v>14378</v>
      </c>
      <c r="D90">
        <f>MID(A90,1,4)*1</f>
        <v>1979</v>
      </c>
      <c r="E90">
        <f t="shared" si="1"/>
        <v>3916441</v>
      </c>
      <c r="F90">
        <v>1</v>
      </c>
      <c r="G90">
        <v>0</v>
      </c>
      <c r="H90">
        <v>0</v>
      </c>
    </row>
    <row r="91" spans="1:8" x14ac:dyDescent="0.2">
      <c r="A91" t="s">
        <v>98</v>
      </c>
      <c r="B91">
        <v>90</v>
      </c>
      <c r="C91" s="12">
        <v>11816</v>
      </c>
      <c r="D91">
        <f>MID(A91,1,4)*1</f>
        <v>1979</v>
      </c>
      <c r="E91">
        <f t="shared" si="1"/>
        <v>3916441</v>
      </c>
      <c r="F91">
        <v>0</v>
      </c>
      <c r="G91">
        <v>1</v>
      </c>
      <c r="H91">
        <v>0</v>
      </c>
    </row>
    <row r="92" spans="1:8" x14ac:dyDescent="0.2">
      <c r="A92" t="s">
        <v>99</v>
      </c>
      <c r="B92">
        <v>91</v>
      </c>
      <c r="C92" s="12">
        <v>12233</v>
      </c>
      <c r="D92">
        <f>MID(A92,1,4)*1</f>
        <v>1980</v>
      </c>
      <c r="E92">
        <f t="shared" si="1"/>
        <v>3920400</v>
      </c>
      <c r="F92">
        <v>0</v>
      </c>
      <c r="G92">
        <v>0</v>
      </c>
      <c r="H92">
        <v>1</v>
      </c>
    </row>
    <row r="93" spans="1:8" x14ac:dyDescent="0.2">
      <c r="A93" t="s">
        <v>100</v>
      </c>
      <c r="B93">
        <v>92</v>
      </c>
      <c r="C93" s="12">
        <v>17344</v>
      </c>
      <c r="D93">
        <f>MID(A93,1,4)*1</f>
        <v>1980</v>
      </c>
      <c r="E93">
        <f t="shared" si="1"/>
        <v>3920400</v>
      </c>
      <c r="F93">
        <v>0</v>
      </c>
      <c r="G93">
        <v>0</v>
      </c>
      <c r="H93">
        <v>0</v>
      </c>
    </row>
    <row r="94" spans="1:8" x14ac:dyDescent="0.2">
      <c r="A94" t="s">
        <v>101</v>
      </c>
      <c r="B94">
        <v>93</v>
      </c>
      <c r="C94" s="12">
        <v>16812</v>
      </c>
      <c r="D94">
        <f>MID(A94,1,4)*1</f>
        <v>1980</v>
      </c>
      <c r="E94">
        <f t="shared" si="1"/>
        <v>3920400</v>
      </c>
      <c r="F94">
        <v>1</v>
      </c>
      <c r="G94">
        <v>0</v>
      </c>
      <c r="H94">
        <v>0</v>
      </c>
    </row>
    <row r="95" spans="1:8" x14ac:dyDescent="0.2">
      <c r="A95" t="s">
        <v>102</v>
      </c>
      <c r="B95">
        <v>94</v>
      </c>
      <c r="C95" s="12">
        <v>12181</v>
      </c>
      <c r="D95">
        <f>MID(A95,1,4)*1</f>
        <v>1980</v>
      </c>
      <c r="E95">
        <f t="shared" si="1"/>
        <v>3920400</v>
      </c>
      <c r="F95">
        <v>0</v>
      </c>
      <c r="G95">
        <v>1</v>
      </c>
      <c r="H95">
        <v>0</v>
      </c>
    </row>
    <row r="96" spans="1:8" x14ac:dyDescent="0.2">
      <c r="A96" t="s">
        <v>103</v>
      </c>
      <c r="B96">
        <v>95</v>
      </c>
      <c r="C96" s="12">
        <v>13275</v>
      </c>
      <c r="D96">
        <f>MID(A96,1,4)*1</f>
        <v>1981</v>
      </c>
      <c r="E96">
        <f t="shared" si="1"/>
        <v>3924361</v>
      </c>
      <c r="F96">
        <v>0</v>
      </c>
      <c r="G96">
        <v>0</v>
      </c>
      <c r="H96">
        <v>1</v>
      </c>
    </row>
    <row r="97" spans="1:8" x14ac:dyDescent="0.2">
      <c r="A97" t="s">
        <v>104</v>
      </c>
      <c r="B97">
        <v>96</v>
      </c>
      <c r="C97" s="12">
        <v>18458</v>
      </c>
      <c r="D97">
        <f>MID(A97,1,4)*1</f>
        <v>1981</v>
      </c>
      <c r="E97">
        <f t="shared" si="1"/>
        <v>3924361</v>
      </c>
      <c r="F97">
        <v>0</v>
      </c>
      <c r="G97">
        <v>0</v>
      </c>
      <c r="H97">
        <v>0</v>
      </c>
    </row>
    <row r="98" spans="1:8" x14ac:dyDescent="0.2">
      <c r="A98" t="s">
        <v>105</v>
      </c>
      <c r="B98">
        <v>97</v>
      </c>
      <c r="C98" s="12">
        <v>17375</v>
      </c>
      <c r="D98">
        <f>MID(A98,1,4)*1</f>
        <v>1981</v>
      </c>
      <c r="E98">
        <f t="shared" si="1"/>
        <v>3924361</v>
      </c>
      <c r="F98">
        <v>1</v>
      </c>
      <c r="G98">
        <v>0</v>
      </c>
      <c r="H98">
        <v>0</v>
      </c>
    </row>
    <row r="99" spans="1:8" x14ac:dyDescent="0.2">
      <c r="A99" t="s">
        <v>106</v>
      </c>
      <c r="B99">
        <v>98</v>
      </c>
      <c r="C99" s="12">
        <v>14609</v>
      </c>
      <c r="D99">
        <f>MID(A99,1,4)*1</f>
        <v>1981</v>
      </c>
      <c r="E99">
        <f t="shared" si="1"/>
        <v>3924361</v>
      </c>
      <c r="F99">
        <v>0</v>
      </c>
      <c r="G99">
        <v>1</v>
      </c>
      <c r="H99">
        <v>0</v>
      </c>
    </row>
    <row r="100" spans="1:8" x14ac:dyDescent="0.2">
      <c r="A100" t="s">
        <v>107</v>
      </c>
      <c r="B100">
        <v>99</v>
      </c>
      <c r="C100" s="12">
        <v>13323</v>
      </c>
      <c r="D100">
        <f>MID(A100,1,4)*1</f>
        <v>1982</v>
      </c>
      <c r="E100">
        <f t="shared" si="1"/>
        <v>3928324</v>
      </c>
      <c r="F100">
        <v>0</v>
      </c>
      <c r="G100">
        <v>0</v>
      </c>
      <c r="H100">
        <v>1</v>
      </c>
    </row>
    <row r="101" spans="1:8" x14ac:dyDescent="0.2">
      <c r="A101" t="s">
        <v>108</v>
      </c>
      <c r="B101">
        <v>100</v>
      </c>
      <c r="C101" s="12">
        <v>18327</v>
      </c>
      <c r="D101">
        <f>MID(A101,1,4)*1</f>
        <v>1982</v>
      </c>
      <c r="E101">
        <f t="shared" si="1"/>
        <v>3928324</v>
      </c>
      <c r="F101">
        <v>0</v>
      </c>
      <c r="G101">
        <v>0</v>
      </c>
      <c r="H101">
        <v>0</v>
      </c>
    </row>
    <row r="102" spans="1:8" x14ac:dyDescent="0.2">
      <c r="A102" t="s">
        <v>109</v>
      </c>
      <c r="B102">
        <v>101</v>
      </c>
      <c r="C102" s="12">
        <v>16053</v>
      </c>
      <c r="D102">
        <f>MID(A102,1,4)*1</f>
        <v>1982</v>
      </c>
      <c r="E102">
        <f t="shared" si="1"/>
        <v>3928324</v>
      </c>
      <c r="F102">
        <v>1</v>
      </c>
      <c r="G102">
        <v>0</v>
      </c>
      <c r="H102">
        <v>0</v>
      </c>
    </row>
    <row r="103" spans="1:8" x14ac:dyDescent="0.2">
      <c r="A103" t="s">
        <v>110</v>
      </c>
      <c r="B103">
        <v>102</v>
      </c>
      <c r="C103" s="12">
        <v>15070</v>
      </c>
      <c r="D103">
        <f>MID(A103,1,4)*1</f>
        <v>1982</v>
      </c>
      <c r="E103">
        <f t="shared" si="1"/>
        <v>3928324</v>
      </c>
      <c r="F103">
        <v>0</v>
      </c>
      <c r="G103">
        <v>1</v>
      </c>
      <c r="H103">
        <v>0</v>
      </c>
    </row>
    <row r="104" spans="1:8" x14ac:dyDescent="0.2">
      <c r="A104" t="s">
        <v>111</v>
      </c>
      <c r="B104">
        <v>103</v>
      </c>
      <c r="C104" s="12">
        <v>13806</v>
      </c>
      <c r="D104">
        <f>MID(A104,1,4)*1</f>
        <v>1983</v>
      </c>
      <c r="E104">
        <f t="shared" si="1"/>
        <v>3932289</v>
      </c>
      <c r="F104">
        <v>0</v>
      </c>
      <c r="G104">
        <v>0</v>
      </c>
      <c r="H104">
        <v>1</v>
      </c>
    </row>
    <row r="105" spans="1:8" x14ac:dyDescent="0.2">
      <c r="A105" t="s">
        <v>112</v>
      </c>
      <c r="B105">
        <v>104</v>
      </c>
      <c r="C105" s="12">
        <v>18245</v>
      </c>
      <c r="D105">
        <f>MID(A105,1,4)*1</f>
        <v>1983</v>
      </c>
      <c r="E105">
        <f t="shared" si="1"/>
        <v>3932289</v>
      </c>
      <c r="F105">
        <v>0</v>
      </c>
      <c r="G105">
        <v>0</v>
      </c>
      <c r="H105">
        <v>0</v>
      </c>
    </row>
    <row r="106" spans="1:8" x14ac:dyDescent="0.2">
      <c r="A106" t="s">
        <v>113</v>
      </c>
      <c r="B106">
        <v>105</v>
      </c>
      <c r="C106" s="12">
        <v>17461</v>
      </c>
      <c r="D106">
        <f>MID(A106,1,4)*1</f>
        <v>1983</v>
      </c>
      <c r="E106">
        <f t="shared" si="1"/>
        <v>3932289</v>
      </c>
      <c r="F106">
        <v>1</v>
      </c>
      <c r="G106">
        <v>0</v>
      </c>
      <c r="H106">
        <v>0</v>
      </c>
    </row>
    <row r="107" spans="1:8" x14ac:dyDescent="0.2">
      <c r="A107" t="s">
        <v>114</v>
      </c>
      <c r="B107">
        <v>106</v>
      </c>
      <c r="C107" s="12">
        <v>14999</v>
      </c>
      <c r="D107">
        <f>MID(A107,1,4)*1</f>
        <v>1983</v>
      </c>
      <c r="E107">
        <f t="shared" si="1"/>
        <v>3932289</v>
      </c>
      <c r="F107">
        <v>0</v>
      </c>
      <c r="G107">
        <v>1</v>
      </c>
      <c r="H107">
        <v>0</v>
      </c>
    </row>
    <row r="108" spans="1:8" x14ac:dyDescent="0.2">
      <c r="A108" t="s">
        <v>115</v>
      </c>
      <c r="B108">
        <v>107</v>
      </c>
      <c r="C108" s="12">
        <v>16022</v>
      </c>
      <c r="D108">
        <f>MID(A108,1,4)*1</f>
        <v>1984</v>
      </c>
      <c r="E108">
        <f t="shared" si="1"/>
        <v>3936256</v>
      </c>
      <c r="F108">
        <v>0</v>
      </c>
      <c r="G108">
        <v>0</v>
      </c>
      <c r="H108">
        <v>1</v>
      </c>
    </row>
    <row r="109" spans="1:8" x14ac:dyDescent="0.2">
      <c r="A109" t="s">
        <v>116</v>
      </c>
      <c r="B109">
        <v>108</v>
      </c>
      <c r="C109" s="12">
        <v>20564</v>
      </c>
      <c r="D109">
        <f>MID(A109,1,4)*1</f>
        <v>1984</v>
      </c>
      <c r="E109">
        <f t="shared" si="1"/>
        <v>3936256</v>
      </c>
      <c r="F109">
        <v>0</v>
      </c>
      <c r="G109">
        <v>0</v>
      </c>
      <c r="H109">
        <v>0</v>
      </c>
    </row>
    <row r="110" spans="1:8" x14ac:dyDescent="0.2">
      <c r="A110" t="s">
        <v>117</v>
      </c>
      <c r="B110">
        <v>109</v>
      </c>
      <c r="C110" s="12">
        <v>16372</v>
      </c>
      <c r="D110">
        <f>MID(A110,1,4)*1</f>
        <v>1984</v>
      </c>
      <c r="E110">
        <f t="shared" si="1"/>
        <v>3936256</v>
      </c>
      <c r="F110">
        <v>1</v>
      </c>
      <c r="G110">
        <v>0</v>
      </c>
      <c r="H110">
        <v>0</v>
      </c>
    </row>
    <row r="111" spans="1:8" x14ac:dyDescent="0.2">
      <c r="A111" t="s">
        <v>118</v>
      </c>
      <c r="B111">
        <v>110</v>
      </c>
      <c r="C111" s="12">
        <v>15854</v>
      </c>
      <c r="D111">
        <f>MID(A111,1,4)*1</f>
        <v>1984</v>
      </c>
      <c r="E111">
        <f t="shared" si="1"/>
        <v>3936256</v>
      </c>
      <c r="F111">
        <v>0</v>
      </c>
      <c r="G111">
        <v>1</v>
      </c>
      <c r="H111">
        <v>0</v>
      </c>
    </row>
    <row r="112" spans="1:8" x14ac:dyDescent="0.2">
      <c r="A112" t="s">
        <v>119</v>
      </c>
      <c r="B112">
        <v>111</v>
      </c>
      <c r="C112" s="12">
        <v>15115</v>
      </c>
      <c r="D112">
        <f>MID(A112,1,4)*1</f>
        <v>1985</v>
      </c>
      <c r="E112">
        <f t="shared" si="1"/>
        <v>3940225</v>
      </c>
      <c r="F112">
        <v>0</v>
      </c>
      <c r="G112">
        <v>0</v>
      </c>
      <c r="H112">
        <v>1</v>
      </c>
    </row>
    <row r="113" spans="1:8" x14ac:dyDescent="0.2">
      <c r="A113" t="s">
        <v>120</v>
      </c>
      <c r="B113">
        <v>112</v>
      </c>
      <c r="C113" s="12">
        <v>18207</v>
      </c>
      <c r="D113">
        <f>MID(A113,1,4)*1</f>
        <v>1985</v>
      </c>
      <c r="E113">
        <f t="shared" si="1"/>
        <v>3940225</v>
      </c>
      <c r="F113">
        <v>0</v>
      </c>
      <c r="G113">
        <v>0</v>
      </c>
      <c r="H113">
        <v>0</v>
      </c>
    </row>
    <row r="114" spans="1:8" x14ac:dyDescent="0.2">
      <c r="A114" t="s">
        <v>121</v>
      </c>
      <c r="B114">
        <v>113</v>
      </c>
      <c r="C114" s="12">
        <v>19488</v>
      </c>
      <c r="D114">
        <f>MID(A114,1,4)*1</f>
        <v>1985</v>
      </c>
      <c r="E114">
        <f t="shared" si="1"/>
        <v>3940225</v>
      </c>
      <c r="F114">
        <v>1</v>
      </c>
      <c r="G114">
        <v>0</v>
      </c>
      <c r="H114">
        <v>0</v>
      </c>
    </row>
    <row r="115" spans="1:8" x14ac:dyDescent="0.2">
      <c r="A115" t="s">
        <v>122</v>
      </c>
      <c r="B115">
        <v>114</v>
      </c>
      <c r="C115" s="12">
        <v>16644</v>
      </c>
      <c r="D115">
        <f>MID(A115,1,4)*1</f>
        <v>1985</v>
      </c>
      <c r="E115">
        <f t="shared" si="1"/>
        <v>3940225</v>
      </c>
      <c r="F115">
        <v>0</v>
      </c>
      <c r="G115">
        <v>1</v>
      </c>
      <c r="H115">
        <v>0</v>
      </c>
    </row>
    <row r="116" spans="1:8" x14ac:dyDescent="0.2">
      <c r="A116" t="s">
        <v>123</v>
      </c>
      <c r="B116">
        <v>115</v>
      </c>
      <c r="C116" s="12">
        <v>18631</v>
      </c>
      <c r="D116">
        <f>MID(A116,1,4)*1</f>
        <v>1986</v>
      </c>
      <c r="E116">
        <f t="shared" si="1"/>
        <v>3944196</v>
      </c>
      <c r="F116">
        <v>0</v>
      </c>
      <c r="G116">
        <v>0</v>
      </c>
      <c r="H116">
        <v>1</v>
      </c>
    </row>
    <row r="117" spans="1:8" x14ac:dyDescent="0.2">
      <c r="A117" t="s">
        <v>124</v>
      </c>
      <c r="B117">
        <v>116</v>
      </c>
      <c r="C117" s="12">
        <v>21093</v>
      </c>
      <c r="D117">
        <f>MID(A117,1,4)*1</f>
        <v>1986</v>
      </c>
      <c r="E117">
        <f t="shared" si="1"/>
        <v>3944196</v>
      </c>
      <c r="F117">
        <v>0</v>
      </c>
      <c r="G117">
        <v>0</v>
      </c>
      <c r="H117">
        <v>0</v>
      </c>
    </row>
    <row r="118" spans="1:8" x14ac:dyDescent="0.2">
      <c r="A118" t="s">
        <v>125</v>
      </c>
      <c r="B118">
        <v>117</v>
      </c>
      <c r="C118" s="12">
        <v>22212</v>
      </c>
      <c r="D118">
        <f>MID(A118,1,4)*1</f>
        <v>1986</v>
      </c>
      <c r="E118">
        <f t="shared" si="1"/>
        <v>3944196</v>
      </c>
      <c r="F118">
        <v>1</v>
      </c>
      <c r="G118">
        <v>0</v>
      </c>
      <c r="H118">
        <v>0</v>
      </c>
    </row>
    <row r="119" spans="1:8" x14ac:dyDescent="0.2">
      <c r="A119" t="s">
        <v>126</v>
      </c>
      <c r="B119">
        <v>118</v>
      </c>
      <c r="C119" s="12">
        <v>19762</v>
      </c>
      <c r="D119">
        <f>MID(A119,1,4)*1</f>
        <v>1986</v>
      </c>
      <c r="E119">
        <f t="shared" si="1"/>
        <v>3944196</v>
      </c>
      <c r="F119">
        <v>0</v>
      </c>
      <c r="G119">
        <v>1</v>
      </c>
      <c r="H119">
        <v>0</v>
      </c>
    </row>
    <row r="120" spans="1:8" x14ac:dyDescent="0.2">
      <c r="A120" t="s">
        <v>127</v>
      </c>
      <c r="B120">
        <v>119</v>
      </c>
      <c r="C120" s="12">
        <v>19403</v>
      </c>
      <c r="D120">
        <f>MID(A120,1,4)*1</f>
        <v>1987</v>
      </c>
      <c r="E120">
        <f t="shared" si="1"/>
        <v>3948169</v>
      </c>
      <c r="F120">
        <v>0</v>
      </c>
      <c r="G120">
        <v>0</v>
      </c>
      <c r="H120">
        <v>1</v>
      </c>
    </row>
    <row r="121" spans="1:8" x14ac:dyDescent="0.2">
      <c r="A121" t="s">
        <v>128</v>
      </c>
      <c r="B121">
        <v>120</v>
      </c>
      <c r="C121" s="12">
        <v>21227</v>
      </c>
      <c r="D121">
        <f>MID(A121,1,4)*1</f>
        <v>1987</v>
      </c>
      <c r="E121">
        <f t="shared" si="1"/>
        <v>3948169</v>
      </c>
      <c r="F121">
        <v>0</v>
      </c>
      <c r="G121">
        <v>0</v>
      </c>
      <c r="H121">
        <v>0</v>
      </c>
    </row>
    <row r="122" spans="1:8" x14ac:dyDescent="0.2">
      <c r="A122" t="s">
        <v>129</v>
      </c>
      <c r="B122">
        <v>121</v>
      </c>
      <c r="C122" s="12">
        <v>23176</v>
      </c>
      <c r="D122">
        <f>MID(A122,1,4)*1</f>
        <v>1987</v>
      </c>
      <c r="E122">
        <f t="shared" si="1"/>
        <v>3948169</v>
      </c>
      <c r="F122">
        <v>1</v>
      </c>
      <c r="G122">
        <v>0</v>
      </c>
      <c r="H122">
        <v>0</v>
      </c>
    </row>
    <row r="123" spans="1:8" x14ac:dyDescent="0.2">
      <c r="A123" t="s">
        <v>130</v>
      </c>
      <c r="B123">
        <v>122</v>
      </c>
      <c r="C123" s="12">
        <v>20823</v>
      </c>
      <c r="D123">
        <f>MID(A123,1,4)*1</f>
        <v>1987</v>
      </c>
      <c r="E123">
        <f t="shared" si="1"/>
        <v>3948169</v>
      </c>
      <c r="F123">
        <v>0</v>
      </c>
      <c r="G123">
        <v>1</v>
      </c>
      <c r="H123">
        <v>0</v>
      </c>
    </row>
    <row r="124" spans="1:8" x14ac:dyDescent="0.2">
      <c r="A124" t="s">
        <v>131</v>
      </c>
      <c r="B124">
        <v>123</v>
      </c>
      <c r="C124" s="12">
        <v>20647</v>
      </c>
      <c r="D124">
        <f>MID(A124,1,4)*1</f>
        <v>1988</v>
      </c>
      <c r="E124">
        <f t="shared" si="1"/>
        <v>3952144</v>
      </c>
      <c r="F124">
        <v>0</v>
      </c>
      <c r="G124">
        <v>0</v>
      </c>
      <c r="H124">
        <v>1</v>
      </c>
    </row>
    <row r="125" spans="1:8" x14ac:dyDescent="0.2">
      <c r="A125" t="s">
        <v>132</v>
      </c>
      <c r="B125">
        <v>124</v>
      </c>
      <c r="C125" s="12">
        <v>21336</v>
      </c>
      <c r="D125">
        <f>MID(A125,1,4)*1</f>
        <v>1988</v>
      </c>
      <c r="E125">
        <f t="shared" si="1"/>
        <v>3952144</v>
      </c>
      <c r="F125">
        <v>0</v>
      </c>
      <c r="G125">
        <v>0</v>
      </c>
      <c r="H125">
        <v>0</v>
      </c>
    </row>
    <row r="126" spans="1:8" x14ac:dyDescent="0.2">
      <c r="A126" t="s">
        <v>133</v>
      </c>
      <c r="B126">
        <v>125</v>
      </c>
      <c r="C126" s="12">
        <v>23458</v>
      </c>
      <c r="D126">
        <f>MID(A126,1,4)*1</f>
        <v>1988</v>
      </c>
      <c r="E126">
        <f t="shared" si="1"/>
        <v>3952144</v>
      </c>
      <c r="F126">
        <v>1</v>
      </c>
      <c r="G126">
        <v>0</v>
      </c>
      <c r="H126">
        <v>0</v>
      </c>
    </row>
    <row r="127" spans="1:8" x14ac:dyDescent="0.2">
      <c r="A127" t="s">
        <v>134</v>
      </c>
      <c r="B127">
        <v>126</v>
      </c>
      <c r="C127" s="12">
        <v>22003</v>
      </c>
      <c r="D127">
        <f>MID(A127,1,4)*1</f>
        <v>1988</v>
      </c>
      <c r="E127">
        <f t="shared" si="1"/>
        <v>3952144</v>
      </c>
      <c r="F127">
        <v>0</v>
      </c>
      <c r="G127">
        <v>1</v>
      </c>
      <c r="H127">
        <v>0</v>
      </c>
    </row>
    <row r="128" spans="1:8" x14ac:dyDescent="0.2">
      <c r="A128" t="s">
        <v>135</v>
      </c>
      <c r="B128">
        <v>127</v>
      </c>
      <c r="C128" s="12">
        <v>21647</v>
      </c>
      <c r="D128">
        <f>MID(A128,1,4)*1</f>
        <v>1989</v>
      </c>
      <c r="E128">
        <f t="shared" si="1"/>
        <v>3956121</v>
      </c>
      <c r="F128">
        <v>0</v>
      </c>
      <c r="G128">
        <v>0</v>
      </c>
      <c r="H128">
        <v>1</v>
      </c>
    </row>
    <row r="129" spans="1:8" x14ac:dyDescent="0.2">
      <c r="A129" t="s">
        <v>136</v>
      </c>
      <c r="B129">
        <v>128</v>
      </c>
      <c r="C129" s="12">
        <v>26416</v>
      </c>
      <c r="D129">
        <f>MID(A129,1,4)*1</f>
        <v>1989</v>
      </c>
      <c r="E129">
        <f t="shared" si="1"/>
        <v>3956121</v>
      </c>
      <c r="F129">
        <v>0</v>
      </c>
      <c r="G129">
        <v>0</v>
      </c>
      <c r="H129">
        <v>0</v>
      </c>
    </row>
    <row r="130" spans="1:8" x14ac:dyDescent="0.2">
      <c r="A130" t="s">
        <v>137</v>
      </c>
      <c r="B130">
        <v>129</v>
      </c>
      <c r="C130" s="12">
        <v>25226</v>
      </c>
      <c r="D130">
        <f>MID(A130,1,4)*1</f>
        <v>1989</v>
      </c>
      <c r="E130">
        <f t="shared" si="1"/>
        <v>3956121</v>
      </c>
      <c r="F130">
        <v>1</v>
      </c>
      <c r="G130">
        <v>0</v>
      </c>
      <c r="H130">
        <v>0</v>
      </c>
    </row>
    <row r="131" spans="1:8" x14ac:dyDescent="0.2">
      <c r="A131" t="s">
        <v>138</v>
      </c>
      <c r="B131">
        <v>130</v>
      </c>
      <c r="C131" s="12">
        <v>24723</v>
      </c>
      <c r="D131">
        <f>MID(A131,1,4)*1</f>
        <v>1989</v>
      </c>
      <c r="E131">
        <f t="shared" ref="E131:E150" si="2">D131*D131</f>
        <v>3956121</v>
      </c>
      <c r="F131">
        <v>0</v>
      </c>
      <c r="G131">
        <v>1</v>
      </c>
      <c r="H131">
        <v>0</v>
      </c>
    </row>
    <row r="132" spans="1:8" x14ac:dyDescent="0.2">
      <c r="A132" t="s">
        <v>139</v>
      </c>
      <c r="B132">
        <v>131</v>
      </c>
      <c r="C132" s="12">
        <v>19945</v>
      </c>
      <c r="D132">
        <f>MID(A132,1,4)*1</f>
        <v>1990</v>
      </c>
      <c r="E132">
        <f t="shared" si="2"/>
        <v>3960100</v>
      </c>
      <c r="F132">
        <v>0</v>
      </c>
      <c r="G132">
        <v>0</v>
      </c>
      <c r="H132">
        <v>1</v>
      </c>
    </row>
    <row r="133" spans="1:8" x14ac:dyDescent="0.2">
      <c r="A133" t="s">
        <v>140</v>
      </c>
      <c r="B133">
        <v>132</v>
      </c>
      <c r="C133" s="12">
        <v>24040</v>
      </c>
      <c r="D133">
        <f>MID(A133,1,4)*1</f>
        <v>1990</v>
      </c>
      <c r="E133">
        <f t="shared" si="2"/>
        <v>3960100</v>
      </c>
      <c r="F133">
        <v>0</v>
      </c>
      <c r="G133">
        <v>0</v>
      </c>
      <c r="H133">
        <v>0</v>
      </c>
    </row>
    <row r="134" spans="1:8" x14ac:dyDescent="0.2">
      <c r="A134" t="s">
        <v>141</v>
      </c>
      <c r="B134">
        <v>133</v>
      </c>
      <c r="C134" s="12">
        <v>25034</v>
      </c>
      <c r="D134">
        <f>MID(A134,1,4)*1</f>
        <v>1990</v>
      </c>
      <c r="E134">
        <f t="shared" si="2"/>
        <v>3960100</v>
      </c>
      <c r="F134">
        <v>1</v>
      </c>
      <c r="G134">
        <v>0</v>
      </c>
      <c r="H134">
        <v>0</v>
      </c>
    </row>
    <row r="135" spans="1:8" x14ac:dyDescent="0.2">
      <c r="A135" t="s">
        <v>142</v>
      </c>
      <c r="B135">
        <v>134</v>
      </c>
      <c r="C135" s="12">
        <v>24885</v>
      </c>
      <c r="D135">
        <f>MID(A135,1,4)*1</f>
        <v>1990</v>
      </c>
      <c r="E135">
        <f t="shared" si="2"/>
        <v>3960100</v>
      </c>
      <c r="F135">
        <v>0</v>
      </c>
      <c r="G135">
        <v>1</v>
      </c>
      <c r="H135">
        <v>0</v>
      </c>
    </row>
    <row r="136" spans="1:8" x14ac:dyDescent="0.2">
      <c r="A136" t="s">
        <v>143</v>
      </c>
      <c r="B136">
        <v>135</v>
      </c>
      <c r="C136" s="12">
        <v>21168</v>
      </c>
      <c r="D136">
        <f>MID(A136,1,4)*1</f>
        <v>1991</v>
      </c>
      <c r="E136">
        <f t="shared" si="2"/>
        <v>3964081</v>
      </c>
      <c r="F136">
        <v>0</v>
      </c>
      <c r="G136">
        <v>0</v>
      </c>
      <c r="H136">
        <v>1</v>
      </c>
    </row>
    <row r="137" spans="1:8" x14ac:dyDescent="0.2">
      <c r="A137" t="s">
        <v>144</v>
      </c>
      <c r="B137">
        <v>136</v>
      </c>
      <c r="C137" s="12">
        <v>23541</v>
      </c>
      <c r="D137">
        <f>MID(A137,1,4)*1</f>
        <v>1991</v>
      </c>
      <c r="E137">
        <f t="shared" si="2"/>
        <v>3964081</v>
      </c>
      <c r="F137">
        <v>0</v>
      </c>
      <c r="G137">
        <v>0</v>
      </c>
      <c r="H137">
        <v>0</v>
      </c>
    </row>
    <row r="138" spans="1:8" x14ac:dyDescent="0.2">
      <c r="A138" t="s">
        <v>145</v>
      </c>
      <c r="B138">
        <v>137</v>
      </c>
      <c r="C138" s="12">
        <v>26019</v>
      </c>
      <c r="D138">
        <f>MID(A138,1,4)*1</f>
        <v>1991</v>
      </c>
      <c r="E138">
        <f t="shared" si="2"/>
        <v>3964081</v>
      </c>
      <c r="F138">
        <v>1</v>
      </c>
      <c r="G138">
        <v>0</v>
      </c>
      <c r="H138">
        <v>0</v>
      </c>
    </row>
    <row r="139" spans="1:8" x14ac:dyDescent="0.2">
      <c r="A139" t="s">
        <v>146</v>
      </c>
      <c r="B139">
        <v>138</v>
      </c>
      <c r="C139" s="12">
        <v>24657</v>
      </c>
      <c r="D139">
        <f>MID(A139,1,4)*1</f>
        <v>1991</v>
      </c>
      <c r="E139">
        <f t="shared" si="2"/>
        <v>3964081</v>
      </c>
      <c r="F139">
        <v>0</v>
      </c>
      <c r="G139">
        <v>1</v>
      </c>
      <c r="H139">
        <v>0</v>
      </c>
    </row>
    <row r="140" spans="1:8" x14ac:dyDescent="0.2">
      <c r="A140" t="s">
        <v>147</v>
      </c>
      <c r="B140">
        <v>139</v>
      </c>
      <c r="C140" s="12">
        <v>20599</v>
      </c>
      <c r="D140">
        <f>MID(A140,1,4)*1</f>
        <v>1992</v>
      </c>
      <c r="E140">
        <f t="shared" si="2"/>
        <v>3968064</v>
      </c>
      <c r="F140">
        <v>0</v>
      </c>
      <c r="G140">
        <v>0</v>
      </c>
      <c r="H140">
        <v>1</v>
      </c>
    </row>
    <row r="141" spans="1:8" x14ac:dyDescent="0.2">
      <c r="A141" t="s">
        <v>148</v>
      </c>
      <c r="B141">
        <v>140</v>
      </c>
      <c r="C141" s="12">
        <v>24534</v>
      </c>
      <c r="D141">
        <f>MID(A141,1,4)*1</f>
        <v>1992</v>
      </c>
      <c r="E141">
        <f t="shared" si="2"/>
        <v>3968064</v>
      </c>
      <c r="F141">
        <v>0</v>
      </c>
      <c r="G141">
        <v>0</v>
      </c>
      <c r="H141">
        <v>0</v>
      </c>
    </row>
    <row r="142" spans="1:8" x14ac:dyDescent="0.2">
      <c r="A142" t="s">
        <v>149</v>
      </c>
      <c r="B142">
        <v>141</v>
      </c>
      <c r="C142" s="12">
        <v>28717</v>
      </c>
      <c r="D142">
        <f>MID(A142,1,4)*1</f>
        <v>1992</v>
      </c>
      <c r="E142">
        <f t="shared" si="2"/>
        <v>3968064</v>
      </c>
      <c r="F142">
        <v>1</v>
      </c>
      <c r="G142">
        <v>0</v>
      </c>
      <c r="H142">
        <v>0</v>
      </c>
    </row>
    <row r="143" spans="1:8" x14ac:dyDescent="0.2">
      <c r="A143" t="s">
        <v>150</v>
      </c>
      <c r="B143">
        <v>142</v>
      </c>
      <c r="C143" s="12">
        <v>26138</v>
      </c>
      <c r="D143">
        <f>MID(A143,1,4)*1</f>
        <v>1992</v>
      </c>
      <c r="E143">
        <f t="shared" si="2"/>
        <v>3968064</v>
      </c>
      <c r="F143">
        <v>0</v>
      </c>
      <c r="G143">
        <v>1</v>
      </c>
      <c r="H143">
        <v>0</v>
      </c>
    </row>
    <row r="144" spans="1:8" x14ac:dyDescent="0.2">
      <c r="A144" t="s">
        <v>151</v>
      </c>
      <c r="B144">
        <v>143</v>
      </c>
      <c r="C144" s="12">
        <v>22968</v>
      </c>
      <c r="D144">
        <f>MID(A144,1,4)*1</f>
        <v>1993</v>
      </c>
      <c r="E144">
        <f t="shared" si="2"/>
        <v>3972049</v>
      </c>
      <c r="F144">
        <v>0</v>
      </c>
      <c r="G144">
        <v>0</v>
      </c>
      <c r="H144">
        <v>1</v>
      </c>
    </row>
    <row r="145" spans="1:8" x14ac:dyDescent="0.2">
      <c r="A145" t="s">
        <v>152</v>
      </c>
      <c r="B145">
        <v>144</v>
      </c>
      <c r="C145" s="12">
        <v>26577</v>
      </c>
      <c r="D145">
        <f>MID(A145,1,4)*1</f>
        <v>1993</v>
      </c>
      <c r="E145">
        <f t="shared" si="2"/>
        <v>3972049</v>
      </c>
      <c r="F145">
        <v>0</v>
      </c>
      <c r="G145">
        <v>0</v>
      </c>
      <c r="H145">
        <v>0</v>
      </c>
    </row>
    <row r="146" spans="1:8" x14ac:dyDescent="0.2">
      <c r="A146" t="s">
        <v>153</v>
      </c>
      <c r="B146">
        <v>145</v>
      </c>
      <c r="C146" s="12">
        <v>28660</v>
      </c>
      <c r="D146">
        <f>MID(A146,1,4)*1</f>
        <v>1993</v>
      </c>
      <c r="E146">
        <f t="shared" si="2"/>
        <v>3972049</v>
      </c>
      <c r="F146">
        <v>1</v>
      </c>
      <c r="G146">
        <v>0</v>
      </c>
      <c r="H146">
        <v>0</v>
      </c>
    </row>
    <row r="147" spans="1:8" x14ac:dyDescent="0.2">
      <c r="A147" t="s">
        <v>154</v>
      </c>
      <c r="B147">
        <v>146</v>
      </c>
      <c r="C147" s="12">
        <v>30430</v>
      </c>
      <c r="D147">
        <f>MID(A147,1,4)*1</f>
        <v>1993</v>
      </c>
      <c r="E147">
        <f t="shared" si="2"/>
        <v>3972049</v>
      </c>
      <c r="F147">
        <v>0</v>
      </c>
      <c r="G147">
        <v>1</v>
      </c>
      <c r="H147">
        <v>0</v>
      </c>
    </row>
    <row r="148" spans="1:8" x14ac:dyDescent="0.2">
      <c r="A148" t="s">
        <v>155</v>
      </c>
      <c r="B148">
        <v>147</v>
      </c>
      <c r="C148" s="12">
        <v>27356</v>
      </c>
      <c r="D148">
        <f>MID(A148,1,4)*1</f>
        <v>1994</v>
      </c>
      <c r="E148">
        <f t="shared" si="2"/>
        <v>3976036</v>
      </c>
      <c r="F148">
        <v>0</v>
      </c>
      <c r="G148">
        <v>0</v>
      </c>
      <c r="H148">
        <v>1</v>
      </c>
    </row>
    <row r="149" spans="1:8" x14ac:dyDescent="0.2">
      <c r="A149" t="s">
        <v>156</v>
      </c>
      <c r="B149">
        <v>148</v>
      </c>
      <c r="C149" s="12">
        <v>25454</v>
      </c>
      <c r="D149">
        <f>MID(A149,1,4)*1</f>
        <v>1994</v>
      </c>
      <c r="E149">
        <f t="shared" si="2"/>
        <v>3976036</v>
      </c>
      <c r="F149">
        <v>0</v>
      </c>
      <c r="G149">
        <v>0</v>
      </c>
      <c r="H149">
        <v>0</v>
      </c>
    </row>
    <row r="150" spans="1:8" x14ac:dyDescent="0.2">
      <c r="A150" t="s">
        <v>157</v>
      </c>
      <c r="B150">
        <v>149</v>
      </c>
      <c r="C150" s="12">
        <v>30194</v>
      </c>
      <c r="D150">
        <f>MID(A150,1,4)*1</f>
        <v>1994</v>
      </c>
      <c r="E150">
        <f t="shared" si="2"/>
        <v>3976036</v>
      </c>
      <c r="F150">
        <v>1</v>
      </c>
      <c r="G150">
        <v>0</v>
      </c>
      <c r="H150">
        <v>0</v>
      </c>
    </row>
    <row r="151" spans="1:8" x14ac:dyDescent="0.2">
      <c r="A151" s="8"/>
    </row>
    <row r="152" spans="1:8" x14ac:dyDescent="0.2">
      <c r="A152" s="8"/>
    </row>
    <row r="153" spans="1:8" x14ac:dyDescent="0.2">
      <c r="A153" s="8"/>
    </row>
    <row r="154" spans="1:8" x14ac:dyDescent="0.2">
      <c r="A154" s="8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1:R177"/>
  <sheetViews>
    <sheetView workbookViewId="0">
      <selection activeCell="L3" sqref="L3:L6"/>
    </sheetView>
  </sheetViews>
  <sheetFormatPr defaultRowHeight="12.75" x14ac:dyDescent="0.2"/>
  <cols>
    <col min="1" max="1" width="18.7109375" bestFit="1" customWidth="1"/>
    <col min="2" max="2" width="18" bestFit="1" customWidth="1"/>
    <col min="3" max="4" width="14" bestFit="1" customWidth="1"/>
    <col min="5" max="5" width="9.28515625" bestFit="1" customWidth="1"/>
    <col min="10" max="10" width="8" bestFit="1" customWidth="1"/>
    <col min="11" max="11" width="4" bestFit="1" customWidth="1"/>
    <col min="12" max="12" width="8" bestFit="1" customWidth="1"/>
    <col min="13" max="13" width="5.5703125" bestFit="1" customWidth="1"/>
    <col min="14" max="14" width="5" bestFit="1" customWidth="1"/>
    <col min="15" max="15" width="5.140625" bestFit="1" customWidth="1"/>
    <col min="16" max="17" width="6.7109375" bestFit="1" customWidth="1"/>
    <col min="18" max="18" width="8.7109375" bestFit="1" customWidth="1"/>
  </cols>
  <sheetData>
    <row r="1" spans="1:18" x14ac:dyDescent="0.2">
      <c r="A1" t="s">
        <v>160</v>
      </c>
      <c r="O1" s="29">
        <v>-270.79912064617395</v>
      </c>
      <c r="P1" s="29">
        <v>-2766.8275836027037</v>
      </c>
      <c r="Q1" s="29">
        <v>-3967.1081081081106</v>
      </c>
    </row>
    <row r="2" spans="1:18" ht="13.5" thickBot="1" x14ac:dyDescent="0.25">
      <c r="N2" s="85" t="s">
        <v>228</v>
      </c>
      <c r="O2" s="85" t="s">
        <v>225</v>
      </c>
      <c r="P2" s="85" t="s">
        <v>226</v>
      </c>
      <c r="Q2" s="85" t="s">
        <v>227</v>
      </c>
      <c r="R2" s="85" t="s">
        <v>193</v>
      </c>
    </row>
    <row r="3" spans="1:18" x14ac:dyDescent="0.2">
      <c r="A3" s="16" t="s">
        <v>161</v>
      </c>
      <c r="B3" s="16"/>
      <c r="J3" s="30"/>
      <c r="K3" s="30"/>
      <c r="L3" s="30" t="s">
        <v>189</v>
      </c>
      <c r="M3" s="30">
        <v>150</v>
      </c>
      <c r="N3" s="85">
        <f>MID(L3,1,4)*1</f>
        <v>1994</v>
      </c>
      <c r="O3" s="90">
        <v>0</v>
      </c>
      <c r="P3" s="90">
        <v>1</v>
      </c>
      <c r="Q3" s="90">
        <v>0</v>
      </c>
      <c r="R3" s="92">
        <f>$B$17+N3*$B$18+N3*N3*$B$19+SUMPRODUCT(O3:Q3,$O$1:$Q$1)</f>
        <v>25596.918407657111</v>
      </c>
    </row>
    <row r="4" spans="1:18" x14ac:dyDescent="0.2">
      <c r="A4" s="13" t="s">
        <v>162</v>
      </c>
      <c r="B4" s="21">
        <v>0.95984484005154957</v>
      </c>
      <c r="J4" s="30"/>
      <c r="K4" s="30"/>
      <c r="L4" s="30" t="s">
        <v>190</v>
      </c>
      <c r="M4" s="30">
        <v>151</v>
      </c>
      <c r="N4" s="85">
        <f>MID(L4,1,4)*1</f>
        <v>1995</v>
      </c>
      <c r="O4" s="90">
        <v>0</v>
      </c>
      <c r="P4" s="90">
        <v>0</v>
      </c>
      <c r="Q4" s="90">
        <v>1</v>
      </c>
      <c r="R4" s="92">
        <f t="shared" ref="R4:R6" si="0">$B$17+N4*$B$18+N4*N4*$B$19+SUMPRODUCT(O4:Q4,$O$1:$Q$1)</f>
        <v>25322.68314800673</v>
      </c>
    </row>
    <row r="5" spans="1:18" x14ac:dyDescent="0.2">
      <c r="A5" s="13" t="s">
        <v>163</v>
      </c>
      <c r="B5" s="21">
        <v>0.92130211697358477</v>
      </c>
      <c r="J5" s="30"/>
      <c r="K5" s="30"/>
      <c r="L5" s="30" t="s">
        <v>191</v>
      </c>
      <c r="M5" s="30">
        <v>152</v>
      </c>
      <c r="N5" s="85">
        <f>MID(L5,1,4)*1</f>
        <v>1995</v>
      </c>
      <c r="O5" s="90">
        <v>0</v>
      </c>
      <c r="P5" s="90">
        <v>0</v>
      </c>
      <c r="Q5" s="90">
        <v>0</v>
      </c>
      <c r="R5" s="92">
        <f t="shared" si="0"/>
        <v>29289.791256114841</v>
      </c>
    </row>
    <row r="6" spans="1:18" x14ac:dyDescent="0.2">
      <c r="A6" s="17" t="s">
        <v>164</v>
      </c>
      <c r="B6" s="18">
        <v>0.9185504427418919</v>
      </c>
      <c r="J6" s="30"/>
      <c r="K6" s="30"/>
      <c r="L6" s="30" t="s">
        <v>192</v>
      </c>
      <c r="M6" s="30">
        <v>153</v>
      </c>
      <c r="N6" s="85">
        <f>MID(L6,1,4)*1</f>
        <v>1995</v>
      </c>
      <c r="O6" s="90">
        <v>1</v>
      </c>
      <c r="P6" s="90">
        <v>0</v>
      </c>
      <c r="Q6" s="90">
        <v>0</v>
      </c>
      <c r="R6" s="92">
        <f t="shared" si="0"/>
        <v>29018.992135468667</v>
      </c>
    </row>
    <row r="7" spans="1:18" x14ac:dyDescent="0.2">
      <c r="A7" s="13" t="s">
        <v>165</v>
      </c>
      <c r="B7" s="21">
        <v>1668.3028504763784</v>
      </c>
      <c r="J7" s="30"/>
      <c r="K7" s="30"/>
      <c r="N7" s="31"/>
      <c r="Q7" s="32" t="s">
        <v>170</v>
      </c>
      <c r="R7" s="93">
        <f>SUM(R3:R6)</f>
        <v>109228.38494724735</v>
      </c>
    </row>
    <row r="8" spans="1:18" ht="13.5" thickBot="1" x14ac:dyDescent="0.25">
      <c r="A8" s="14" t="s">
        <v>166</v>
      </c>
      <c r="B8" s="14">
        <v>149</v>
      </c>
      <c r="M8" s="32"/>
      <c r="N8" s="57"/>
      <c r="O8" s="57"/>
    </row>
    <row r="10" spans="1:18" ht="13.5" thickBot="1" x14ac:dyDescent="0.25">
      <c r="A10" t="s">
        <v>167</v>
      </c>
    </row>
    <row r="11" spans="1:18" x14ac:dyDescent="0.2">
      <c r="A11" s="15"/>
      <c r="B11" s="15" t="s">
        <v>172</v>
      </c>
      <c r="C11" s="15" t="s">
        <v>173</v>
      </c>
      <c r="D11" s="15" t="s">
        <v>174</v>
      </c>
      <c r="E11" s="15" t="s">
        <v>175</v>
      </c>
      <c r="F11" s="15" t="s">
        <v>176</v>
      </c>
    </row>
    <row r="12" spans="1:18" x14ac:dyDescent="0.2">
      <c r="A12" s="13" t="s">
        <v>168</v>
      </c>
      <c r="B12" s="13">
        <v>5</v>
      </c>
      <c r="C12" s="35">
        <v>4659344692.8715534</v>
      </c>
      <c r="D12" s="35">
        <v>931868938.57431066</v>
      </c>
      <c r="E12" s="35">
        <v>334.81511232773977</v>
      </c>
      <c r="F12" s="13">
        <v>4.7625041508977154E-77</v>
      </c>
    </row>
    <row r="13" spans="1:18" x14ac:dyDescent="0.2">
      <c r="A13" s="13" t="s">
        <v>169</v>
      </c>
      <c r="B13" s="13">
        <v>143</v>
      </c>
      <c r="C13" s="35">
        <v>398002519.32978809</v>
      </c>
      <c r="D13" s="35">
        <v>2783234.4009076091</v>
      </c>
      <c r="E13" s="35"/>
      <c r="F13" s="13"/>
    </row>
    <row r="14" spans="1:18" ht="13.5" thickBot="1" x14ac:dyDescent="0.25">
      <c r="A14" s="14" t="s">
        <v>170</v>
      </c>
      <c r="B14" s="14">
        <v>148</v>
      </c>
      <c r="C14" s="36">
        <v>5057347212.2013416</v>
      </c>
      <c r="D14" s="36"/>
      <c r="E14" s="36"/>
      <c r="F14" s="14"/>
    </row>
    <row r="15" spans="1:18" ht="13.5" thickBot="1" x14ac:dyDescent="0.25"/>
    <row r="16" spans="1:18" x14ac:dyDescent="0.2">
      <c r="A16" s="15"/>
      <c r="B16" s="15" t="s">
        <v>177</v>
      </c>
      <c r="C16" s="15" t="s">
        <v>165</v>
      </c>
      <c r="D16" s="15" t="s">
        <v>178</v>
      </c>
      <c r="E16" s="15" t="s">
        <v>179</v>
      </c>
      <c r="F16" s="15" t="s">
        <v>180</v>
      </c>
      <c r="G16" s="15" t="s">
        <v>181</v>
      </c>
      <c r="H16" s="15" t="s">
        <v>182</v>
      </c>
      <c r="I16" s="15" t="s">
        <v>183</v>
      </c>
    </row>
    <row r="17" spans="1:12" x14ac:dyDescent="0.2">
      <c r="A17" s="13" t="s">
        <v>171</v>
      </c>
      <c r="B17" s="81">
        <v>44991006.871146359</v>
      </c>
      <c r="C17" s="69">
        <v>5144819.9000934558</v>
      </c>
      <c r="D17" s="69">
        <v>8.7449138638126271</v>
      </c>
      <c r="E17" s="74">
        <v>5.5554574176494606E-15</v>
      </c>
      <c r="F17" s="13">
        <v>34821281.514877662</v>
      </c>
      <c r="G17" s="13">
        <v>55160732.227415055</v>
      </c>
      <c r="H17" s="13">
        <v>34821281.514877662</v>
      </c>
      <c r="I17" s="13">
        <v>55160732.227415055</v>
      </c>
      <c r="L17" s="30"/>
    </row>
    <row r="18" spans="1:12" x14ac:dyDescent="0.2">
      <c r="A18" s="13" t="s">
        <v>228</v>
      </c>
      <c r="B18" s="81">
        <v>-46012.215276633964</v>
      </c>
      <c r="C18" s="69">
        <v>5208.4084766802152</v>
      </c>
      <c r="D18" s="69">
        <v>-8.8342178772356323</v>
      </c>
      <c r="E18" s="74">
        <v>3.3161747437172088E-15</v>
      </c>
      <c r="F18" s="13">
        <v>-56307.635676119171</v>
      </c>
      <c r="G18" s="13">
        <v>-35716.794877148757</v>
      </c>
      <c r="H18" s="13">
        <v>-56307.635676119171</v>
      </c>
      <c r="I18" s="13">
        <v>-35716.794877148757</v>
      </c>
      <c r="J18" s="30"/>
      <c r="L18" s="30"/>
    </row>
    <row r="19" spans="1:12" x14ac:dyDescent="0.2">
      <c r="A19" s="71" t="s">
        <v>230</v>
      </c>
      <c r="B19" s="82">
        <v>11.766924176856806</v>
      </c>
      <c r="C19" s="72">
        <v>1.3181650589247957</v>
      </c>
      <c r="D19" s="72">
        <v>8.9267456280891562</v>
      </c>
      <c r="E19" s="75">
        <v>1.9400822362326529E-15</v>
      </c>
      <c r="F19" s="71">
        <v>9.1613175892964893</v>
      </c>
      <c r="G19" s="71">
        <v>14.372530764417123</v>
      </c>
      <c r="H19" s="71">
        <v>9.1613175892964893</v>
      </c>
      <c r="I19" s="71">
        <v>14.372530764417123</v>
      </c>
      <c r="J19" s="30"/>
      <c r="L19" s="30"/>
    </row>
    <row r="20" spans="1:12" x14ac:dyDescent="0.2">
      <c r="A20" t="s">
        <v>225</v>
      </c>
      <c r="B20" s="83">
        <v>-270.79912064617395</v>
      </c>
      <c r="C20" s="79">
        <v>385.44920812927455</v>
      </c>
      <c r="D20" s="70">
        <v>-0.70255461662630136</v>
      </c>
      <c r="E20" s="76">
        <v>0.48347542607255478</v>
      </c>
      <c r="F20">
        <v>-1032.7135630535299</v>
      </c>
      <c r="G20">
        <v>491.11532176118203</v>
      </c>
      <c r="H20">
        <v>-1032.7135630535299</v>
      </c>
      <c r="I20">
        <v>491.11532176118203</v>
      </c>
      <c r="J20" s="30"/>
    </row>
    <row r="21" spans="1:12" x14ac:dyDescent="0.2">
      <c r="A21" s="71" t="s">
        <v>226</v>
      </c>
      <c r="B21" s="95">
        <v>-2766.8275836027037</v>
      </c>
      <c r="C21" s="96">
        <v>388.08092214296306</v>
      </c>
      <c r="D21" s="97">
        <v>-7.1295119799355842</v>
      </c>
      <c r="E21" s="75">
        <v>4.5924145946789284E-11</v>
      </c>
      <c r="F21" s="71">
        <v>-3533.9441145681003</v>
      </c>
      <c r="G21" s="71">
        <v>-1999.7110526373071</v>
      </c>
      <c r="H21" s="71">
        <v>-3533.9441145681003</v>
      </c>
      <c r="I21" s="71">
        <v>-1999.7110526373071</v>
      </c>
    </row>
    <row r="22" spans="1:12" ht="13.5" thickBot="1" x14ac:dyDescent="0.25">
      <c r="A22" s="48" t="s">
        <v>227</v>
      </c>
      <c r="B22" s="99">
        <v>-3967.1081081081106</v>
      </c>
      <c r="C22" s="73">
        <v>387.8725341549241</v>
      </c>
      <c r="D22" s="77">
        <v>-10.227865493883018</v>
      </c>
      <c r="E22" s="98">
        <v>9.0950650914994733E-19</v>
      </c>
      <c r="F22" s="48">
        <v>-4733.8127201634079</v>
      </c>
      <c r="G22" s="48">
        <v>-3200.4034960528129</v>
      </c>
      <c r="H22" s="48">
        <v>-4733.8127201634079</v>
      </c>
      <c r="I22" s="48">
        <v>-3200.4034960528129</v>
      </c>
    </row>
    <row r="23" spans="1:12" x14ac:dyDescent="0.2">
      <c r="E23" s="85"/>
      <c r="F23" s="85" t="s">
        <v>241</v>
      </c>
    </row>
    <row r="24" spans="1:12" x14ac:dyDescent="0.2">
      <c r="A24" s="78"/>
      <c r="B24" s="78"/>
      <c r="C24" s="87" t="s">
        <v>196</v>
      </c>
      <c r="D24" s="65">
        <f>SQRT(D25)</f>
        <v>1634.3677211243166</v>
      </c>
      <c r="F24" s="85" t="s">
        <v>242</v>
      </c>
    </row>
    <row r="25" spans="1:12" x14ac:dyDescent="0.2">
      <c r="C25" s="87" t="s">
        <v>197</v>
      </c>
      <c r="D25" s="89">
        <f>AVERAGE(D29:D177)</f>
        <v>2671157.847853092</v>
      </c>
      <c r="E25" s="29"/>
    </row>
    <row r="26" spans="1:12" ht="13.5" thickBot="1" x14ac:dyDescent="0.25">
      <c r="A26" t="s">
        <v>184</v>
      </c>
      <c r="D26" s="34"/>
    </row>
    <row r="27" spans="1:12" x14ac:dyDescent="0.2">
      <c r="A27" s="15"/>
      <c r="B27" s="15"/>
      <c r="C27" s="15"/>
      <c r="D27" s="34"/>
    </row>
    <row r="28" spans="1:12" x14ac:dyDescent="0.2">
      <c r="A28" s="13" t="s">
        <v>185</v>
      </c>
      <c r="B28" s="27" t="s">
        <v>186</v>
      </c>
      <c r="C28" s="27" t="s">
        <v>187</v>
      </c>
      <c r="D28" s="34" t="s">
        <v>238</v>
      </c>
    </row>
    <row r="29" spans="1:12" x14ac:dyDescent="0.2">
      <c r="A29" s="13">
        <v>1</v>
      </c>
      <c r="B29" s="27">
        <v>10373.567463908141</v>
      </c>
      <c r="C29" s="27">
        <v>-2381.5674639081408</v>
      </c>
      <c r="D29" s="34">
        <f>C29*C29</f>
        <v>5671863.5851458535</v>
      </c>
    </row>
    <row r="30" spans="1:12" x14ac:dyDescent="0.2">
      <c r="A30" s="13">
        <v>2</v>
      </c>
      <c r="B30" s="27">
        <v>7877.5390009516104</v>
      </c>
      <c r="C30" s="27">
        <v>-1763.5390009516104</v>
      </c>
      <c r="D30" s="34">
        <f t="shared" ref="D30:D93" si="1">C30*C30</f>
        <v>3110069.8078774041</v>
      </c>
    </row>
    <row r="31" spans="1:12" x14ac:dyDescent="0.2">
      <c r="A31" s="13">
        <v>3</v>
      </c>
      <c r="B31" s="27">
        <v>6732.5513522129586</v>
      </c>
      <c r="C31" s="27">
        <v>-767.55135221295859</v>
      </c>
      <c r="D31" s="34">
        <f t="shared" si="1"/>
        <v>589135.07828394126</v>
      </c>
    </row>
    <row r="32" spans="1:12" x14ac:dyDescent="0.2">
      <c r="A32" s="13">
        <v>4</v>
      </c>
      <c r="B32" s="27">
        <v>10699.659460321069</v>
      </c>
      <c r="C32" s="27">
        <v>-2239.6594603210688</v>
      </c>
      <c r="D32" s="34">
        <f t="shared" si="1"/>
        <v>5016074.4982056608</v>
      </c>
    </row>
    <row r="33" spans="1:4" x14ac:dyDescent="0.2">
      <c r="A33" s="13">
        <v>5</v>
      </c>
      <c r="B33" s="27">
        <v>10428.860339674895</v>
      </c>
      <c r="C33" s="27">
        <v>-2105.8603396748949</v>
      </c>
      <c r="D33" s="34">
        <f t="shared" si="1"/>
        <v>4434647.7702156641</v>
      </c>
    </row>
    <row r="34" spans="1:4" x14ac:dyDescent="0.2">
      <c r="A34" s="13">
        <v>6</v>
      </c>
      <c r="B34" s="27">
        <v>7932.8318767183646</v>
      </c>
      <c r="C34" s="27">
        <v>-1599.8318767183646</v>
      </c>
      <c r="D34" s="34">
        <f t="shared" si="1"/>
        <v>2559462.0337642045</v>
      </c>
    </row>
    <row r="35" spans="1:4" x14ac:dyDescent="0.2">
      <c r="A35" s="13">
        <v>7</v>
      </c>
      <c r="B35" s="27">
        <v>6811.3780763175419</v>
      </c>
      <c r="C35" s="27">
        <v>-1136.3780763175419</v>
      </c>
      <c r="D35" s="34">
        <f t="shared" si="1"/>
        <v>1291355.1323351569</v>
      </c>
    </row>
    <row r="36" spans="1:4" x14ac:dyDescent="0.2">
      <c r="A36" s="13">
        <v>8</v>
      </c>
      <c r="B36" s="27">
        <v>10778.486184425652</v>
      </c>
      <c r="C36" s="27">
        <v>-688.48618442565203</v>
      </c>
      <c r="D36" s="34">
        <f t="shared" si="1"/>
        <v>474013.22614499292</v>
      </c>
    </row>
    <row r="37" spans="1:4" x14ac:dyDescent="0.2">
      <c r="A37" s="13">
        <v>9</v>
      </c>
      <c r="B37" s="27">
        <v>10507.687063779478</v>
      </c>
      <c r="C37" s="27">
        <v>-1472.6870637794782</v>
      </c>
      <c r="D37" s="34">
        <f t="shared" si="1"/>
        <v>2168807.1878234209</v>
      </c>
    </row>
    <row r="38" spans="1:4" x14ac:dyDescent="0.2">
      <c r="A38" s="13">
        <v>10</v>
      </c>
      <c r="B38" s="27">
        <v>8011.6586008229478</v>
      </c>
      <c r="C38" s="27">
        <v>-1035.6586008229478</v>
      </c>
      <c r="D38" s="34">
        <f t="shared" si="1"/>
        <v>1072588.7374585459</v>
      </c>
    </row>
    <row r="39" spans="1:4" x14ac:dyDescent="0.2">
      <c r="A39" s="13">
        <v>11</v>
      </c>
      <c r="B39" s="27">
        <v>6913.7386487897566</v>
      </c>
      <c r="C39" s="27">
        <v>-454.73864878975655</v>
      </c>
      <c r="D39" s="34">
        <f t="shared" si="1"/>
        <v>206787.23870313357</v>
      </c>
    </row>
    <row r="40" spans="1:4" x14ac:dyDescent="0.2">
      <c r="A40" s="13">
        <v>12</v>
      </c>
      <c r="B40" s="27">
        <v>10880.846756897867</v>
      </c>
      <c r="C40" s="27">
        <v>15.153243102133274</v>
      </c>
      <c r="D40" s="34">
        <f t="shared" si="1"/>
        <v>229.62077651234966</v>
      </c>
    </row>
    <row r="41" spans="1:4" x14ac:dyDescent="0.2">
      <c r="A41" s="13">
        <v>13</v>
      </c>
      <c r="B41" s="27">
        <v>10610.047636251693</v>
      </c>
      <c r="C41" s="27">
        <v>-632.04763625169289</v>
      </c>
      <c r="D41" s="34">
        <f t="shared" si="1"/>
        <v>399484.21449135226</v>
      </c>
    </row>
    <row r="42" spans="1:4" x14ac:dyDescent="0.2">
      <c r="A42" s="13">
        <v>14</v>
      </c>
      <c r="B42" s="27">
        <v>8114.0191732951625</v>
      </c>
      <c r="C42" s="27">
        <v>-648.01917329516255</v>
      </c>
      <c r="D42" s="34">
        <f t="shared" si="1"/>
        <v>419928.84895814589</v>
      </c>
    </row>
    <row r="43" spans="1:4" x14ac:dyDescent="0.2">
      <c r="A43" s="13">
        <v>15</v>
      </c>
      <c r="B43" s="27">
        <v>7039.6330696147015</v>
      </c>
      <c r="C43" s="27">
        <v>159.36693038529847</v>
      </c>
      <c r="D43" s="34">
        <f t="shared" si="1"/>
        <v>25397.818500432571</v>
      </c>
    </row>
    <row r="44" spans="1:4" x14ac:dyDescent="0.2">
      <c r="A44" s="13">
        <v>16</v>
      </c>
      <c r="B44" s="27">
        <v>11006.741177722812</v>
      </c>
      <c r="C44" s="27">
        <v>-29.741177722811699</v>
      </c>
      <c r="D44" s="34">
        <f t="shared" si="1"/>
        <v>884.53765233987087</v>
      </c>
    </row>
    <row r="45" spans="1:4" x14ac:dyDescent="0.2">
      <c r="A45" s="13">
        <v>17</v>
      </c>
      <c r="B45" s="27">
        <v>10735.942057076638</v>
      </c>
      <c r="C45" s="27">
        <v>-1323.9420570766379</v>
      </c>
      <c r="D45" s="34">
        <f t="shared" si="1"/>
        <v>1752822.5704963193</v>
      </c>
    </row>
    <row r="46" spans="1:4" x14ac:dyDescent="0.2">
      <c r="A46" s="13">
        <v>18</v>
      </c>
      <c r="B46" s="27">
        <v>8239.9135941201075</v>
      </c>
      <c r="C46" s="27">
        <v>-1898.9135941201075</v>
      </c>
      <c r="D46" s="34">
        <f t="shared" si="1"/>
        <v>3605872.8379341443</v>
      </c>
    </row>
    <row r="47" spans="1:4" x14ac:dyDescent="0.2">
      <c r="A47" s="13">
        <v>19</v>
      </c>
      <c r="B47" s="27">
        <v>7189.0613387774756</v>
      </c>
      <c r="C47" s="27">
        <v>594.93866122252439</v>
      </c>
      <c r="D47" s="34">
        <f t="shared" si="1"/>
        <v>353952.01061724965</v>
      </c>
    </row>
    <row r="48" spans="1:4" x14ac:dyDescent="0.2">
      <c r="A48" s="13">
        <v>20</v>
      </c>
      <c r="B48" s="27">
        <v>11156.169446885586</v>
      </c>
      <c r="C48" s="27">
        <v>754.83055311441422</v>
      </c>
      <c r="D48" s="34">
        <f t="shared" si="1"/>
        <v>569769.1639150125</v>
      </c>
    </row>
    <row r="49" spans="1:4" x14ac:dyDescent="0.2">
      <c r="A49" s="13">
        <v>21</v>
      </c>
      <c r="B49" s="27">
        <v>10885.370326239412</v>
      </c>
      <c r="C49" s="27">
        <v>-806.37032623941195</v>
      </c>
      <c r="D49" s="34">
        <f t="shared" si="1"/>
        <v>650233.10303945572</v>
      </c>
    </row>
    <row r="50" spans="1:4" x14ac:dyDescent="0.2">
      <c r="A50" s="13">
        <v>22</v>
      </c>
      <c r="B50" s="27">
        <v>8389.3418632828816</v>
      </c>
      <c r="C50" s="27">
        <v>-668.3418632828816</v>
      </c>
      <c r="D50" s="34">
        <f t="shared" si="1"/>
        <v>446680.84621643403</v>
      </c>
    </row>
    <row r="51" spans="1:4" x14ac:dyDescent="0.2">
      <c r="A51" s="13">
        <v>23</v>
      </c>
      <c r="B51" s="27">
        <v>7362.0234563153317</v>
      </c>
      <c r="C51" s="27">
        <v>834.97654368466829</v>
      </c>
      <c r="D51" s="34">
        <f t="shared" si="1"/>
        <v>697185.82850359473</v>
      </c>
    </row>
    <row r="52" spans="1:4" x14ac:dyDescent="0.2">
      <c r="A52" s="13">
        <v>24</v>
      </c>
      <c r="B52" s="27">
        <v>11329.131564423442</v>
      </c>
      <c r="C52" s="27">
        <v>708.86843557655811</v>
      </c>
      <c r="D52" s="34">
        <f t="shared" si="1"/>
        <v>502494.45895675692</v>
      </c>
    </row>
    <row r="53" spans="1:4" x14ac:dyDescent="0.2">
      <c r="A53" s="13">
        <v>25</v>
      </c>
      <c r="B53" s="27">
        <v>11058.332443777268</v>
      </c>
      <c r="C53" s="27">
        <v>904.66755622273195</v>
      </c>
      <c r="D53" s="34">
        <f t="shared" si="1"/>
        <v>818423.38728200982</v>
      </c>
    </row>
    <row r="54" spans="1:4" x14ac:dyDescent="0.2">
      <c r="A54" s="13">
        <v>26</v>
      </c>
      <c r="B54" s="27">
        <v>8562.3039808207377</v>
      </c>
      <c r="C54" s="27">
        <v>-529.30398082073771</v>
      </c>
      <c r="D54" s="34">
        <f t="shared" si="1"/>
        <v>280162.70411267987</v>
      </c>
    </row>
    <row r="55" spans="1:4" x14ac:dyDescent="0.2">
      <c r="A55" s="13">
        <v>27</v>
      </c>
      <c r="B55" s="27">
        <v>7558.5194221910169</v>
      </c>
      <c r="C55" s="27">
        <v>1059.4805778089831</v>
      </c>
      <c r="D55" s="34">
        <f t="shared" si="1"/>
        <v>1122499.0947544565</v>
      </c>
    </row>
    <row r="56" spans="1:4" x14ac:dyDescent="0.2">
      <c r="A56" s="13">
        <v>28</v>
      </c>
      <c r="B56" s="27">
        <v>11525.627530299127</v>
      </c>
      <c r="C56" s="27">
        <v>2099.3724697008729</v>
      </c>
      <c r="D56" s="34">
        <f t="shared" si="1"/>
        <v>4407364.7665379429</v>
      </c>
    </row>
    <row r="57" spans="1:4" x14ac:dyDescent="0.2">
      <c r="A57" s="13">
        <v>29</v>
      </c>
      <c r="B57" s="27">
        <v>11254.828409652953</v>
      </c>
      <c r="C57" s="27">
        <v>479.17159034704673</v>
      </c>
      <c r="D57" s="34">
        <f t="shared" si="1"/>
        <v>229605.41299571795</v>
      </c>
    </row>
    <row r="58" spans="1:4" x14ac:dyDescent="0.2">
      <c r="A58" s="13">
        <v>30</v>
      </c>
      <c r="B58" s="27">
        <v>8758.7999466964229</v>
      </c>
      <c r="C58" s="27">
        <v>136.20005330357708</v>
      </c>
      <c r="D58" s="34">
        <f t="shared" si="1"/>
        <v>18550.454519897237</v>
      </c>
    </row>
    <row r="59" spans="1:4" x14ac:dyDescent="0.2">
      <c r="A59" s="13">
        <v>31</v>
      </c>
      <c r="B59" s="27">
        <v>7778.549236426883</v>
      </c>
      <c r="C59" s="27">
        <v>948.450763573117</v>
      </c>
      <c r="D59" s="34">
        <f t="shared" si="1"/>
        <v>899558.85092242865</v>
      </c>
    </row>
    <row r="60" spans="1:4" x14ac:dyDescent="0.2">
      <c r="A60" s="13">
        <v>32</v>
      </c>
      <c r="B60" s="27">
        <v>11745.657344534993</v>
      </c>
      <c r="C60" s="27">
        <v>2228.3426554650068</v>
      </c>
      <c r="D60" s="34">
        <f t="shared" si="1"/>
        <v>4965510.9901648378</v>
      </c>
    </row>
    <row r="61" spans="1:4" x14ac:dyDescent="0.2">
      <c r="A61" s="13">
        <v>33</v>
      </c>
      <c r="B61" s="27">
        <v>11474.858223888819</v>
      </c>
      <c r="C61" s="27">
        <v>1108.1417761111807</v>
      </c>
      <c r="D61" s="34">
        <f t="shared" si="1"/>
        <v>1227978.1959628421</v>
      </c>
    </row>
    <row r="62" spans="1:4" x14ac:dyDescent="0.2">
      <c r="A62" s="13">
        <v>34</v>
      </c>
      <c r="B62" s="27">
        <v>8978.829760932289</v>
      </c>
      <c r="C62" s="27">
        <v>546.17023906771101</v>
      </c>
      <c r="D62" s="34">
        <f t="shared" si="1"/>
        <v>298301.93004328059</v>
      </c>
    </row>
    <row r="63" spans="1:4" x14ac:dyDescent="0.2">
      <c r="A63" s="13">
        <v>35</v>
      </c>
      <c r="B63" s="27">
        <v>8022.1128990229299</v>
      </c>
      <c r="C63" s="27">
        <v>1639.8871009770701</v>
      </c>
      <c r="D63" s="34">
        <f t="shared" si="1"/>
        <v>2689229.7039509793</v>
      </c>
    </row>
    <row r="64" spans="1:4" x14ac:dyDescent="0.2">
      <c r="A64" s="13">
        <v>36</v>
      </c>
      <c r="B64" s="27">
        <v>11989.22100713104</v>
      </c>
      <c r="C64" s="27">
        <v>3500.7789928689599</v>
      </c>
      <c r="D64" s="34">
        <f t="shared" si="1"/>
        <v>12255453.556912608</v>
      </c>
    </row>
    <row r="65" spans="1:4" x14ac:dyDescent="0.2">
      <c r="A65" s="13">
        <v>37</v>
      </c>
      <c r="B65" s="27">
        <v>11718.421886484866</v>
      </c>
      <c r="C65" s="27">
        <v>2120.5781135151337</v>
      </c>
      <c r="D65" s="34">
        <f t="shared" si="1"/>
        <v>4496851.5355194034</v>
      </c>
    </row>
    <row r="66" spans="1:4" x14ac:dyDescent="0.2">
      <c r="A66" s="13">
        <v>38</v>
      </c>
      <c r="B66" s="27">
        <v>9222.3934235283359</v>
      </c>
      <c r="C66" s="27">
        <v>824.60657647166408</v>
      </c>
      <c r="D66" s="34">
        <f t="shared" si="1"/>
        <v>679976.00596031838</v>
      </c>
    </row>
    <row r="67" spans="1:4" x14ac:dyDescent="0.2">
      <c r="A67" s="13">
        <v>39</v>
      </c>
      <c r="B67" s="27">
        <v>8289.210409956806</v>
      </c>
      <c r="C67" s="27">
        <v>1498.789590043194</v>
      </c>
      <c r="D67" s="34">
        <f t="shared" si="1"/>
        <v>2246370.2352218456</v>
      </c>
    </row>
    <row r="68" spans="1:4" x14ac:dyDescent="0.2">
      <c r="A68" s="13">
        <v>40</v>
      </c>
      <c r="B68" s="27">
        <v>12256.318518064916</v>
      </c>
      <c r="C68" s="27">
        <v>2721.6814819350839</v>
      </c>
      <c r="D68" s="34">
        <f t="shared" si="1"/>
        <v>7407550.0891083544</v>
      </c>
    </row>
    <row r="69" spans="1:4" x14ac:dyDescent="0.2">
      <c r="A69" s="13">
        <v>41</v>
      </c>
      <c r="B69" s="27">
        <v>11985.519397418742</v>
      </c>
      <c r="C69" s="27">
        <v>1059.4806025812577</v>
      </c>
      <c r="D69" s="34">
        <f t="shared" si="1"/>
        <v>1122499.1472459449</v>
      </c>
    </row>
    <row r="70" spans="1:4" x14ac:dyDescent="0.2">
      <c r="A70" s="13">
        <v>42</v>
      </c>
      <c r="B70" s="27">
        <v>9489.490934462212</v>
      </c>
      <c r="C70" s="27">
        <v>-0.49093446221195336</v>
      </c>
      <c r="D70" s="34">
        <f t="shared" si="1"/>
        <v>0.24101664618733987</v>
      </c>
    </row>
    <row r="71" spans="1:4" x14ac:dyDescent="0.2">
      <c r="A71" s="13">
        <v>43</v>
      </c>
      <c r="B71" s="27">
        <v>8579.841769265764</v>
      </c>
      <c r="C71" s="27">
        <v>161.15823073423599</v>
      </c>
      <c r="D71" s="34">
        <f t="shared" si="1"/>
        <v>25971.975333389244</v>
      </c>
    </row>
    <row r="72" spans="1:4" x14ac:dyDescent="0.2">
      <c r="A72" s="13">
        <v>44</v>
      </c>
      <c r="B72" s="27">
        <v>12546.949877373874</v>
      </c>
      <c r="C72" s="27">
        <v>602.05012262612581</v>
      </c>
      <c r="D72" s="34">
        <f t="shared" si="1"/>
        <v>362464.35015413311</v>
      </c>
    </row>
    <row r="73" spans="1:4" x14ac:dyDescent="0.2">
      <c r="A73" s="13">
        <v>45</v>
      </c>
      <c r="B73" s="27">
        <v>12276.1507567277</v>
      </c>
      <c r="C73" s="27">
        <v>1829.8492432722996</v>
      </c>
      <c r="D73" s="34">
        <f t="shared" si="1"/>
        <v>3348348.2531042076</v>
      </c>
    </row>
    <row r="74" spans="1:4" x14ac:dyDescent="0.2">
      <c r="A74" s="13">
        <v>46</v>
      </c>
      <c r="B74" s="27">
        <v>9780.12229377117</v>
      </c>
      <c r="C74" s="27">
        <v>217.87770622882999</v>
      </c>
      <c r="D74" s="34">
        <f t="shared" si="1"/>
        <v>47470.694871536347</v>
      </c>
    </row>
    <row r="75" spans="1:4" x14ac:dyDescent="0.2">
      <c r="A75" s="13">
        <v>47</v>
      </c>
      <c r="B75" s="27">
        <v>8894.0069769200018</v>
      </c>
      <c r="C75" s="27">
        <v>1139.9930230799982</v>
      </c>
      <c r="D75" s="34">
        <f t="shared" si="1"/>
        <v>1299584.0926710735</v>
      </c>
    </row>
    <row r="76" spans="1:4" x14ac:dyDescent="0.2">
      <c r="A76" s="13">
        <v>48</v>
      </c>
      <c r="B76" s="27">
        <v>12861.115085028112</v>
      </c>
      <c r="C76" s="27">
        <v>2219.8849149718881</v>
      </c>
      <c r="D76" s="34">
        <f t="shared" si="1"/>
        <v>4927889.0357197467</v>
      </c>
    </row>
    <row r="77" spans="1:4" x14ac:dyDescent="0.2">
      <c r="A77" s="13">
        <v>49</v>
      </c>
      <c r="B77" s="27">
        <v>12590.315964381938</v>
      </c>
      <c r="C77" s="27">
        <v>675.6840356180619</v>
      </c>
      <c r="D77" s="34">
        <f t="shared" si="1"/>
        <v>456548.91598911036</v>
      </c>
    </row>
    <row r="78" spans="1:4" x14ac:dyDescent="0.2">
      <c r="A78" s="13">
        <v>50</v>
      </c>
      <c r="B78" s="27">
        <v>10094.287501425408</v>
      </c>
      <c r="C78" s="27">
        <v>-97.287501425407754</v>
      </c>
      <c r="D78" s="34">
        <f t="shared" si="1"/>
        <v>9464.857933598716</v>
      </c>
    </row>
    <row r="79" spans="1:4" x14ac:dyDescent="0.2">
      <c r="A79" s="13">
        <v>51</v>
      </c>
      <c r="B79" s="27">
        <v>9231.7060329120686</v>
      </c>
      <c r="C79" s="27">
        <v>-204.70603291206862</v>
      </c>
      <c r="D79" s="34">
        <f t="shared" si="1"/>
        <v>41904.559910596923</v>
      </c>
    </row>
    <row r="80" spans="1:4" x14ac:dyDescent="0.2">
      <c r="A80" s="13">
        <v>52</v>
      </c>
      <c r="B80" s="27">
        <v>13198.814141020179</v>
      </c>
      <c r="C80" s="27">
        <v>1125.1858589798212</v>
      </c>
      <c r="D80" s="34">
        <f t="shared" si="1"/>
        <v>1266043.2172481581</v>
      </c>
    </row>
    <row r="81" spans="1:4" x14ac:dyDescent="0.2">
      <c r="A81" s="13">
        <v>53</v>
      </c>
      <c r="B81" s="27">
        <v>12928.015020374005</v>
      </c>
      <c r="C81" s="27">
        <v>220.98497962599504</v>
      </c>
      <c r="D81" s="34">
        <f t="shared" si="1"/>
        <v>48834.361220301442</v>
      </c>
    </row>
    <row r="82" spans="1:4" x14ac:dyDescent="0.2">
      <c r="A82" s="13">
        <v>54</v>
      </c>
      <c r="B82" s="27">
        <v>10431.986557417475</v>
      </c>
      <c r="C82" s="27">
        <v>777.01344258252539</v>
      </c>
      <c r="D82" s="34">
        <f t="shared" si="1"/>
        <v>603749.88995394751</v>
      </c>
    </row>
    <row r="83" spans="1:4" x14ac:dyDescent="0.2">
      <c r="A83" s="13">
        <v>55</v>
      </c>
      <c r="B83" s="27">
        <v>9592.9389372792175</v>
      </c>
      <c r="C83" s="27">
        <v>739.0610627207825</v>
      </c>
      <c r="D83" s="34">
        <f t="shared" si="1"/>
        <v>546211.25442997238</v>
      </c>
    </row>
    <row r="84" spans="1:4" x14ac:dyDescent="0.2">
      <c r="A84" s="13">
        <v>56</v>
      </c>
      <c r="B84" s="27">
        <v>13560.047045387328</v>
      </c>
      <c r="C84" s="27">
        <v>1793.9529546126723</v>
      </c>
      <c r="D84" s="34">
        <f t="shared" si="1"/>
        <v>3218267.2033635369</v>
      </c>
    </row>
    <row r="85" spans="1:4" x14ac:dyDescent="0.2">
      <c r="A85" s="13">
        <v>57</v>
      </c>
      <c r="B85" s="27">
        <v>13289.247924741154</v>
      </c>
      <c r="C85" s="27">
        <v>510.75207525884616</v>
      </c>
      <c r="D85" s="34">
        <f t="shared" si="1"/>
        <v>260867.68238121807</v>
      </c>
    </row>
    <row r="86" spans="1:4" x14ac:dyDescent="0.2">
      <c r="A86" s="13">
        <v>58</v>
      </c>
      <c r="B86" s="27">
        <v>10793.219461784623</v>
      </c>
      <c r="C86" s="27">
        <v>992.78053821537651</v>
      </c>
      <c r="D86" s="34">
        <f t="shared" si="1"/>
        <v>985613.1970592126</v>
      </c>
    </row>
    <row r="87" spans="1:4" x14ac:dyDescent="0.2">
      <c r="A87" s="13">
        <v>59</v>
      </c>
      <c r="B87" s="27">
        <v>9977.7056899990966</v>
      </c>
      <c r="C87" s="27">
        <v>572.29431000090335</v>
      </c>
      <c r="D87" s="34">
        <f t="shared" si="1"/>
        <v>327520.77725941007</v>
      </c>
    </row>
    <row r="88" spans="1:4" x14ac:dyDescent="0.2">
      <c r="A88" s="13">
        <v>60</v>
      </c>
      <c r="B88" s="27">
        <v>13944.813798107207</v>
      </c>
      <c r="C88" s="27">
        <v>2169.1862018927932</v>
      </c>
      <c r="D88" s="34">
        <f t="shared" si="1"/>
        <v>4705368.7784820814</v>
      </c>
    </row>
    <row r="89" spans="1:4" x14ac:dyDescent="0.2">
      <c r="A89" s="13">
        <v>61</v>
      </c>
      <c r="B89" s="27">
        <v>13674.014677461033</v>
      </c>
      <c r="C89" s="27">
        <v>-419.01467746103299</v>
      </c>
      <c r="D89" s="34">
        <f t="shared" si="1"/>
        <v>175573.29992777351</v>
      </c>
    </row>
    <row r="90" spans="1:4" x14ac:dyDescent="0.2">
      <c r="A90" s="13">
        <v>62</v>
      </c>
      <c r="B90" s="27">
        <v>11177.986214504503</v>
      </c>
      <c r="C90" s="27">
        <v>225.01378549549736</v>
      </c>
      <c r="D90" s="34">
        <f t="shared" si="1"/>
        <v>50631.203663013701</v>
      </c>
    </row>
    <row r="91" spans="1:4" x14ac:dyDescent="0.2">
      <c r="A91" s="13">
        <v>63</v>
      </c>
      <c r="B91" s="27">
        <v>10386.006291049354</v>
      </c>
      <c r="C91" s="27">
        <v>-117.00629104935433</v>
      </c>
      <c r="D91" s="34">
        <f t="shared" si="1"/>
        <v>13690.472145126216</v>
      </c>
    </row>
    <row r="92" spans="1:4" x14ac:dyDescent="0.2">
      <c r="A92" s="13">
        <v>64</v>
      </c>
      <c r="B92" s="27">
        <v>14353.114399157465</v>
      </c>
      <c r="C92" s="27">
        <v>-344.1143991574645</v>
      </c>
      <c r="D92" s="34">
        <f t="shared" si="1"/>
        <v>118414.71970750281</v>
      </c>
    </row>
    <row r="93" spans="1:4" x14ac:dyDescent="0.2">
      <c r="A93" s="13">
        <v>65</v>
      </c>
      <c r="B93" s="27">
        <v>14082.315278511291</v>
      </c>
      <c r="C93" s="27">
        <v>1764.6847214887093</v>
      </c>
      <c r="D93" s="34">
        <f t="shared" si="1"/>
        <v>3114112.1662556836</v>
      </c>
    </row>
    <row r="94" spans="1:4" x14ac:dyDescent="0.2">
      <c r="A94" s="13">
        <v>66</v>
      </c>
      <c r="B94" s="27">
        <v>11586.28681555476</v>
      </c>
      <c r="C94" s="27">
        <v>1380.7131844452397</v>
      </c>
      <c r="D94" s="34">
        <f t="shared" ref="D94:D157" si="2">C94*C94</f>
        <v>1906368.8977009144</v>
      </c>
    </row>
    <row r="95" spans="1:4" x14ac:dyDescent="0.2">
      <c r="A95" s="13">
        <v>67</v>
      </c>
      <c r="B95" s="27">
        <v>10817.840740474694</v>
      </c>
      <c r="C95" s="27">
        <v>510.15925952530597</v>
      </c>
      <c r="D95" s="34">
        <f t="shared" si="2"/>
        <v>260262.47007940849</v>
      </c>
    </row>
    <row r="96" spans="1:4" x14ac:dyDescent="0.2">
      <c r="A96" s="13">
        <v>68</v>
      </c>
      <c r="B96" s="27">
        <v>14784.948848582804</v>
      </c>
      <c r="C96" s="27">
        <v>1029.0511514171958</v>
      </c>
      <c r="D96" s="34">
        <f t="shared" si="2"/>
        <v>1058946.2722330564</v>
      </c>
    </row>
    <row r="97" spans="1:4" x14ac:dyDescent="0.2">
      <c r="A97" s="13">
        <v>69</v>
      </c>
      <c r="B97" s="27">
        <v>14514.14972793663</v>
      </c>
      <c r="C97" s="27">
        <v>4111.8502720633696</v>
      </c>
      <c r="D97" s="34">
        <f t="shared" si="2"/>
        <v>16907312.659867607</v>
      </c>
    </row>
    <row r="98" spans="1:4" x14ac:dyDescent="0.2">
      <c r="A98" s="13">
        <v>70</v>
      </c>
      <c r="B98" s="27">
        <v>12018.1212649801</v>
      </c>
      <c r="C98" s="27">
        <v>1200.8787350199</v>
      </c>
      <c r="D98" s="34">
        <f t="shared" si="2"/>
        <v>1442109.7362229952</v>
      </c>
    </row>
    <row r="99" spans="1:4" x14ac:dyDescent="0.2">
      <c r="A99" s="13">
        <v>71</v>
      </c>
      <c r="B99" s="27">
        <v>11273.209038252764</v>
      </c>
      <c r="C99" s="27">
        <v>2544.790961747236</v>
      </c>
      <c r="D99" s="34">
        <f t="shared" si="2"/>
        <v>6475961.0389904222</v>
      </c>
    </row>
    <row r="100" spans="1:4" x14ac:dyDescent="0.2">
      <c r="A100" s="13">
        <v>72</v>
      </c>
      <c r="B100" s="27">
        <v>15240.317146360874</v>
      </c>
      <c r="C100" s="27">
        <v>2821.6828536391258</v>
      </c>
      <c r="D100" s="34">
        <f t="shared" si="2"/>
        <v>7961894.1265210407</v>
      </c>
    </row>
    <row r="101" spans="1:4" x14ac:dyDescent="0.2">
      <c r="A101" s="13">
        <v>73</v>
      </c>
      <c r="B101" s="27">
        <v>14969.5180257147</v>
      </c>
      <c r="C101" s="27">
        <v>752.48197428529966</v>
      </c>
      <c r="D101" s="34">
        <f t="shared" si="2"/>
        <v>566229.12162430235</v>
      </c>
    </row>
    <row r="102" spans="1:4" x14ac:dyDescent="0.2">
      <c r="A102" s="13">
        <v>74</v>
      </c>
      <c r="B102" s="27">
        <v>12473.48956275817</v>
      </c>
      <c r="C102" s="27">
        <v>-362.48956275817</v>
      </c>
      <c r="D102" s="34">
        <f t="shared" si="2"/>
        <v>131398.68310860926</v>
      </c>
    </row>
    <row r="103" spans="1:4" x14ac:dyDescent="0.2">
      <c r="A103" s="13">
        <v>75</v>
      </c>
      <c r="B103" s="27">
        <v>11752.111184376114</v>
      </c>
      <c r="C103" s="27">
        <v>-50.11118437611367</v>
      </c>
      <c r="D103" s="34">
        <f t="shared" si="2"/>
        <v>2511.1307995768589</v>
      </c>
    </row>
    <row r="104" spans="1:4" x14ac:dyDescent="0.2">
      <c r="A104" s="13">
        <v>76</v>
      </c>
      <c r="B104" s="27">
        <v>15719.219292484224</v>
      </c>
      <c r="C104" s="27">
        <v>-130.21929248422384</v>
      </c>
      <c r="D104" s="34">
        <f t="shared" si="2"/>
        <v>16957.064135091838</v>
      </c>
    </row>
    <row r="105" spans="1:4" x14ac:dyDescent="0.2">
      <c r="A105" s="13">
        <v>77</v>
      </c>
      <c r="B105" s="27">
        <v>15448.42017183805</v>
      </c>
      <c r="C105" s="27">
        <v>-596.42017183805001</v>
      </c>
      <c r="D105" s="34">
        <f t="shared" si="2"/>
        <v>355717.02137532912</v>
      </c>
    </row>
    <row r="106" spans="1:4" x14ac:dyDescent="0.2">
      <c r="A106" s="13">
        <v>78</v>
      </c>
      <c r="B106" s="27">
        <v>12952.39170888152</v>
      </c>
      <c r="C106" s="27">
        <v>659.60829111848034</v>
      </c>
      <c r="D106" s="34">
        <f t="shared" si="2"/>
        <v>435083.09771224193</v>
      </c>
    </row>
    <row r="107" spans="1:4" x14ac:dyDescent="0.2">
      <c r="A107" s="13">
        <v>79</v>
      </c>
      <c r="B107" s="27">
        <v>12254.547178859644</v>
      </c>
      <c r="C107" s="27">
        <v>125.45282114035581</v>
      </c>
      <c r="D107" s="34">
        <f t="shared" si="2"/>
        <v>15738.410332074105</v>
      </c>
    </row>
    <row r="108" spans="1:4" x14ac:dyDescent="0.2">
      <c r="A108" s="13">
        <v>80</v>
      </c>
      <c r="B108" s="27">
        <v>16221.655286967754</v>
      </c>
      <c r="C108" s="27">
        <v>-720.65528696775436</v>
      </c>
      <c r="D108" s="34">
        <f t="shared" si="2"/>
        <v>519344.04263457638</v>
      </c>
    </row>
    <row r="109" spans="1:4" x14ac:dyDescent="0.2">
      <c r="A109" s="13">
        <v>81</v>
      </c>
      <c r="B109" s="27">
        <v>15950.856166321581</v>
      </c>
      <c r="C109" s="27">
        <v>371.14383367841947</v>
      </c>
      <c r="D109" s="34">
        <f t="shared" si="2"/>
        <v>137747.7452775143</v>
      </c>
    </row>
    <row r="110" spans="1:4" x14ac:dyDescent="0.2">
      <c r="A110" s="13">
        <v>82</v>
      </c>
      <c r="B110" s="27">
        <v>13454.82770336505</v>
      </c>
      <c r="C110" s="27">
        <v>-1297.8277033650502</v>
      </c>
      <c r="D110" s="34">
        <f t="shared" si="2"/>
        <v>1684356.7476218008</v>
      </c>
    </row>
    <row r="111" spans="1:4" x14ac:dyDescent="0.2">
      <c r="A111" s="13">
        <v>83</v>
      </c>
      <c r="B111" s="27">
        <v>12780.517021703356</v>
      </c>
      <c r="C111" s="27">
        <v>-1656.5170217033556</v>
      </c>
      <c r="D111" s="34">
        <f t="shared" si="2"/>
        <v>2744048.6431929553</v>
      </c>
    </row>
    <row r="112" spans="1:4" x14ac:dyDescent="0.2">
      <c r="A112" s="13">
        <v>84</v>
      </c>
      <c r="B112" s="27">
        <v>16747.625129811466</v>
      </c>
      <c r="C112" s="27">
        <v>-2126.6251298114657</v>
      </c>
      <c r="D112" s="34">
        <f t="shared" si="2"/>
        <v>4522534.4427456334</v>
      </c>
    </row>
    <row r="113" spans="1:4" x14ac:dyDescent="0.2">
      <c r="A113" s="13">
        <v>85</v>
      </c>
      <c r="B113" s="27">
        <v>16476.826009165292</v>
      </c>
      <c r="C113" s="27">
        <v>-2441.8260091652919</v>
      </c>
      <c r="D113" s="34">
        <f t="shared" si="2"/>
        <v>5962514.2590360958</v>
      </c>
    </row>
    <row r="114" spans="1:4" x14ac:dyDescent="0.2">
      <c r="A114" s="13">
        <v>86</v>
      </c>
      <c r="B114" s="27">
        <v>13980.797546208762</v>
      </c>
      <c r="C114" s="27">
        <v>-2821.7975462087616</v>
      </c>
      <c r="D114" s="34">
        <f t="shared" si="2"/>
        <v>7962541.3917897874</v>
      </c>
    </row>
    <row r="115" spans="1:4" x14ac:dyDescent="0.2">
      <c r="A115" s="13">
        <v>87</v>
      </c>
      <c r="B115" s="27">
        <v>13330.020712877445</v>
      </c>
      <c r="C115" s="27">
        <v>-2386.0207128774455</v>
      </c>
      <c r="D115" s="34">
        <f t="shared" si="2"/>
        <v>5693094.8422801932</v>
      </c>
    </row>
    <row r="116" spans="1:4" x14ac:dyDescent="0.2">
      <c r="A116" s="13">
        <v>88</v>
      </c>
      <c r="B116" s="27">
        <v>17297.128820985556</v>
      </c>
      <c r="C116" s="27">
        <v>-1473.1288209855556</v>
      </c>
      <c r="D116" s="34">
        <f t="shared" si="2"/>
        <v>2170108.5232182932</v>
      </c>
    </row>
    <row r="117" spans="1:4" x14ac:dyDescent="0.2">
      <c r="A117" s="13">
        <v>89</v>
      </c>
      <c r="B117" s="27">
        <v>17026.329700339382</v>
      </c>
      <c r="C117" s="27">
        <v>-2648.3297003393818</v>
      </c>
      <c r="D117" s="34">
        <f t="shared" si="2"/>
        <v>7013650.2016996797</v>
      </c>
    </row>
    <row r="118" spans="1:4" x14ac:dyDescent="0.2">
      <c r="A118" s="13">
        <v>90</v>
      </c>
      <c r="B118" s="27">
        <v>14530.301237382851</v>
      </c>
      <c r="C118" s="27">
        <v>-2714.3012373828515</v>
      </c>
      <c r="D118" s="34">
        <f t="shared" si="2"/>
        <v>7367431.2072580783</v>
      </c>
    </row>
    <row r="119" spans="1:4" x14ac:dyDescent="0.2">
      <c r="A119" s="13">
        <v>91</v>
      </c>
      <c r="B119" s="27">
        <v>13903.058252426617</v>
      </c>
      <c r="C119" s="27">
        <v>-1670.0582524266174</v>
      </c>
      <c r="D119" s="34">
        <f t="shared" si="2"/>
        <v>2789094.5664982474</v>
      </c>
    </row>
    <row r="120" spans="1:4" x14ac:dyDescent="0.2">
      <c r="A120" s="13">
        <v>92</v>
      </c>
      <c r="B120" s="27">
        <v>17870.166360534728</v>
      </c>
      <c r="C120" s="27">
        <v>-526.16636053472757</v>
      </c>
      <c r="D120" s="34">
        <f t="shared" si="2"/>
        <v>276851.03895836091</v>
      </c>
    </row>
    <row r="121" spans="1:4" x14ac:dyDescent="0.2">
      <c r="A121" s="13">
        <v>93</v>
      </c>
      <c r="B121" s="27">
        <v>17599.367239888554</v>
      </c>
      <c r="C121" s="27">
        <v>-787.36723988855374</v>
      </c>
      <c r="D121" s="34">
        <f t="shared" si="2"/>
        <v>619947.1704497193</v>
      </c>
    </row>
    <row r="122" spans="1:4" x14ac:dyDescent="0.2">
      <c r="A122" s="13">
        <v>94</v>
      </c>
      <c r="B122" s="27">
        <v>15103.338776932023</v>
      </c>
      <c r="C122" s="27">
        <v>-2922.3387769320234</v>
      </c>
      <c r="D122" s="34">
        <f t="shared" si="2"/>
        <v>8540063.9271605536</v>
      </c>
    </row>
    <row r="123" spans="1:4" x14ac:dyDescent="0.2">
      <c r="A123" s="13">
        <v>95</v>
      </c>
      <c r="B123" s="27">
        <v>14499.62964032852</v>
      </c>
      <c r="C123" s="27">
        <v>-1224.6296403285196</v>
      </c>
      <c r="D123" s="34">
        <f t="shared" si="2"/>
        <v>1499717.7559711593</v>
      </c>
    </row>
    <row r="124" spans="1:4" x14ac:dyDescent="0.2">
      <c r="A124" s="13">
        <v>96</v>
      </c>
      <c r="B124" s="27">
        <v>18466.73774843663</v>
      </c>
      <c r="C124" s="27">
        <v>-8.7377484366297722</v>
      </c>
      <c r="D124" s="34">
        <f t="shared" si="2"/>
        <v>76.348247741826029</v>
      </c>
    </row>
    <row r="125" spans="1:4" x14ac:dyDescent="0.2">
      <c r="A125" s="13">
        <v>97</v>
      </c>
      <c r="B125" s="27">
        <v>18195.938627790456</v>
      </c>
      <c r="C125" s="27">
        <v>-820.93862779045594</v>
      </c>
      <c r="D125" s="34">
        <f t="shared" si="2"/>
        <v>673940.23059847672</v>
      </c>
    </row>
    <row r="126" spans="1:4" x14ac:dyDescent="0.2">
      <c r="A126" s="13">
        <v>98</v>
      </c>
      <c r="B126" s="27">
        <v>15699.910164833926</v>
      </c>
      <c r="C126" s="27">
        <v>-1090.9101648339256</v>
      </c>
      <c r="D126" s="34">
        <f t="shared" si="2"/>
        <v>1190084.9877379828</v>
      </c>
    </row>
    <row r="127" spans="1:4" x14ac:dyDescent="0.2">
      <c r="A127" s="13">
        <v>99</v>
      </c>
      <c r="B127" s="27">
        <v>15119.734876568251</v>
      </c>
      <c r="C127" s="27">
        <v>-1796.7348765682509</v>
      </c>
      <c r="D127" s="34">
        <f t="shared" si="2"/>
        <v>3228256.2166767279</v>
      </c>
    </row>
    <row r="128" spans="1:4" x14ac:dyDescent="0.2">
      <c r="A128" s="13">
        <v>100</v>
      </c>
      <c r="B128" s="27">
        <v>19086.842984676361</v>
      </c>
      <c r="C128" s="27">
        <v>-759.84298467636108</v>
      </c>
      <c r="D128" s="34">
        <f t="shared" si="2"/>
        <v>577361.36136188067</v>
      </c>
    </row>
    <row r="129" spans="1:4" x14ac:dyDescent="0.2">
      <c r="A129" s="13">
        <v>101</v>
      </c>
      <c r="B129" s="27">
        <v>18816.043864030187</v>
      </c>
      <c r="C129" s="27">
        <v>-2763.0438640301873</v>
      </c>
      <c r="D129" s="34">
        <f t="shared" si="2"/>
        <v>7634411.3945548683</v>
      </c>
    </row>
    <row r="130" spans="1:4" x14ac:dyDescent="0.2">
      <c r="A130" s="13">
        <v>102</v>
      </c>
      <c r="B130" s="27">
        <v>16320.015401073657</v>
      </c>
      <c r="C130" s="27">
        <v>-1250.0154010736569</v>
      </c>
      <c r="D130" s="34">
        <f t="shared" si="2"/>
        <v>1562538.5029213354</v>
      </c>
    </row>
    <row r="131" spans="1:4" x14ac:dyDescent="0.2">
      <c r="A131" s="13">
        <v>103</v>
      </c>
      <c r="B131" s="27">
        <v>15763.373961175614</v>
      </c>
      <c r="C131" s="27">
        <v>-1957.3739611756137</v>
      </c>
      <c r="D131" s="34">
        <f t="shared" si="2"/>
        <v>3831312.8238883126</v>
      </c>
    </row>
    <row r="132" spans="1:4" x14ac:dyDescent="0.2">
      <c r="A132" s="13">
        <v>104</v>
      </c>
      <c r="B132" s="27">
        <v>19730.482069283724</v>
      </c>
      <c r="C132" s="27">
        <v>-1485.4820692837238</v>
      </c>
      <c r="D132" s="34">
        <f t="shared" si="2"/>
        <v>2206656.9781634542</v>
      </c>
    </row>
    <row r="133" spans="1:4" x14ac:dyDescent="0.2">
      <c r="A133" s="13">
        <v>105</v>
      </c>
      <c r="B133" s="27">
        <v>19459.68294863755</v>
      </c>
      <c r="C133" s="27">
        <v>-1998.68294863755</v>
      </c>
      <c r="D133" s="34">
        <f t="shared" si="2"/>
        <v>3994733.5291744913</v>
      </c>
    </row>
    <row r="134" spans="1:4" x14ac:dyDescent="0.2">
      <c r="A134" s="13">
        <v>106</v>
      </c>
      <c r="B134" s="27">
        <v>16963.654485681021</v>
      </c>
      <c r="C134" s="27">
        <v>-1964.6544856810215</v>
      </c>
      <c r="D134" s="34">
        <f t="shared" si="2"/>
        <v>3859867.2481065588</v>
      </c>
    </row>
    <row r="135" spans="1:4" x14ac:dyDescent="0.2">
      <c r="A135" s="13">
        <v>107</v>
      </c>
      <c r="B135" s="27">
        <v>16430.546894120806</v>
      </c>
      <c r="C135" s="27">
        <v>-408.54689412080552</v>
      </c>
      <c r="D135" s="34">
        <f t="shared" si="2"/>
        <v>166910.56469575668</v>
      </c>
    </row>
    <row r="136" spans="1:4" x14ac:dyDescent="0.2">
      <c r="A136" s="13">
        <v>108</v>
      </c>
      <c r="B136" s="27">
        <v>20397.655002228916</v>
      </c>
      <c r="C136" s="27">
        <v>166.34499777108431</v>
      </c>
      <c r="D136" s="34">
        <f t="shared" si="2"/>
        <v>27670.658283462042</v>
      </c>
    </row>
    <row r="137" spans="1:4" x14ac:dyDescent="0.2">
      <c r="A137" s="13">
        <v>109</v>
      </c>
      <c r="B137" s="27">
        <v>20126.855881582742</v>
      </c>
      <c r="C137" s="27">
        <v>-3754.8558815827419</v>
      </c>
      <c r="D137" s="34">
        <f t="shared" si="2"/>
        <v>14098942.69145651</v>
      </c>
    </row>
    <row r="138" spans="1:4" x14ac:dyDescent="0.2">
      <c r="A138" s="13">
        <v>110</v>
      </c>
      <c r="B138" s="27">
        <v>17630.827418626213</v>
      </c>
      <c r="C138" s="27">
        <v>-1776.8274186262133</v>
      </c>
      <c r="D138" s="34">
        <f t="shared" si="2"/>
        <v>3157115.675581893</v>
      </c>
    </row>
    <row r="139" spans="1:4" x14ac:dyDescent="0.2">
      <c r="A139" s="13">
        <v>111</v>
      </c>
      <c r="B139" s="27">
        <v>17121.253675441079</v>
      </c>
      <c r="C139" s="27">
        <v>-2006.2536754410794</v>
      </c>
      <c r="D139" s="34">
        <f t="shared" si="2"/>
        <v>4025053.8102208399</v>
      </c>
    </row>
    <row r="140" spans="1:4" x14ac:dyDescent="0.2">
      <c r="A140" s="13">
        <v>112</v>
      </c>
      <c r="B140" s="27">
        <v>21088.36178354919</v>
      </c>
      <c r="C140" s="27">
        <v>-2881.3617835491896</v>
      </c>
      <c r="D140" s="34">
        <f t="shared" si="2"/>
        <v>8302245.7276977664</v>
      </c>
    </row>
    <row r="141" spans="1:4" x14ac:dyDescent="0.2">
      <c r="A141" s="13">
        <v>113</v>
      </c>
      <c r="B141" s="27">
        <v>20817.562662903016</v>
      </c>
      <c r="C141" s="27">
        <v>-1329.5626629030157</v>
      </c>
      <c r="D141" s="34">
        <f t="shared" si="2"/>
        <v>1767736.8745857582</v>
      </c>
    </row>
    <row r="142" spans="1:4" x14ac:dyDescent="0.2">
      <c r="A142" s="13">
        <v>114</v>
      </c>
      <c r="B142" s="27">
        <v>18321.534199946487</v>
      </c>
      <c r="C142" s="27">
        <v>-1677.5341999464872</v>
      </c>
      <c r="D142" s="34">
        <f t="shared" si="2"/>
        <v>2814120.9919901011</v>
      </c>
    </row>
    <row r="143" spans="1:4" x14ac:dyDescent="0.2">
      <c r="A143" s="13">
        <v>115</v>
      </c>
      <c r="B143" s="27">
        <v>17835.494305106633</v>
      </c>
      <c r="C143" s="27">
        <v>795.50569489336704</v>
      </c>
      <c r="D143" s="34">
        <f t="shared" si="2"/>
        <v>632829.31060777872</v>
      </c>
    </row>
    <row r="144" spans="1:4" x14ac:dyDescent="0.2">
      <c r="A144" s="13">
        <v>116</v>
      </c>
      <c r="B144" s="27">
        <v>21802.602413214743</v>
      </c>
      <c r="C144" s="27">
        <v>-709.60241321474314</v>
      </c>
      <c r="D144" s="34">
        <f t="shared" si="2"/>
        <v>503535.58484018705</v>
      </c>
    </row>
    <row r="145" spans="1:4" x14ac:dyDescent="0.2">
      <c r="A145" s="13">
        <v>117</v>
      </c>
      <c r="B145" s="27">
        <v>21531.803292568569</v>
      </c>
      <c r="C145" s="27">
        <v>680.1967074314307</v>
      </c>
      <c r="D145" s="34">
        <f t="shared" si="2"/>
        <v>462667.56080055935</v>
      </c>
    </row>
    <row r="146" spans="1:4" x14ac:dyDescent="0.2">
      <c r="A146" s="13">
        <v>118</v>
      </c>
      <c r="B146" s="27">
        <v>19035.774829612041</v>
      </c>
      <c r="C146" s="27">
        <v>726.22517038795922</v>
      </c>
      <c r="D146" s="34">
        <f t="shared" si="2"/>
        <v>527402.99810502038</v>
      </c>
    </row>
    <row r="147" spans="1:4" x14ac:dyDescent="0.2">
      <c r="A147" s="13">
        <v>119</v>
      </c>
      <c r="B147" s="27">
        <v>18573.268783117466</v>
      </c>
      <c r="C147" s="27">
        <v>829.73121688253377</v>
      </c>
      <c r="D147" s="34">
        <f t="shared" si="2"/>
        <v>688453.89226937026</v>
      </c>
    </row>
    <row r="148" spans="1:4" x14ac:dyDescent="0.2">
      <c r="A148" s="13">
        <v>120</v>
      </c>
      <c r="B148" s="27">
        <v>22540.376891225576</v>
      </c>
      <c r="C148" s="27">
        <v>-1313.3768912255764</v>
      </c>
      <c r="D148" s="34">
        <f t="shared" si="2"/>
        <v>1724958.8584053596</v>
      </c>
    </row>
    <row r="149" spans="1:4" x14ac:dyDescent="0.2">
      <c r="A149" s="13">
        <v>121</v>
      </c>
      <c r="B149" s="27">
        <v>22269.577770579403</v>
      </c>
      <c r="C149" s="27">
        <v>906.42222942059743</v>
      </c>
      <c r="D149" s="34">
        <f t="shared" si="2"/>
        <v>821601.25798780611</v>
      </c>
    </row>
    <row r="150" spans="1:4" x14ac:dyDescent="0.2">
      <c r="A150" s="13">
        <v>122</v>
      </c>
      <c r="B150" s="27">
        <v>19773.549307622874</v>
      </c>
      <c r="C150" s="27">
        <v>1049.450692377126</v>
      </c>
      <c r="D150" s="34">
        <f t="shared" si="2"/>
        <v>1101346.755730829</v>
      </c>
    </row>
    <row r="151" spans="1:4" x14ac:dyDescent="0.2">
      <c r="A151" s="13">
        <v>123</v>
      </c>
      <c r="B151" s="27">
        <v>19334.577109495931</v>
      </c>
      <c r="C151" s="27">
        <v>1312.4228905040691</v>
      </c>
      <c r="D151" s="34">
        <f t="shared" si="2"/>
        <v>1722453.8435190558</v>
      </c>
    </row>
    <row r="152" spans="1:4" x14ac:dyDescent="0.2">
      <c r="A152" s="13">
        <v>124</v>
      </c>
      <c r="B152" s="27">
        <v>23301.685217604041</v>
      </c>
      <c r="C152" s="27">
        <v>-1965.6852176040411</v>
      </c>
      <c r="D152" s="34">
        <f t="shared" si="2"/>
        <v>3863918.3747070464</v>
      </c>
    </row>
    <row r="153" spans="1:4" x14ac:dyDescent="0.2">
      <c r="A153" s="13">
        <v>125</v>
      </c>
      <c r="B153" s="27">
        <v>23030.886096957867</v>
      </c>
      <c r="C153" s="27">
        <v>427.11390304213273</v>
      </c>
      <c r="D153" s="34">
        <f t="shared" si="2"/>
        <v>182426.28617188436</v>
      </c>
    </row>
    <row r="154" spans="1:4" x14ac:dyDescent="0.2">
      <c r="A154" s="13">
        <v>126</v>
      </c>
      <c r="B154" s="27">
        <v>20534.857634001339</v>
      </c>
      <c r="C154" s="27">
        <v>1468.1423659986613</v>
      </c>
      <c r="D154" s="34">
        <f t="shared" si="2"/>
        <v>2155442.0068401471</v>
      </c>
    </row>
    <row r="155" spans="1:4" x14ac:dyDescent="0.2">
      <c r="A155" s="13">
        <v>127</v>
      </c>
      <c r="B155" s="27">
        <v>20119.419284227126</v>
      </c>
      <c r="C155" s="27">
        <v>1527.5807157728741</v>
      </c>
      <c r="D155" s="34">
        <f t="shared" si="2"/>
        <v>2333502.8432011665</v>
      </c>
    </row>
    <row r="156" spans="1:4" x14ac:dyDescent="0.2">
      <c r="A156" s="13">
        <v>128</v>
      </c>
      <c r="B156" s="27">
        <v>24086.527392335236</v>
      </c>
      <c r="C156" s="27">
        <v>2329.4726076647639</v>
      </c>
      <c r="D156" s="34">
        <f t="shared" si="2"/>
        <v>5426442.6298604747</v>
      </c>
    </row>
    <row r="157" spans="1:4" x14ac:dyDescent="0.2">
      <c r="A157" s="13">
        <v>129</v>
      </c>
      <c r="B157" s="27">
        <v>23815.728271689062</v>
      </c>
      <c r="C157" s="27">
        <v>1410.2717283109378</v>
      </c>
      <c r="D157" s="34">
        <f t="shared" si="2"/>
        <v>1988866.3476731195</v>
      </c>
    </row>
    <row r="158" spans="1:4" x14ac:dyDescent="0.2">
      <c r="A158" s="13">
        <v>130</v>
      </c>
      <c r="B158" s="27">
        <v>21319.699808732534</v>
      </c>
      <c r="C158" s="27">
        <v>3403.3001912674663</v>
      </c>
      <c r="D158" s="34">
        <f t="shared" ref="D158:D177" si="3">C158*C158</f>
        <v>11582452.191881172</v>
      </c>
    </row>
    <row r="159" spans="1:4" x14ac:dyDescent="0.2">
      <c r="A159" s="13">
        <v>131</v>
      </c>
      <c r="B159" s="27">
        <v>20927.79530729615</v>
      </c>
      <c r="C159" s="27">
        <v>-982.79530729614999</v>
      </c>
      <c r="D159" s="34">
        <f t="shared" si="3"/>
        <v>965886.6160433339</v>
      </c>
    </row>
    <row r="160" spans="1:4" x14ac:dyDescent="0.2">
      <c r="A160" s="13">
        <v>132</v>
      </c>
      <c r="B160" s="27">
        <v>24894.90341540426</v>
      </c>
      <c r="C160" s="27">
        <v>-854.90341540426016</v>
      </c>
      <c r="D160" s="34">
        <f t="shared" si="3"/>
        <v>730859.84966986906</v>
      </c>
    </row>
    <row r="161" spans="1:4" x14ac:dyDescent="0.2">
      <c r="A161" s="13">
        <v>133</v>
      </c>
      <c r="B161" s="27">
        <v>24624.104294758086</v>
      </c>
      <c r="C161" s="27">
        <v>409.89570524191367</v>
      </c>
      <c r="D161" s="34">
        <f t="shared" si="3"/>
        <v>168014.48917576578</v>
      </c>
    </row>
    <row r="162" spans="1:4" x14ac:dyDescent="0.2">
      <c r="A162" s="13">
        <v>134</v>
      </c>
      <c r="B162" s="27">
        <v>22128.075831801558</v>
      </c>
      <c r="C162" s="27">
        <v>2756.9241681984422</v>
      </c>
      <c r="D162" s="34">
        <f t="shared" si="3"/>
        <v>7600630.869196672</v>
      </c>
    </row>
    <row r="163" spans="1:4" x14ac:dyDescent="0.2">
      <c r="A163" s="13">
        <v>135</v>
      </c>
      <c r="B163" s="27">
        <v>21759.705178732806</v>
      </c>
      <c r="C163" s="27">
        <v>-591.70517873280551</v>
      </c>
      <c r="D163" s="34">
        <f t="shared" si="3"/>
        <v>350115.01853922132</v>
      </c>
    </row>
    <row r="164" spans="1:4" x14ac:dyDescent="0.2">
      <c r="A164" s="13">
        <v>136</v>
      </c>
      <c r="B164" s="27">
        <v>25726.813286840916</v>
      </c>
      <c r="C164" s="27">
        <v>-2185.8132868409157</v>
      </c>
      <c r="D164" s="34">
        <f t="shared" si="3"/>
        <v>4777779.7249302873</v>
      </c>
    </row>
    <row r="165" spans="1:4" x14ac:dyDescent="0.2">
      <c r="A165" s="13">
        <v>137</v>
      </c>
      <c r="B165" s="27">
        <v>25456.014166194742</v>
      </c>
      <c r="C165" s="27">
        <v>562.98583380525815</v>
      </c>
      <c r="D165" s="34">
        <f t="shared" si="3"/>
        <v>316953.04906540178</v>
      </c>
    </row>
    <row r="166" spans="1:4" x14ac:dyDescent="0.2">
      <c r="A166" s="13">
        <v>138</v>
      </c>
      <c r="B166" s="27">
        <v>22959.985703238213</v>
      </c>
      <c r="C166" s="27">
        <v>1697.0142967617867</v>
      </c>
      <c r="D166" s="34">
        <f t="shared" si="3"/>
        <v>2879857.5234139012</v>
      </c>
    </row>
    <row r="167" spans="1:4" x14ac:dyDescent="0.2">
      <c r="A167" s="13">
        <v>139</v>
      </c>
      <c r="B167" s="27">
        <v>22615.148898522191</v>
      </c>
      <c r="C167" s="27">
        <v>-2016.1488985221913</v>
      </c>
      <c r="D167" s="34">
        <f t="shared" si="3"/>
        <v>4064856.3810122451</v>
      </c>
    </row>
    <row r="168" spans="1:4" x14ac:dyDescent="0.2">
      <c r="A168" s="13">
        <v>140</v>
      </c>
      <c r="B168" s="27">
        <v>26582.257006630301</v>
      </c>
      <c r="C168" s="27">
        <v>-2048.2570066303015</v>
      </c>
      <c r="D168" s="34">
        <f t="shared" si="3"/>
        <v>4195356.7652101228</v>
      </c>
    </row>
    <row r="169" spans="1:4" x14ac:dyDescent="0.2">
      <c r="A169" s="13">
        <v>141</v>
      </c>
      <c r="B169" s="27">
        <v>26311.457885984128</v>
      </c>
      <c r="C169" s="27">
        <v>2405.5421140158724</v>
      </c>
      <c r="D169" s="34">
        <f t="shared" si="3"/>
        <v>5786632.8623039527</v>
      </c>
    </row>
    <row r="170" spans="1:4" x14ac:dyDescent="0.2">
      <c r="A170" s="13">
        <v>142</v>
      </c>
      <c r="B170" s="27">
        <v>23815.429423027599</v>
      </c>
      <c r="C170" s="27">
        <v>2322.5705769724009</v>
      </c>
      <c r="D170" s="34">
        <f t="shared" si="3"/>
        <v>5394334.0850179112</v>
      </c>
    </row>
    <row r="171" spans="1:4" x14ac:dyDescent="0.2">
      <c r="A171" s="13">
        <v>143</v>
      </c>
      <c r="B171" s="27">
        <v>23494.126466656857</v>
      </c>
      <c r="C171" s="27">
        <v>-526.12646665685679</v>
      </c>
      <c r="D171" s="34">
        <f t="shared" si="3"/>
        <v>276809.05891682865</v>
      </c>
    </row>
    <row r="172" spans="1:4" x14ac:dyDescent="0.2">
      <c r="A172" s="13">
        <v>144</v>
      </c>
      <c r="B172" s="27">
        <v>27461.234574764967</v>
      </c>
      <c r="C172" s="27">
        <v>-884.23457476496696</v>
      </c>
      <c r="D172" s="34">
        <f t="shared" si="3"/>
        <v>781870.78320978198</v>
      </c>
    </row>
    <row r="173" spans="1:4" x14ac:dyDescent="0.2">
      <c r="A173" s="13">
        <v>145</v>
      </c>
      <c r="B173" s="27">
        <v>27190.435454118793</v>
      </c>
      <c r="C173" s="27">
        <v>1469.5645458812069</v>
      </c>
      <c r="D173" s="34">
        <f t="shared" si="3"/>
        <v>2159619.9545110376</v>
      </c>
    </row>
    <row r="174" spans="1:4" x14ac:dyDescent="0.2">
      <c r="A174" s="71">
        <v>146</v>
      </c>
      <c r="B174" s="27">
        <v>24694.406991162265</v>
      </c>
      <c r="C174" s="27">
        <v>5735.5930088377354</v>
      </c>
      <c r="D174" s="34">
        <f t="shared" si="3"/>
        <v>32897027.163028307</v>
      </c>
    </row>
    <row r="175" spans="1:4" x14ac:dyDescent="0.2">
      <c r="A175" s="71">
        <v>147</v>
      </c>
      <c r="B175" s="27">
        <v>24396.637883151703</v>
      </c>
      <c r="C175" s="27">
        <v>2959.3621168482969</v>
      </c>
      <c r="D175" s="34">
        <f t="shared" si="3"/>
        <v>8757824.1386368331</v>
      </c>
    </row>
    <row r="176" spans="1:4" ht="13.5" thickBot="1" x14ac:dyDescent="0.25">
      <c r="A176" s="48">
        <v>148</v>
      </c>
      <c r="B176" s="28">
        <v>28363.745991259813</v>
      </c>
      <c r="C176" s="28">
        <v>-2909.7459912598133</v>
      </c>
      <c r="D176" s="34">
        <f t="shared" si="3"/>
        <v>8466621.7336525545</v>
      </c>
    </row>
    <row r="177" spans="1:4" x14ac:dyDescent="0.2">
      <c r="A177">
        <v>149</v>
      </c>
      <c r="B177">
        <v>28092.946870613639</v>
      </c>
      <c r="C177">
        <v>2101.0531293863605</v>
      </c>
      <c r="D177" s="34">
        <f t="shared" si="3"/>
        <v>4414424.2525042184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H154"/>
  <sheetViews>
    <sheetView workbookViewId="0"/>
  </sheetViews>
  <sheetFormatPr defaultRowHeight="12.75" x14ac:dyDescent="0.2"/>
  <cols>
    <col min="1" max="1" width="8" bestFit="1" customWidth="1"/>
    <col min="2" max="2" width="6.28515625" bestFit="1" customWidth="1"/>
    <col min="3" max="3" width="9.28515625" bestFit="1" customWidth="1"/>
    <col min="4" max="4" width="15" bestFit="1" customWidth="1"/>
    <col min="5" max="5" width="6.28515625" customWidth="1"/>
    <col min="6" max="8" width="3.42578125" bestFit="1" customWidth="1"/>
  </cols>
  <sheetData>
    <row r="1" spans="1:8" x14ac:dyDescent="0.2">
      <c r="A1" s="8" t="s">
        <v>8</v>
      </c>
      <c r="B1" s="8" t="s">
        <v>159</v>
      </c>
      <c r="C1" t="s">
        <v>158</v>
      </c>
      <c r="D1" s="8" t="s">
        <v>212</v>
      </c>
      <c r="E1" s="8" t="s">
        <v>228</v>
      </c>
      <c r="F1" s="8" t="s">
        <v>225</v>
      </c>
      <c r="G1" s="8" t="s">
        <v>226</v>
      </c>
      <c r="H1" s="8" t="s">
        <v>227</v>
      </c>
    </row>
    <row r="2" spans="1:8" x14ac:dyDescent="0.2">
      <c r="A2" t="s">
        <v>9</v>
      </c>
      <c r="B2">
        <v>1</v>
      </c>
      <c r="C2" s="12">
        <v>7992</v>
      </c>
      <c r="D2" s="60">
        <f>LN(C2)</f>
        <v>8.9861963203283892</v>
      </c>
      <c r="E2">
        <f>MID(A2,1,4)*1</f>
        <v>1957</v>
      </c>
      <c r="F2">
        <v>1</v>
      </c>
      <c r="G2">
        <v>0</v>
      </c>
      <c r="H2">
        <v>0</v>
      </c>
    </row>
    <row r="3" spans="1:8" x14ac:dyDescent="0.2">
      <c r="A3" t="s">
        <v>10</v>
      </c>
      <c r="B3">
        <v>2</v>
      </c>
      <c r="C3" s="12">
        <v>6114</v>
      </c>
      <c r="D3" s="60">
        <f t="shared" ref="D3:D66" si="0">LN(C3)</f>
        <v>8.7183365024507804</v>
      </c>
      <c r="E3">
        <f>MID(A3,1,4)*1</f>
        <v>1957</v>
      </c>
      <c r="F3">
        <v>0</v>
      </c>
      <c r="G3">
        <v>1</v>
      </c>
      <c r="H3">
        <v>0</v>
      </c>
    </row>
    <row r="4" spans="1:8" x14ac:dyDescent="0.2">
      <c r="A4" t="s">
        <v>11</v>
      </c>
      <c r="B4">
        <v>3</v>
      </c>
      <c r="C4" s="12">
        <v>5965</v>
      </c>
      <c r="D4" s="60">
        <f t="shared" si="0"/>
        <v>8.6936643345320164</v>
      </c>
      <c r="E4">
        <f>MID(A4,1,4)*1</f>
        <v>1958</v>
      </c>
      <c r="F4">
        <v>0</v>
      </c>
      <c r="G4">
        <v>0</v>
      </c>
      <c r="H4">
        <v>1</v>
      </c>
    </row>
    <row r="5" spans="1:8" x14ac:dyDescent="0.2">
      <c r="A5" t="s">
        <v>12</v>
      </c>
      <c r="B5">
        <v>4</v>
      </c>
      <c r="C5" s="12">
        <v>8460</v>
      </c>
      <c r="D5" s="60">
        <f t="shared" si="0"/>
        <v>9.0431044526002697</v>
      </c>
      <c r="E5">
        <f>MID(A5,1,4)*1</f>
        <v>1958</v>
      </c>
      <c r="F5">
        <v>0</v>
      </c>
      <c r="G5">
        <v>0</v>
      </c>
      <c r="H5">
        <v>0</v>
      </c>
    </row>
    <row r="6" spans="1:8" x14ac:dyDescent="0.2">
      <c r="A6" t="s">
        <v>13</v>
      </c>
      <c r="B6">
        <v>5</v>
      </c>
      <c r="C6" s="12">
        <v>8323</v>
      </c>
      <c r="D6" s="60">
        <f t="shared" si="0"/>
        <v>9.0267780457460951</v>
      </c>
      <c r="E6">
        <f>MID(A6,1,4)*1</f>
        <v>1958</v>
      </c>
      <c r="F6">
        <v>1</v>
      </c>
      <c r="G6">
        <v>0</v>
      </c>
      <c r="H6">
        <v>0</v>
      </c>
    </row>
    <row r="7" spans="1:8" x14ac:dyDescent="0.2">
      <c r="A7" t="s">
        <v>14</v>
      </c>
      <c r="B7">
        <v>6</v>
      </c>
      <c r="C7" s="12">
        <v>6333</v>
      </c>
      <c r="D7" s="60">
        <f t="shared" si="0"/>
        <v>8.7535293365164311</v>
      </c>
      <c r="E7">
        <f>MID(A7,1,4)*1</f>
        <v>1958</v>
      </c>
      <c r="F7">
        <v>0</v>
      </c>
      <c r="G7">
        <v>1</v>
      </c>
      <c r="H7">
        <v>0</v>
      </c>
    </row>
    <row r="8" spans="1:8" x14ac:dyDescent="0.2">
      <c r="A8" t="s">
        <v>15</v>
      </c>
      <c r="B8">
        <v>7</v>
      </c>
      <c r="C8" s="12">
        <v>5675</v>
      </c>
      <c r="D8" s="60">
        <f t="shared" si="0"/>
        <v>8.6438258423496031</v>
      </c>
      <c r="E8">
        <f>MID(A8,1,4)*1</f>
        <v>1959</v>
      </c>
      <c r="F8">
        <v>0</v>
      </c>
      <c r="G8">
        <v>0</v>
      </c>
      <c r="H8">
        <v>1</v>
      </c>
    </row>
    <row r="9" spans="1:8" x14ac:dyDescent="0.2">
      <c r="A9" t="s">
        <v>16</v>
      </c>
      <c r="B9">
        <v>8</v>
      </c>
      <c r="C9" s="12">
        <v>10090</v>
      </c>
      <c r="D9" s="60">
        <f t="shared" si="0"/>
        <v>9.2193001133476553</v>
      </c>
      <c r="E9">
        <f>MID(A9,1,4)*1</f>
        <v>1959</v>
      </c>
      <c r="F9">
        <v>0</v>
      </c>
      <c r="G9">
        <v>0</v>
      </c>
      <c r="H9">
        <v>0</v>
      </c>
    </row>
    <row r="10" spans="1:8" x14ac:dyDescent="0.2">
      <c r="A10" t="s">
        <v>17</v>
      </c>
      <c r="B10">
        <v>9</v>
      </c>
      <c r="C10" s="12">
        <v>9035</v>
      </c>
      <c r="D10" s="60">
        <f t="shared" si="0"/>
        <v>9.1088612030263292</v>
      </c>
      <c r="E10">
        <f>MID(A10,1,4)*1</f>
        <v>1959</v>
      </c>
      <c r="F10">
        <v>1</v>
      </c>
      <c r="G10">
        <v>0</v>
      </c>
      <c r="H10">
        <v>0</v>
      </c>
    </row>
    <row r="11" spans="1:8" x14ac:dyDescent="0.2">
      <c r="A11" t="s">
        <v>18</v>
      </c>
      <c r="B11">
        <v>10</v>
      </c>
      <c r="C11" s="12">
        <v>6976</v>
      </c>
      <c r="D11" s="60">
        <f t="shared" si="0"/>
        <v>8.8502309655888158</v>
      </c>
      <c r="E11">
        <f>MID(A11,1,4)*1</f>
        <v>1959</v>
      </c>
      <c r="F11">
        <v>0</v>
      </c>
      <c r="G11">
        <v>1</v>
      </c>
      <c r="H11">
        <v>0</v>
      </c>
    </row>
    <row r="12" spans="1:8" x14ac:dyDescent="0.2">
      <c r="A12" t="s">
        <v>19</v>
      </c>
      <c r="B12">
        <v>11</v>
      </c>
      <c r="C12" s="12">
        <v>6459</v>
      </c>
      <c r="D12" s="60">
        <f t="shared" si="0"/>
        <v>8.7732297860324735</v>
      </c>
      <c r="E12">
        <f>MID(A12,1,4)*1</f>
        <v>1960</v>
      </c>
      <c r="F12">
        <v>0</v>
      </c>
      <c r="G12">
        <v>0</v>
      </c>
      <c r="H12">
        <v>1</v>
      </c>
    </row>
    <row r="13" spans="1:8" x14ac:dyDescent="0.2">
      <c r="A13" t="s">
        <v>20</v>
      </c>
      <c r="B13">
        <v>12</v>
      </c>
      <c r="C13" s="12">
        <v>10896</v>
      </c>
      <c r="D13" s="60">
        <f t="shared" si="0"/>
        <v>9.2961510283892927</v>
      </c>
      <c r="E13">
        <f>MID(A13,1,4)*1</f>
        <v>1960</v>
      </c>
      <c r="F13">
        <v>0</v>
      </c>
      <c r="G13">
        <v>0</v>
      </c>
      <c r="H13">
        <v>0</v>
      </c>
    </row>
    <row r="14" spans="1:8" x14ac:dyDescent="0.2">
      <c r="A14" t="s">
        <v>21</v>
      </c>
      <c r="B14">
        <v>13</v>
      </c>
      <c r="C14" s="12">
        <v>9978</v>
      </c>
      <c r="D14" s="60">
        <f t="shared" si="0"/>
        <v>9.2081379484209833</v>
      </c>
      <c r="E14">
        <f>MID(A14,1,4)*1</f>
        <v>1960</v>
      </c>
      <c r="F14">
        <v>1</v>
      </c>
      <c r="G14">
        <v>0</v>
      </c>
      <c r="H14">
        <v>0</v>
      </c>
    </row>
    <row r="15" spans="1:8" x14ac:dyDescent="0.2">
      <c r="A15" t="s">
        <v>22</v>
      </c>
      <c r="B15">
        <v>14</v>
      </c>
      <c r="C15" s="12">
        <v>7466</v>
      </c>
      <c r="D15" s="60">
        <f t="shared" si="0"/>
        <v>8.9181146594745293</v>
      </c>
      <c r="E15">
        <f>MID(A15,1,4)*1</f>
        <v>1960</v>
      </c>
      <c r="F15">
        <v>0</v>
      </c>
      <c r="G15">
        <v>1</v>
      </c>
      <c r="H15">
        <v>0</v>
      </c>
    </row>
    <row r="16" spans="1:8" x14ac:dyDescent="0.2">
      <c r="A16" t="s">
        <v>23</v>
      </c>
      <c r="B16">
        <v>15</v>
      </c>
      <c r="C16" s="12">
        <v>7199</v>
      </c>
      <c r="D16" s="60">
        <f t="shared" si="0"/>
        <v>8.8816974064693035</v>
      </c>
      <c r="E16">
        <f>MID(A16,1,4)*1</f>
        <v>1961</v>
      </c>
      <c r="F16">
        <v>0</v>
      </c>
      <c r="G16">
        <v>0</v>
      </c>
      <c r="H16">
        <v>1</v>
      </c>
    </row>
    <row r="17" spans="1:8" x14ac:dyDescent="0.2">
      <c r="A17" t="s">
        <v>24</v>
      </c>
      <c r="B17">
        <v>16</v>
      </c>
      <c r="C17" s="12">
        <v>10977</v>
      </c>
      <c r="D17" s="60">
        <f t="shared" si="0"/>
        <v>9.3035574536873167</v>
      </c>
      <c r="E17">
        <f>MID(A17,1,4)*1</f>
        <v>1961</v>
      </c>
      <c r="F17">
        <v>0</v>
      </c>
      <c r="G17">
        <v>0</v>
      </c>
      <c r="H17">
        <v>0</v>
      </c>
    </row>
    <row r="18" spans="1:8" x14ac:dyDescent="0.2">
      <c r="A18" t="s">
        <v>25</v>
      </c>
      <c r="B18">
        <v>17</v>
      </c>
      <c r="C18" s="12">
        <v>9412</v>
      </c>
      <c r="D18" s="60">
        <f t="shared" si="0"/>
        <v>9.1497407498472523</v>
      </c>
      <c r="E18">
        <f>MID(A18,1,4)*1</f>
        <v>1961</v>
      </c>
      <c r="F18">
        <v>1</v>
      </c>
      <c r="G18">
        <v>0</v>
      </c>
      <c r="H18">
        <v>0</v>
      </c>
    </row>
    <row r="19" spans="1:8" x14ac:dyDescent="0.2">
      <c r="A19" t="s">
        <v>26</v>
      </c>
      <c r="B19">
        <v>18</v>
      </c>
      <c r="C19" s="12">
        <v>6341</v>
      </c>
      <c r="D19" s="60">
        <f t="shared" si="0"/>
        <v>8.7547917637000321</v>
      </c>
      <c r="E19">
        <f>MID(A19,1,4)*1</f>
        <v>1961</v>
      </c>
      <c r="F19">
        <v>0</v>
      </c>
      <c r="G19">
        <v>1</v>
      </c>
      <c r="H19">
        <v>0</v>
      </c>
    </row>
    <row r="20" spans="1:8" x14ac:dyDescent="0.2">
      <c r="A20" t="s">
        <v>27</v>
      </c>
      <c r="B20">
        <v>19</v>
      </c>
      <c r="C20" s="12">
        <v>7784</v>
      </c>
      <c r="D20" s="60">
        <f t="shared" si="0"/>
        <v>8.9598256238658411</v>
      </c>
      <c r="E20">
        <f>MID(A20,1,4)*1</f>
        <v>1962</v>
      </c>
      <c r="F20">
        <v>0</v>
      </c>
      <c r="G20">
        <v>0</v>
      </c>
      <c r="H20">
        <v>1</v>
      </c>
    </row>
    <row r="21" spans="1:8" x14ac:dyDescent="0.2">
      <c r="A21" t="s">
        <v>28</v>
      </c>
      <c r="B21">
        <v>20</v>
      </c>
      <c r="C21" s="12">
        <v>11911</v>
      </c>
      <c r="D21" s="60">
        <f t="shared" si="0"/>
        <v>9.3852176218809014</v>
      </c>
      <c r="E21">
        <f>MID(A21,1,4)*1</f>
        <v>1962</v>
      </c>
      <c r="F21">
        <v>0</v>
      </c>
      <c r="G21">
        <v>0</v>
      </c>
      <c r="H21">
        <v>0</v>
      </c>
    </row>
    <row r="22" spans="1:8" x14ac:dyDescent="0.2">
      <c r="A22" t="s">
        <v>29</v>
      </c>
      <c r="B22">
        <v>21</v>
      </c>
      <c r="C22" s="12">
        <v>10079</v>
      </c>
      <c r="D22" s="60">
        <f t="shared" si="0"/>
        <v>9.2182093303548776</v>
      </c>
      <c r="E22">
        <f>MID(A22,1,4)*1</f>
        <v>1962</v>
      </c>
      <c r="F22">
        <v>1</v>
      </c>
      <c r="G22">
        <v>0</v>
      </c>
      <c r="H22">
        <v>0</v>
      </c>
    </row>
    <row r="23" spans="1:8" x14ac:dyDescent="0.2">
      <c r="A23" t="s">
        <v>30</v>
      </c>
      <c r="B23">
        <v>22</v>
      </c>
      <c r="C23" s="12">
        <v>7721</v>
      </c>
      <c r="D23" s="60">
        <f t="shared" si="0"/>
        <v>8.9516991683088154</v>
      </c>
      <c r="E23">
        <f>MID(A23,1,4)*1</f>
        <v>1962</v>
      </c>
      <c r="F23">
        <v>0</v>
      </c>
      <c r="G23">
        <v>1</v>
      </c>
      <c r="H23">
        <v>0</v>
      </c>
    </row>
    <row r="24" spans="1:8" x14ac:dyDescent="0.2">
      <c r="A24" t="s">
        <v>31</v>
      </c>
      <c r="B24">
        <v>23</v>
      </c>
      <c r="C24" s="12">
        <v>8197</v>
      </c>
      <c r="D24" s="60">
        <f t="shared" si="0"/>
        <v>9.0115235126530315</v>
      </c>
      <c r="E24">
        <f>MID(A24,1,4)*1</f>
        <v>1963</v>
      </c>
      <c r="F24">
        <v>0</v>
      </c>
      <c r="G24">
        <v>0</v>
      </c>
      <c r="H24">
        <v>1</v>
      </c>
    </row>
    <row r="25" spans="1:8" x14ac:dyDescent="0.2">
      <c r="A25" t="s">
        <v>32</v>
      </c>
      <c r="B25">
        <v>24</v>
      </c>
      <c r="C25" s="12">
        <v>12038</v>
      </c>
      <c r="D25" s="60">
        <f t="shared" si="0"/>
        <v>9.3958235921077158</v>
      </c>
      <c r="E25">
        <f>MID(A25,1,4)*1</f>
        <v>1963</v>
      </c>
      <c r="F25">
        <v>0</v>
      </c>
      <c r="G25">
        <v>0</v>
      </c>
      <c r="H25">
        <v>0</v>
      </c>
    </row>
    <row r="26" spans="1:8" x14ac:dyDescent="0.2">
      <c r="A26" t="s">
        <v>33</v>
      </c>
      <c r="B26">
        <v>25</v>
      </c>
      <c r="C26" s="12">
        <v>11963</v>
      </c>
      <c r="D26" s="60">
        <f t="shared" si="0"/>
        <v>9.389573832170905</v>
      </c>
      <c r="E26">
        <f>MID(A26,1,4)*1</f>
        <v>1963</v>
      </c>
      <c r="F26">
        <v>1</v>
      </c>
      <c r="G26">
        <v>0</v>
      </c>
      <c r="H26">
        <v>0</v>
      </c>
    </row>
    <row r="27" spans="1:8" x14ac:dyDescent="0.2">
      <c r="A27" t="s">
        <v>34</v>
      </c>
      <c r="B27">
        <v>26</v>
      </c>
      <c r="C27" s="12">
        <v>8033</v>
      </c>
      <c r="D27" s="60">
        <f t="shared" si="0"/>
        <v>8.9913133361738122</v>
      </c>
      <c r="E27">
        <f>MID(A27,1,4)*1</f>
        <v>1963</v>
      </c>
      <c r="F27">
        <v>0</v>
      </c>
      <c r="G27">
        <v>1</v>
      </c>
      <c r="H27">
        <v>0</v>
      </c>
    </row>
    <row r="28" spans="1:8" x14ac:dyDescent="0.2">
      <c r="A28" t="s">
        <v>35</v>
      </c>
      <c r="B28">
        <v>27</v>
      </c>
      <c r="C28" s="12">
        <v>8618</v>
      </c>
      <c r="D28" s="60">
        <f t="shared" si="0"/>
        <v>9.061608318175784</v>
      </c>
      <c r="E28">
        <f>MID(A28,1,4)*1</f>
        <v>1964</v>
      </c>
      <c r="F28">
        <v>0</v>
      </c>
      <c r="G28">
        <v>0</v>
      </c>
      <c r="H28">
        <v>1</v>
      </c>
    </row>
    <row r="29" spans="1:8" x14ac:dyDescent="0.2">
      <c r="A29" t="s">
        <v>36</v>
      </c>
      <c r="B29">
        <v>28</v>
      </c>
      <c r="C29" s="12">
        <v>13625</v>
      </c>
      <c r="D29" s="60">
        <f t="shared" si="0"/>
        <v>9.5196616195314441</v>
      </c>
      <c r="E29">
        <f>MID(A29,1,4)*1</f>
        <v>1964</v>
      </c>
      <c r="F29">
        <v>0</v>
      </c>
      <c r="G29">
        <v>0</v>
      </c>
      <c r="H29">
        <v>0</v>
      </c>
    </row>
    <row r="30" spans="1:8" x14ac:dyDescent="0.2">
      <c r="A30" t="s">
        <v>37</v>
      </c>
      <c r="B30">
        <v>29</v>
      </c>
      <c r="C30" s="12">
        <v>11734</v>
      </c>
      <c r="D30" s="60">
        <f t="shared" si="0"/>
        <v>9.3702458894858047</v>
      </c>
      <c r="E30">
        <f>MID(A30,1,4)*1</f>
        <v>1964</v>
      </c>
      <c r="F30">
        <v>1</v>
      </c>
      <c r="G30">
        <v>0</v>
      </c>
      <c r="H30">
        <v>0</v>
      </c>
    </row>
    <row r="31" spans="1:8" x14ac:dyDescent="0.2">
      <c r="A31" t="s">
        <v>38</v>
      </c>
      <c r="B31">
        <v>30</v>
      </c>
      <c r="C31" s="12">
        <v>8895</v>
      </c>
      <c r="D31" s="60">
        <f t="shared" si="0"/>
        <v>9.0932446000999363</v>
      </c>
      <c r="E31">
        <f>MID(A31,1,4)*1</f>
        <v>1964</v>
      </c>
      <c r="F31">
        <v>0</v>
      </c>
      <c r="G31">
        <v>1</v>
      </c>
      <c r="H31">
        <v>0</v>
      </c>
    </row>
    <row r="32" spans="1:8" x14ac:dyDescent="0.2">
      <c r="A32" t="s">
        <v>39</v>
      </c>
      <c r="B32">
        <v>31</v>
      </c>
      <c r="C32" s="12">
        <v>8727</v>
      </c>
      <c r="D32" s="60">
        <f t="shared" si="0"/>
        <v>9.0741769471633109</v>
      </c>
      <c r="E32">
        <f>MID(A32,1,4)*1</f>
        <v>1965</v>
      </c>
      <c r="F32">
        <v>0</v>
      </c>
      <c r="G32">
        <v>0</v>
      </c>
      <c r="H32">
        <v>1</v>
      </c>
    </row>
    <row r="33" spans="1:8" x14ac:dyDescent="0.2">
      <c r="A33" t="s">
        <v>40</v>
      </c>
      <c r="B33">
        <v>32</v>
      </c>
      <c r="C33" s="12">
        <v>13974</v>
      </c>
      <c r="D33" s="60">
        <f t="shared" si="0"/>
        <v>9.5449537391123958</v>
      </c>
      <c r="E33">
        <f>MID(A33,1,4)*1</f>
        <v>1965</v>
      </c>
      <c r="F33">
        <v>0</v>
      </c>
      <c r="G33">
        <v>0</v>
      </c>
      <c r="H33">
        <v>0</v>
      </c>
    </row>
    <row r="34" spans="1:8" x14ac:dyDescent="0.2">
      <c r="A34" t="s">
        <v>41</v>
      </c>
      <c r="B34">
        <v>33</v>
      </c>
      <c r="C34" s="12">
        <v>12583</v>
      </c>
      <c r="D34" s="60">
        <f t="shared" si="0"/>
        <v>9.4401019755919684</v>
      </c>
      <c r="E34">
        <f>MID(A34,1,4)*1</f>
        <v>1965</v>
      </c>
      <c r="F34">
        <v>1</v>
      </c>
      <c r="G34">
        <v>0</v>
      </c>
      <c r="H34">
        <v>0</v>
      </c>
    </row>
    <row r="35" spans="1:8" x14ac:dyDescent="0.2">
      <c r="A35" t="s">
        <v>42</v>
      </c>
      <c r="B35">
        <v>34</v>
      </c>
      <c r="C35" s="12">
        <v>9525</v>
      </c>
      <c r="D35" s="60">
        <f t="shared" si="0"/>
        <v>9.1616751999949013</v>
      </c>
      <c r="E35">
        <f>MID(A35,1,4)*1</f>
        <v>1965</v>
      </c>
      <c r="F35">
        <v>0</v>
      </c>
      <c r="G35">
        <v>1</v>
      </c>
      <c r="H35">
        <v>0</v>
      </c>
    </row>
    <row r="36" spans="1:8" x14ac:dyDescent="0.2">
      <c r="A36" t="s">
        <v>43</v>
      </c>
      <c r="B36">
        <v>35</v>
      </c>
      <c r="C36" s="12">
        <v>9662</v>
      </c>
      <c r="D36" s="60">
        <f t="shared" si="0"/>
        <v>9.1759559451143513</v>
      </c>
      <c r="E36">
        <f>MID(A36,1,4)*1</f>
        <v>1966</v>
      </c>
      <c r="F36">
        <v>0</v>
      </c>
      <c r="G36">
        <v>0</v>
      </c>
      <c r="H36">
        <v>1</v>
      </c>
    </row>
    <row r="37" spans="1:8" x14ac:dyDescent="0.2">
      <c r="A37" t="s">
        <v>44</v>
      </c>
      <c r="B37">
        <v>36</v>
      </c>
      <c r="C37" s="12">
        <v>15490</v>
      </c>
      <c r="D37" s="60">
        <f t="shared" si="0"/>
        <v>9.6479499334109136</v>
      </c>
      <c r="E37">
        <f>MID(A37,1,4)*1</f>
        <v>1966</v>
      </c>
      <c r="F37">
        <v>0</v>
      </c>
      <c r="G37">
        <v>0</v>
      </c>
      <c r="H37">
        <v>0</v>
      </c>
    </row>
    <row r="38" spans="1:8" x14ac:dyDescent="0.2">
      <c r="A38" t="s">
        <v>45</v>
      </c>
      <c r="B38">
        <v>37</v>
      </c>
      <c r="C38" s="12">
        <v>13839</v>
      </c>
      <c r="D38" s="60">
        <f t="shared" si="0"/>
        <v>9.5352459722259297</v>
      </c>
      <c r="E38">
        <f>MID(A38,1,4)*1</f>
        <v>1966</v>
      </c>
      <c r="F38">
        <v>1</v>
      </c>
      <c r="G38">
        <v>0</v>
      </c>
      <c r="H38">
        <v>0</v>
      </c>
    </row>
    <row r="39" spans="1:8" x14ac:dyDescent="0.2">
      <c r="A39" t="s">
        <v>46</v>
      </c>
      <c r="B39">
        <v>38</v>
      </c>
      <c r="C39" s="12">
        <v>10047</v>
      </c>
      <c r="D39" s="60">
        <f t="shared" si="0"/>
        <v>9.2150293614623138</v>
      </c>
      <c r="E39">
        <f>MID(A39,1,4)*1</f>
        <v>1966</v>
      </c>
      <c r="F39">
        <v>0</v>
      </c>
      <c r="G39">
        <v>1</v>
      </c>
      <c r="H39">
        <v>0</v>
      </c>
    </row>
    <row r="40" spans="1:8" x14ac:dyDescent="0.2">
      <c r="A40" t="s">
        <v>47</v>
      </c>
      <c r="B40">
        <v>39</v>
      </c>
      <c r="C40" s="12">
        <v>9788</v>
      </c>
      <c r="D40" s="60">
        <f t="shared" si="0"/>
        <v>9.1889124245625631</v>
      </c>
      <c r="E40">
        <f>MID(A40,1,4)*1</f>
        <v>1967</v>
      </c>
      <c r="F40">
        <v>0</v>
      </c>
      <c r="G40">
        <v>0</v>
      </c>
      <c r="H40">
        <v>1</v>
      </c>
    </row>
    <row r="41" spans="1:8" x14ac:dyDescent="0.2">
      <c r="A41" t="s">
        <v>48</v>
      </c>
      <c r="B41">
        <v>40</v>
      </c>
      <c r="C41" s="12">
        <v>14978</v>
      </c>
      <c r="D41" s="60">
        <f t="shared" si="0"/>
        <v>9.614337736809313</v>
      </c>
      <c r="E41">
        <f>MID(A41,1,4)*1</f>
        <v>1967</v>
      </c>
      <c r="F41">
        <v>0</v>
      </c>
      <c r="G41">
        <v>0</v>
      </c>
      <c r="H41">
        <v>0</v>
      </c>
    </row>
    <row r="42" spans="1:8" x14ac:dyDescent="0.2">
      <c r="A42" t="s">
        <v>49</v>
      </c>
      <c r="B42">
        <v>41</v>
      </c>
      <c r="C42" s="12">
        <v>13045</v>
      </c>
      <c r="D42" s="60">
        <f t="shared" si="0"/>
        <v>9.4761601975708292</v>
      </c>
      <c r="E42">
        <f>MID(A42,1,4)*1</f>
        <v>1967</v>
      </c>
      <c r="F42">
        <v>1</v>
      </c>
      <c r="G42">
        <v>0</v>
      </c>
      <c r="H42">
        <v>0</v>
      </c>
    </row>
    <row r="43" spans="1:8" x14ac:dyDescent="0.2">
      <c r="A43" t="s">
        <v>50</v>
      </c>
      <c r="B43">
        <v>42</v>
      </c>
      <c r="C43" s="12">
        <v>9489</v>
      </c>
      <c r="D43" s="60">
        <f t="shared" si="0"/>
        <v>9.1578885119737592</v>
      </c>
      <c r="E43">
        <f>MID(A43,1,4)*1</f>
        <v>1967</v>
      </c>
      <c r="F43">
        <v>0</v>
      </c>
      <c r="G43">
        <v>1</v>
      </c>
      <c r="H43">
        <v>0</v>
      </c>
    </row>
    <row r="44" spans="1:8" x14ac:dyDescent="0.2">
      <c r="A44" t="s">
        <v>51</v>
      </c>
      <c r="B44">
        <v>43</v>
      </c>
      <c r="C44" s="12">
        <v>8741</v>
      </c>
      <c r="D44" s="60">
        <f t="shared" si="0"/>
        <v>9.0757798785804873</v>
      </c>
      <c r="E44">
        <f>MID(A44,1,4)*1</f>
        <v>1968</v>
      </c>
      <c r="F44">
        <v>0</v>
      </c>
      <c r="G44">
        <v>0</v>
      </c>
      <c r="H44">
        <v>1</v>
      </c>
    </row>
    <row r="45" spans="1:8" x14ac:dyDescent="0.2">
      <c r="A45" t="s">
        <v>52</v>
      </c>
      <c r="B45">
        <v>44</v>
      </c>
      <c r="C45" s="12">
        <v>13149</v>
      </c>
      <c r="D45" s="60">
        <f t="shared" si="0"/>
        <v>9.4841009890869188</v>
      </c>
      <c r="E45">
        <f>MID(A45,1,4)*1</f>
        <v>1968</v>
      </c>
      <c r="F45">
        <v>0</v>
      </c>
      <c r="G45">
        <v>0</v>
      </c>
      <c r="H45">
        <v>0</v>
      </c>
    </row>
    <row r="46" spans="1:8" x14ac:dyDescent="0.2">
      <c r="A46" t="s">
        <v>53</v>
      </c>
      <c r="B46">
        <v>45</v>
      </c>
      <c r="C46" s="12">
        <v>14106</v>
      </c>
      <c r="D46" s="60">
        <f t="shared" si="0"/>
        <v>9.5543555177681245</v>
      </c>
      <c r="E46">
        <f>MID(A46,1,4)*1</f>
        <v>1968</v>
      </c>
      <c r="F46">
        <v>1</v>
      </c>
      <c r="G46">
        <v>0</v>
      </c>
      <c r="H46">
        <v>0</v>
      </c>
    </row>
    <row r="47" spans="1:8" x14ac:dyDescent="0.2">
      <c r="A47" t="s">
        <v>54</v>
      </c>
      <c r="B47">
        <v>46</v>
      </c>
      <c r="C47" s="12">
        <v>9998</v>
      </c>
      <c r="D47" s="60">
        <f t="shared" si="0"/>
        <v>9.2101403519735161</v>
      </c>
      <c r="E47">
        <f>MID(A47,1,4)*1</f>
        <v>1968</v>
      </c>
      <c r="F47">
        <v>0</v>
      </c>
      <c r="G47">
        <v>1</v>
      </c>
      <c r="H47">
        <v>0</v>
      </c>
    </row>
    <row r="48" spans="1:8" x14ac:dyDescent="0.2">
      <c r="A48" t="s">
        <v>55</v>
      </c>
      <c r="B48">
        <v>47</v>
      </c>
      <c r="C48" s="12">
        <v>10034</v>
      </c>
      <c r="D48" s="60">
        <f t="shared" si="0"/>
        <v>9.2137346050441984</v>
      </c>
      <c r="E48">
        <f>MID(A48,1,4)*1</f>
        <v>1969</v>
      </c>
      <c r="F48">
        <v>0</v>
      </c>
      <c r="G48">
        <v>0</v>
      </c>
      <c r="H48">
        <v>1</v>
      </c>
    </row>
    <row r="49" spans="1:8" x14ac:dyDescent="0.2">
      <c r="A49" t="s">
        <v>56</v>
      </c>
      <c r="B49">
        <v>48</v>
      </c>
      <c r="C49" s="12">
        <v>15081</v>
      </c>
      <c r="D49" s="60">
        <f t="shared" si="0"/>
        <v>9.6211909523606849</v>
      </c>
      <c r="E49">
        <f>MID(A49,1,4)*1</f>
        <v>1969</v>
      </c>
      <c r="F49">
        <v>0</v>
      </c>
      <c r="G49">
        <v>0</v>
      </c>
      <c r="H49">
        <v>0</v>
      </c>
    </row>
    <row r="50" spans="1:8" x14ac:dyDescent="0.2">
      <c r="A50" t="s">
        <v>57</v>
      </c>
      <c r="B50">
        <v>49</v>
      </c>
      <c r="C50" s="12">
        <v>13266</v>
      </c>
      <c r="D50" s="60">
        <f t="shared" si="0"/>
        <v>9.4929596500855009</v>
      </c>
      <c r="E50">
        <f>MID(A50,1,4)*1</f>
        <v>1969</v>
      </c>
      <c r="F50">
        <v>1</v>
      </c>
      <c r="G50">
        <v>0</v>
      </c>
      <c r="H50">
        <v>0</v>
      </c>
    </row>
    <row r="51" spans="1:8" x14ac:dyDescent="0.2">
      <c r="A51" t="s">
        <v>58</v>
      </c>
      <c r="B51">
        <v>50</v>
      </c>
      <c r="C51" s="12">
        <v>9997</v>
      </c>
      <c r="D51" s="60">
        <f t="shared" si="0"/>
        <v>9.2100403269671816</v>
      </c>
      <c r="E51">
        <f>MID(A51,1,4)*1</f>
        <v>1969</v>
      </c>
      <c r="F51">
        <v>0</v>
      </c>
      <c r="G51">
        <v>1</v>
      </c>
      <c r="H51">
        <v>0</v>
      </c>
    </row>
    <row r="52" spans="1:8" x14ac:dyDescent="0.2">
      <c r="A52" t="s">
        <v>59</v>
      </c>
      <c r="B52">
        <v>51</v>
      </c>
      <c r="C52" s="12">
        <v>9027</v>
      </c>
      <c r="D52" s="60">
        <f t="shared" si="0"/>
        <v>9.1079753652981541</v>
      </c>
      <c r="E52">
        <f>MID(A52,1,4)*1</f>
        <v>1970</v>
      </c>
      <c r="F52">
        <v>0</v>
      </c>
      <c r="G52">
        <v>0</v>
      </c>
      <c r="H52">
        <v>1</v>
      </c>
    </row>
    <row r="53" spans="1:8" x14ac:dyDescent="0.2">
      <c r="A53" t="s">
        <v>60</v>
      </c>
      <c r="B53">
        <v>52</v>
      </c>
      <c r="C53" s="12">
        <v>14324</v>
      </c>
      <c r="D53" s="60">
        <f t="shared" si="0"/>
        <v>9.5696917311183238</v>
      </c>
      <c r="E53">
        <f>MID(A53,1,4)*1</f>
        <v>1970</v>
      </c>
      <c r="F53">
        <v>0</v>
      </c>
      <c r="G53">
        <v>0</v>
      </c>
      <c r="H53">
        <v>0</v>
      </c>
    </row>
    <row r="54" spans="1:8" x14ac:dyDescent="0.2">
      <c r="A54" t="s">
        <v>61</v>
      </c>
      <c r="B54">
        <v>53</v>
      </c>
      <c r="C54" s="12">
        <v>13149</v>
      </c>
      <c r="D54" s="60">
        <f t="shared" si="0"/>
        <v>9.4841009890869188</v>
      </c>
      <c r="E54">
        <f>MID(A54,1,4)*1</f>
        <v>1970</v>
      </c>
      <c r="F54">
        <v>1</v>
      </c>
      <c r="G54">
        <v>0</v>
      </c>
      <c r="H54">
        <v>0</v>
      </c>
    </row>
    <row r="55" spans="1:8" x14ac:dyDescent="0.2">
      <c r="A55" t="s">
        <v>62</v>
      </c>
      <c r="B55">
        <v>54</v>
      </c>
      <c r="C55" s="12">
        <v>11209</v>
      </c>
      <c r="D55" s="60">
        <f t="shared" si="0"/>
        <v>9.3244723060210948</v>
      </c>
      <c r="E55">
        <f>MID(A55,1,4)*1</f>
        <v>1970</v>
      </c>
      <c r="F55">
        <v>0</v>
      </c>
      <c r="G55">
        <v>1</v>
      </c>
      <c r="H55">
        <v>0</v>
      </c>
    </row>
    <row r="56" spans="1:8" x14ac:dyDescent="0.2">
      <c r="A56" t="s">
        <v>63</v>
      </c>
      <c r="B56">
        <v>55</v>
      </c>
      <c r="C56" s="12">
        <v>10332</v>
      </c>
      <c r="D56" s="60">
        <f t="shared" si="0"/>
        <v>9.2430011542157313</v>
      </c>
      <c r="E56">
        <f>MID(A56,1,4)*1</f>
        <v>1971</v>
      </c>
      <c r="F56">
        <v>0</v>
      </c>
      <c r="G56">
        <v>0</v>
      </c>
      <c r="H56">
        <v>1</v>
      </c>
    </row>
    <row r="57" spans="1:8" x14ac:dyDescent="0.2">
      <c r="A57" t="s">
        <v>64</v>
      </c>
      <c r="B57">
        <v>56</v>
      </c>
      <c r="C57" s="12">
        <v>15354</v>
      </c>
      <c r="D57" s="60">
        <f t="shared" si="0"/>
        <v>9.6391313053878438</v>
      </c>
      <c r="E57">
        <f>MID(A57,1,4)*1</f>
        <v>1971</v>
      </c>
      <c r="F57">
        <v>0</v>
      </c>
      <c r="G57">
        <v>0</v>
      </c>
      <c r="H57">
        <v>0</v>
      </c>
    </row>
    <row r="58" spans="1:8" x14ac:dyDescent="0.2">
      <c r="A58" t="s">
        <v>65</v>
      </c>
      <c r="B58">
        <v>57</v>
      </c>
      <c r="C58" s="12">
        <v>13800</v>
      </c>
      <c r="D58" s="60">
        <f t="shared" si="0"/>
        <v>9.532423871145296</v>
      </c>
      <c r="E58">
        <f>MID(A58,1,4)*1</f>
        <v>1971</v>
      </c>
      <c r="F58">
        <v>1</v>
      </c>
      <c r="G58">
        <v>0</v>
      </c>
      <c r="H58">
        <v>0</v>
      </c>
    </row>
    <row r="59" spans="1:8" x14ac:dyDescent="0.2">
      <c r="A59" t="s">
        <v>66</v>
      </c>
      <c r="B59">
        <v>58</v>
      </c>
      <c r="C59" s="12">
        <v>11786</v>
      </c>
      <c r="D59" s="60">
        <f t="shared" si="0"/>
        <v>9.3746676653978582</v>
      </c>
      <c r="E59">
        <f>MID(A59,1,4)*1</f>
        <v>1971</v>
      </c>
      <c r="F59">
        <v>0</v>
      </c>
      <c r="G59">
        <v>1</v>
      </c>
      <c r="H59">
        <v>0</v>
      </c>
    </row>
    <row r="60" spans="1:8" x14ac:dyDescent="0.2">
      <c r="A60" t="s">
        <v>67</v>
      </c>
      <c r="B60">
        <v>59</v>
      </c>
      <c r="C60" s="12">
        <v>10550</v>
      </c>
      <c r="D60" s="60">
        <f t="shared" si="0"/>
        <v>9.2638811389042122</v>
      </c>
      <c r="E60">
        <f>MID(A60,1,4)*1</f>
        <v>1972</v>
      </c>
      <c r="F60">
        <v>0</v>
      </c>
      <c r="G60">
        <v>0</v>
      </c>
      <c r="H60">
        <v>1</v>
      </c>
    </row>
    <row r="61" spans="1:8" x14ac:dyDescent="0.2">
      <c r="A61" t="s">
        <v>68</v>
      </c>
      <c r="B61">
        <v>60</v>
      </c>
      <c r="C61" s="12">
        <v>16114</v>
      </c>
      <c r="D61" s="60">
        <f t="shared" si="0"/>
        <v>9.6874437383371408</v>
      </c>
      <c r="E61">
        <f>MID(A61,1,4)*1</f>
        <v>1972</v>
      </c>
      <c r="F61">
        <v>0</v>
      </c>
      <c r="G61">
        <v>0</v>
      </c>
      <c r="H61">
        <v>0</v>
      </c>
    </row>
    <row r="62" spans="1:8" x14ac:dyDescent="0.2">
      <c r="A62" t="s">
        <v>69</v>
      </c>
      <c r="B62">
        <v>61</v>
      </c>
      <c r="C62" s="12">
        <v>13255</v>
      </c>
      <c r="D62" s="60">
        <f t="shared" si="0"/>
        <v>9.4921301187231251</v>
      </c>
      <c r="E62">
        <f>MID(A62,1,4)*1</f>
        <v>1972</v>
      </c>
      <c r="F62">
        <v>1</v>
      </c>
      <c r="G62">
        <v>0</v>
      </c>
      <c r="H62">
        <v>0</v>
      </c>
    </row>
    <row r="63" spans="1:8" x14ac:dyDescent="0.2">
      <c r="A63" t="s">
        <v>70</v>
      </c>
      <c r="B63">
        <v>62</v>
      </c>
      <c r="C63" s="12">
        <v>11403</v>
      </c>
      <c r="D63" s="60">
        <f t="shared" si="0"/>
        <v>9.3416317576573586</v>
      </c>
      <c r="E63">
        <f>MID(A63,1,4)*1</f>
        <v>1972</v>
      </c>
      <c r="F63">
        <v>0</v>
      </c>
      <c r="G63">
        <v>1</v>
      </c>
      <c r="H63">
        <v>0</v>
      </c>
    </row>
    <row r="64" spans="1:8" x14ac:dyDescent="0.2">
      <c r="A64" t="s">
        <v>71</v>
      </c>
      <c r="B64">
        <v>63</v>
      </c>
      <c r="C64" s="12">
        <v>10269</v>
      </c>
      <c r="D64" s="60">
        <f t="shared" si="0"/>
        <v>9.2368849271982949</v>
      </c>
      <c r="E64">
        <f>MID(A64,1,4)*1</f>
        <v>1973</v>
      </c>
      <c r="F64">
        <v>0</v>
      </c>
      <c r="G64">
        <v>0</v>
      </c>
      <c r="H64">
        <v>1</v>
      </c>
    </row>
    <row r="65" spans="1:8" x14ac:dyDescent="0.2">
      <c r="A65" t="s">
        <v>72</v>
      </c>
      <c r="B65">
        <v>64</v>
      </c>
      <c r="C65" s="12">
        <v>14009</v>
      </c>
      <c r="D65" s="60">
        <f t="shared" si="0"/>
        <v>9.5474552591961146</v>
      </c>
      <c r="E65">
        <f>MID(A65,1,4)*1</f>
        <v>1973</v>
      </c>
      <c r="F65">
        <v>0</v>
      </c>
      <c r="G65">
        <v>0</v>
      </c>
      <c r="H65">
        <v>0</v>
      </c>
    </row>
    <row r="66" spans="1:8" x14ac:dyDescent="0.2">
      <c r="A66" t="s">
        <v>73</v>
      </c>
      <c r="B66">
        <v>65</v>
      </c>
      <c r="C66" s="12">
        <v>15847</v>
      </c>
      <c r="D66" s="60">
        <f t="shared" si="0"/>
        <v>9.6707354869428084</v>
      </c>
      <c r="E66">
        <f>MID(A66,1,4)*1</f>
        <v>1973</v>
      </c>
      <c r="F66">
        <v>1</v>
      </c>
      <c r="G66">
        <v>0</v>
      </c>
      <c r="H66">
        <v>0</v>
      </c>
    </row>
    <row r="67" spans="1:8" x14ac:dyDescent="0.2">
      <c r="A67" t="s">
        <v>74</v>
      </c>
      <c r="B67">
        <v>66</v>
      </c>
      <c r="C67" s="12">
        <v>12967</v>
      </c>
      <c r="D67" s="60">
        <f t="shared" ref="D67:D130" si="1">LN(C67)</f>
        <v>9.470162947548884</v>
      </c>
      <c r="E67">
        <f>MID(A67,1,4)*1</f>
        <v>1973</v>
      </c>
      <c r="F67">
        <v>0</v>
      </c>
      <c r="G67">
        <v>1</v>
      </c>
      <c r="H67">
        <v>0</v>
      </c>
    </row>
    <row r="68" spans="1:8" x14ac:dyDescent="0.2">
      <c r="A68" t="s">
        <v>75</v>
      </c>
      <c r="B68">
        <v>67</v>
      </c>
      <c r="C68" s="12">
        <v>11328</v>
      </c>
      <c r="D68" s="60">
        <f t="shared" si="1"/>
        <v>9.3350328159335003</v>
      </c>
      <c r="E68">
        <f>MID(A68,1,4)*1</f>
        <v>1974</v>
      </c>
      <c r="F68">
        <v>0</v>
      </c>
      <c r="G68">
        <v>0</v>
      </c>
      <c r="H68">
        <v>1</v>
      </c>
    </row>
    <row r="69" spans="1:8" x14ac:dyDescent="0.2">
      <c r="A69" t="s">
        <v>76</v>
      </c>
      <c r="B69">
        <v>68</v>
      </c>
      <c r="C69" s="12">
        <v>15814</v>
      </c>
      <c r="D69" s="60">
        <f t="shared" si="1"/>
        <v>9.6686509026308727</v>
      </c>
      <c r="E69">
        <f>MID(A69,1,4)*1</f>
        <v>1974</v>
      </c>
      <c r="F69">
        <v>0</v>
      </c>
      <c r="G69">
        <v>0</v>
      </c>
      <c r="H69">
        <v>0</v>
      </c>
    </row>
    <row r="70" spans="1:8" x14ac:dyDescent="0.2">
      <c r="A70" t="s">
        <v>77</v>
      </c>
      <c r="B70">
        <v>69</v>
      </c>
      <c r="C70" s="12">
        <v>18626</v>
      </c>
      <c r="D70" s="60">
        <f t="shared" si="1"/>
        <v>9.8323137330816035</v>
      </c>
      <c r="E70">
        <f>MID(A70,1,4)*1</f>
        <v>1974</v>
      </c>
      <c r="F70">
        <v>1</v>
      </c>
      <c r="G70">
        <v>0</v>
      </c>
      <c r="H70">
        <v>0</v>
      </c>
    </row>
    <row r="71" spans="1:8" x14ac:dyDescent="0.2">
      <c r="A71" t="s">
        <v>78</v>
      </c>
      <c r="B71">
        <v>70</v>
      </c>
      <c r="C71" s="12">
        <v>13219</v>
      </c>
      <c r="D71" s="60">
        <f t="shared" si="1"/>
        <v>9.4894104675794004</v>
      </c>
      <c r="E71">
        <f>MID(A71,1,4)*1</f>
        <v>1974</v>
      </c>
      <c r="F71">
        <v>0</v>
      </c>
      <c r="G71">
        <v>1</v>
      </c>
      <c r="H71">
        <v>0</v>
      </c>
    </row>
    <row r="72" spans="1:8" x14ac:dyDescent="0.2">
      <c r="A72" t="s">
        <v>79</v>
      </c>
      <c r="B72">
        <v>71</v>
      </c>
      <c r="C72" s="12">
        <v>13818</v>
      </c>
      <c r="D72" s="60">
        <f t="shared" si="1"/>
        <v>9.5337273690487407</v>
      </c>
      <c r="E72">
        <f>MID(A72,1,4)*1</f>
        <v>1975</v>
      </c>
      <c r="F72">
        <v>0</v>
      </c>
      <c r="G72">
        <v>0</v>
      </c>
      <c r="H72">
        <v>1</v>
      </c>
    </row>
    <row r="73" spans="1:8" x14ac:dyDescent="0.2">
      <c r="A73" t="s">
        <v>80</v>
      </c>
      <c r="B73">
        <v>72</v>
      </c>
      <c r="C73" s="12">
        <v>18062</v>
      </c>
      <c r="D73" s="60">
        <f t="shared" si="1"/>
        <v>9.8015655628107439</v>
      </c>
      <c r="E73">
        <f>MID(A73,1,4)*1</f>
        <v>1975</v>
      </c>
      <c r="F73">
        <v>0</v>
      </c>
      <c r="G73">
        <v>0</v>
      </c>
      <c r="H73">
        <v>0</v>
      </c>
    </row>
    <row r="74" spans="1:8" x14ac:dyDescent="0.2">
      <c r="A74" t="s">
        <v>81</v>
      </c>
      <c r="B74">
        <v>73</v>
      </c>
      <c r="C74" s="12">
        <v>15722</v>
      </c>
      <c r="D74" s="60">
        <f t="shared" si="1"/>
        <v>9.6628162843537027</v>
      </c>
      <c r="E74">
        <f>MID(A74,1,4)*1</f>
        <v>1975</v>
      </c>
      <c r="F74">
        <v>1</v>
      </c>
      <c r="G74">
        <v>0</v>
      </c>
      <c r="H74">
        <v>0</v>
      </c>
    </row>
    <row r="75" spans="1:8" x14ac:dyDescent="0.2">
      <c r="A75" t="s">
        <v>82</v>
      </c>
      <c r="B75">
        <v>74</v>
      </c>
      <c r="C75" s="12">
        <v>12111</v>
      </c>
      <c r="D75" s="60">
        <f t="shared" si="1"/>
        <v>9.4018694095210513</v>
      </c>
      <c r="E75">
        <f>MID(A75,1,4)*1</f>
        <v>1975</v>
      </c>
      <c r="F75">
        <v>0</v>
      </c>
      <c r="G75">
        <v>1</v>
      </c>
      <c r="H75">
        <v>0</v>
      </c>
    </row>
    <row r="76" spans="1:8" x14ac:dyDescent="0.2">
      <c r="A76" t="s">
        <v>83</v>
      </c>
      <c r="B76">
        <v>75</v>
      </c>
      <c r="C76" s="12">
        <v>11702</v>
      </c>
      <c r="D76" s="60">
        <f t="shared" si="1"/>
        <v>9.3675150463481813</v>
      </c>
      <c r="E76">
        <f>MID(A76,1,4)*1</f>
        <v>1976</v>
      </c>
      <c r="F76">
        <v>0</v>
      </c>
      <c r="G76">
        <v>0</v>
      </c>
      <c r="H76">
        <v>1</v>
      </c>
    </row>
    <row r="77" spans="1:8" x14ac:dyDescent="0.2">
      <c r="A77" t="s">
        <v>84</v>
      </c>
      <c r="B77">
        <v>76</v>
      </c>
      <c r="C77" s="12">
        <v>15589</v>
      </c>
      <c r="D77" s="60">
        <f t="shared" si="1"/>
        <v>9.6543208163126817</v>
      </c>
      <c r="E77">
        <f>MID(A77,1,4)*1</f>
        <v>1976</v>
      </c>
      <c r="F77">
        <v>0</v>
      </c>
      <c r="G77">
        <v>0</v>
      </c>
      <c r="H77">
        <v>0</v>
      </c>
    </row>
    <row r="78" spans="1:8" x14ac:dyDescent="0.2">
      <c r="A78" t="s">
        <v>85</v>
      </c>
      <c r="B78">
        <v>77</v>
      </c>
      <c r="C78" s="12">
        <v>14852</v>
      </c>
      <c r="D78" s="60">
        <f t="shared" si="1"/>
        <v>9.6058898152969707</v>
      </c>
      <c r="E78">
        <f>MID(A78,1,4)*1</f>
        <v>1976</v>
      </c>
      <c r="F78">
        <v>1</v>
      </c>
      <c r="G78">
        <v>0</v>
      </c>
      <c r="H78">
        <v>0</v>
      </c>
    </row>
    <row r="79" spans="1:8" x14ac:dyDescent="0.2">
      <c r="A79" t="s">
        <v>86</v>
      </c>
      <c r="B79">
        <v>78</v>
      </c>
      <c r="C79" s="12">
        <v>13612</v>
      </c>
      <c r="D79" s="60">
        <f t="shared" si="1"/>
        <v>9.5187070356207961</v>
      </c>
      <c r="E79">
        <f>MID(A79,1,4)*1</f>
        <v>1976</v>
      </c>
      <c r="F79">
        <v>0</v>
      </c>
      <c r="G79">
        <v>1</v>
      </c>
      <c r="H79">
        <v>0</v>
      </c>
    </row>
    <row r="80" spans="1:8" x14ac:dyDescent="0.2">
      <c r="A80" t="s">
        <v>87</v>
      </c>
      <c r="B80">
        <v>79</v>
      </c>
      <c r="C80" s="12">
        <v>12380</v>
      </c>
      <c r="D80" s="60">
        <f t="shared" si="1"/>
        <v>9.4238375462385875</v>
      </c>
      <c r="E80">
        <f>MID(A80,1,4)*1</f>
        <v>1977</v>
      </c>
      <c r="F80">
        <v>0</v>
      </c>
      <c r="G80">
        <v>0</v>
      </c>
      <c r="H80">
        <v>1</v>
      </c>
    </row>
    <row r="81" spans="1:8" x14ac:dyDescent="0.2">
      <c r="A81" t="s">
        <v>88</v>
      </c>
      <c r="B81">
        <v>80</v>
      </c>
      <c r="C81" s="12">
        <v>15501</v>
      </c>
      <c r="D81" s="60">
        <f t="shared" si="1"/>
        <v>9.6486598169552948</v>
      </c>
      <c r="E81">
        <f>MID(A81,1,4)*1</f>
        <v>1977</v>
      </c>
      <c r="F81">
        <v>0</v>
      </c>
      <c r="G81">
        <v>0</v>
      </c>
      <c r="H81">
        <v>0</v>
      </c>
    </row>
    <row r="82" spans="1:8" x14ac:dyDescent="0.2">
      <c r="A82" t="s">
        <v>89</v>
      </c>
      <c r="B82">
        <v>81</v>
      </c>
      <c r="C82" s="12">
        <v>16322</v>
      </c>
      <c r="D82" s="60">
        <f t="shared" si="1"/>
        <v>9.7002691700291876</v>
      </c>
      <c r="E82">
        <f>MID(A82,1,4)*1</f>
        <v>1977</v>
      </c>
      <c r="F82">
        <v>1</v>
      </c>
      <c r="G82">
        <v>0</v>
      </c>
      <c r="H82">
        <v>0</v>
      </c>
    </row>
    <row r="83" spans="1:8" x14ac:dyDescent="0.2">
      <c r="A83" t="s">
        <v>90</v>
      </c>
      <c r="B83">
        <v>82</v>
      </c>
      <c r="C83" s="12">
        <v>12157</v>
      </c>
      <c r="D83" s="60">
        <f t="shared" si="1"/>
        <v>9.4056604145557934</v>
      </c>
      <c r="E83">
        <f>MID(A83,1,4)*1</f>
        <v>1977</v>
      </c>
      <c r="F83">
        <v>0</v>
      </c>
      <c r="G83">
        <v>1</v>
      </c>
      <c r="H83">
        <v>0</v>
      </c>
    </row>
    <row r="84" spans="1:8" x14ac:dyDescent="0.2">
      <c r="A84" t="s">
        <v>91</v>
      </c>
      <c r="B84">
        <v>83</v>
      </c>
      <c r="C84" s="12">
        <v>11124</v>
      </c>
      <c r="D84" s="60">
        <f t="shared" si="1"/>
        <v>9.3168602153538558</v>
      </c>
      <c r="E84">
        <f>MID(A84,1,4)*1</f>
        <v>1978</v>
      </c>
      <c r="F84">
        <v>0</v>
      </c>
      <c r="G84">
        <v>0</v>
      </c>
      <c r="H84">
        <v>1</v>
      </c>
    </row>
    <row r="85" spans="1:8" x14ac:dyDescent="0.2">
      <c r="A85" t="s">
        <v>92</v>
      </c>
      <c r="B85">
        <v>84</v>
      </c>
      <c r="C85" s="12">
        <v>14621</v>
      </c>
      <c r="D85" s="60">
        <f t="shared" si="1"/>
        <v>9.5902141304174382</v>
      </c>
      <c r="E85">
        <f>MID(A85,1,4)*1</f>
        <v>1978</v>
      </c>
      <c r="F85">
        <v>0</v>
      </c>
      <c r="G85">
        <v>0</v>
      </c>
      <c r="H85">
        <v>0</v>
      </c>
    </row>
    <row r="86" spans="1:8" x14ac:dyDescent="0.2">
      <c r="A86" t="s">
        <v>93</v>
      </c>
      <c r="B86">
        <v>85</v>
      </c>
      <c r="C86" s="12">
        <v>14035</v>
      </c>
      <c r="D86" s="60">
        <f t="shared" si="1"/>
        <v>9.5493094887959824</v>
      </c>
      <c r="E86">
        <f>MID(A86,1,4)*1</f>
        <v>1978</v>
      </c>
      <c r="F86">
        <v>1</v>
      </c>
      <c r="G86">
        <v>0</v>
      </c>
      <c r="H86">
        <v>0</v>
      </c>
    </row>
    <row r="87" spans="1:8" x14ac:dyDescent="0.2">
      <c r="A87" t="s">
        <v>94</v>
      </c>
      <c r="B87">
        <v>86</v>
      </c>
      <c r="C87" s="12">
        <v>11159</v>
      </c>
      <c r="D87" s="60">
        <f t="shared" si="1"/>
        <v>9.3200016261857019</v>
      </c>
      <c r="E87">
        <f>MID(A87,1,4)*1</f>
        <v>1978</v>
      </c>
      <c r="F87">
        <v>0</v>
      </c>
      <c r="G87">
        <v>1</v>
      </c>
      <c r="H87">
        <v>0</v>
      </c>
    </row>
    <row r="88" spans="1:8" x14ac:dyDescent="0.2">
      <c r="A88" t="s">
        <v>95</v>
      </c>
      <c r="B88">
        <v>87</v>
      </c>
      <c r="C88" s="12">
        <v>10944</v>
      </c>
      <c r="D88" s="60">
        <f t="shared" si="1"/>
        <v>9.3005466398623309</v>
      </c>
      <c r="E88">
        <f>MID(A88,1,4)*1</f>
        <v>1979</v>
      </c>
      <c r="F88">
        <v>0</v>
      </c>
      <c r="G88">
        <v>0</v>
      </c>
      <c r="H88">
        <v>1</v>
      </c>
    </row>
    <row r="89" spans="1:8" x14ac:dyDescent="0.2">
      <c r="A89" t="s">
        <v>96</v>
      </c>
      <c r="B89">
        <v>88</v>
      </c>
      <c r="C89" s="12">
        <v>15824</v>
      </c>
      <c r="D89" s="60">
        <f t="shared" si="1"/>
        <v>9.6692830538624932</v>
      </c>
      <c r="E89">
        <f>MID(A89,1,4)*1</f>
        <v>1979</v>
      </c>
      <c r="F89">
        <v>0</v>
      </c>
      <c r="G89">
        <v>0</v>
      </c>
      <c r="H89">
        <v>0</v>
      </c>
    </row>
    <row r="90" spans="1:8" x14ac:dyDescent="0.2">
      <c r="A90" t="s">
        <v>97</v>
      </c>
      <c r="B90">
        <v>89</v>
      </c>
      <c r="C90" s="12">
        <v>14378</v>
      </c>
      <c r="D90" s="60">
        <f t="shared" si="1"/>
        <v>9.5734545395438175</v>
      </c>
      <c r="E90">
        <f>MID(A90,1,4)*1</f>
        <v>1979</v>
      </c>
      <c r="F90">
        <v>1</v>
      </c>
      <c r="G90">
        <v>0</v>
      </c>
      <c r="H90">
        <v>0</v>
      </c>
    </row>
    <row r="91" spans="1:8" x14ac:dyDescent="0.2">
      <c r="A91" t="s">
        <v>98</v>
      </c>
      <c r="B91">
        <v>90</v>
      </c>
      <c r="C91" s="12">
        <v>11816</v>
      </c>
      <c r="D91" s="60">
        <f t="shared" si="1"/>
        <v>9.3772098242112154</v>
      </c>
      <c r="E91">
        <f>MID(A91,1,4)*1</f>
        <v>1979</v>
      </c>
      <c r="F91">
        <v>0</v>
      </c>
      <c r="G91">
        <v>1</v>
      </c>
      <c r="H91">
        <v>0</v>
      </c>
    </row>
    <row r="92" spans="1:8" x14ac:dyDescent="0.2">
      <c r="A92" t="s">
        <v>99</v>
      </c>
      <c r="B92">
        <v>91</v>
      </c>
      <c r="C92" s="12">
        <v>12233</v>
      </c>
      <c r="D92" s="60">
        <f t="shared" si="1"/>
        <v>9.4118924970469156</v>
      </c>
      <c r="E92">
        <f>MID(A92,1,4)*1</f>
        <v>1980</v>
      </c>
      <c r="F92">
        <v>0</v>
      </c>
      <c r="G92">
        <v>0</v>
      </c>
      <c r="H92">
        <v>1</v>
      </c>
    </row>
    <row r="93" spans="1:8" x14ac:dyDescent="0.2">
      <c r="A93" t="s">
        <v>100</v>
      </c>
      <c r="B93">
        <v>92</v>
      </c>
      <c r="C93" s="12">
        <v>17344</v>
      </c>
      <c r="D93" s="60">
        <f t="shared" si="1"/>
        <v>9.7610019042393734</v>
      </c>
      <c r="E93">
        <f>MID(A93,1,4)*1</f>
        <v>1980</v>
      </c>
      <c r="F93">
        <v>0</v>
      </c>
      <c r="G93">
        <v>0</v>
      </c>
      <c r="H93">
        <v>0</v>
      </c>
    </row>
    <row r="94" spans="1:8" x14ac:dyDescent="0.2">
      <c r="A94" t="s">
        <v>101</v>
      </c>
      <c r="B94">
        <v>93</v>
      </c>
      <c r="C94" s="12">
        <v>16812</v>
      </c>
      <c r="D94" s="60">
        <f t="shared" si="1"/>
        <v>9.7298481961250065</v>
      </c>
      <c r="E94">
        <f>MID(A94,1,4)*1</f>
        <v>1980</v>
      </c>
      <c r="F94">
        <v>1</v>
      </c>
      <c r="G94">
        <v>0</v>
      </c>
      <c r="H94">
        <v>0</v>
      </c>
    </row>
    <row r="95" spans="1:8" x14ac:dyDescent="0.2">
      <c r="A95" t="s">
        <v>102</v>
      </c>
      <c r="B95">
        <v>94</v>
      </c>
      <c r="C95" s="12">
        <v>12181</v>
      </c>
      <c r="D95" s="60">
        <f t="shared" si="1"/>
        <v>9.4076326396999583</v>
      </c>
      <c r="E95">
        <f>MID(A95,1,4)*1</f>
        <v>1980</v>
      </c>
      <c r="F95">
        <v>0</v>
      </c>
      <c r="G95">
        <v>1</v>
      </c>
      <c r="H95">
        <v>0</v>
      </c>
    </row>
    <row r="96" spans="1:8" x14ac:dyDescent="0.2">
      <c r="A96" t="s">
        <v>103</v>
      </c>
      <c r="B96">
        <v>95</v>
      </c>
      <c r="C96" s="12">
        <v>13275</v>
      </c>
      <c r="D96" s="60">
        <f t="shared" si="1"/>
        <v>9.4936378461101398</v>
      </c>
      <c r="E96">
        <f>MID(A96,1,4)*1</f>
        <v>1981</v>
      </c>
      <c r="F96">
        <v>0</v>
      </c>
      <c r="G96">
        <v>0</v>
      </c>
      <c r="H96">
        <v>1</v>
      </c>
    </row>
    <row r="97" spans="1:8" x14ac:dyDescent="0.2">
      <c r="A97" t="s">
        <v>104</v>
      </c>
      <c r="B97">
        <v>96</v>
      </c>
      <c r="C97" s="12">
        <v>18458</v>
      </c>
      <c r="D97" s="60">
        <f t="shared" si="1"/>
        <v>9.8232531598255228</v>
      </c>
      <c r="E97">
        <f>MID(A97,1,4)*1</f>
        <v>1981</v>
      </c>
      <c r="F97">
        <v>0</v>
      </c>
      <c r="G97">
        <v>0</v>
      </c>
      <c r="H97">
        <v>0</v>
      </c>
    </row>
    <row r="98" spans="1:8" x14ac:dyDescent="0.2">
      <c r="A98" t="s">
        <v>105</v>
      </c>
      <c r="B98">
        <v>97</v>
      </c>
      <c r="C98" s="12">
        <v>17375</v>
      </c>
      <c r="D98" s="60">
        <f t="shared" si="1"/>
        <v>9.7627876704329921</v>
      </c>
      <c r="E98">
        <f>MID(A98,1,4)*1</f>
        <v>1981</v>
      </c>
      <c r="F98">
        <v>1</v>
      </c>
      <c r="G98">
        <v>0</v>
      </c>
      <c r="H98">
        <v>0</v>
      </c>
    </row>
    <row r="99" spans="1:8" x14ac:dyDescent="0.2">
      <c r="A99" t="s">
        <v>106</v>
      </c>
      <c r="B99">
        <v>98</v>
      </c>
      <c r="C99" s="12">
        <v>14609</v>
      </c>
      <c r="D99" s="60">
        <f t="shared" si="1"/>
        <v>9.5893930561325149</v>
      </c>
      <c r="E99">
        <f>MID(A99,1,4)*1</f>
        <v>1981</v>
      </c>
      <c r="F99">
        <v>0</v>
      </c>
      <c r="G99">
        <v>1</v>
      </c>
      <c r="H99">
        <v>0</v>
      </c>
    </row>
    <row r="100" spans="1:8" x14ac:dyDescent="0.2">
      <c r="A100" t="s">
        <v>107</v>
      </c>
      <c r="B100">
        <v>99</v>
      </c>
      <c r="C100" s="12">
        <v>13323</v>
      </c>
      <c r="D100" s="60">
        <f t="shared" si="1"/>
        <v>9.4972471439602124</v>
      </c>
      <c r="E100">
        <f>MID(A100,1,4)*1</f>
        <v>1982</v>
      </c>
      <c r="F100">
        <v>0</v>
      </c>
      <c r="G100">
        <v>0</v>
      </c>
      <c r="H100">
        <v>1</v>
      </c>
    </row>
    <row r="101" spans="1:8" x14ac:dyDescent="0.2">
      <c r="A101" t="s">
        <v>108</v>
      </c>
      <c r="B101">
        <v>100</v>
      </c>
      <c r="C101" s="12">
        <v>18327</v>
      </c>
      <c r="D101" s="60">
        <f t="shared" si="1"/>
        <v>9.8161306613178763</v>
      </c>
      <c r="E101">
        <f>MID(A101,1,4)*1</f>
        <v>1982</v>
      </c>
      <c r="F101">
        <v>0</v>
      </c>
      <c r="G101">
        <v>0</v>
      </c>
      <c r="H101">
        <v>0</v>
      </c>
    </row>
    <row r="102" spans="1:8" x14ac:dyDescent="0.2">
      <c r="A102" t="s">
        <v>109</v>
      </c>
      <c r="B102">
        <v>101</v>
      </c>
      <c r="C102" s="12">
        <v>16053</v>
      </c>
      <c r="D102" s="60">
        <f t="shared" si="1"/>
        <v>9.6836510269794136</v>
      </c>
      <c r="E102">
        <f>MID(A102,1,4)*1</f>
        <v>1982</v>
      </c>
      <c r="F102">
        <v>1</v>
      </c>
      <c r="G102">
        <v>0</v>
      </c>
      <c r="H102">
        <v>0</v>
      </c>
    </row>
    <row r="103" spans="1:8" x14ac:dyDescent="0.2">
      <c r="A103" t="s">
        <v>110</v>
      </c>
      <c r="B103">
        <v>102</v>
      </c>
      <c r="C103" s="12">
        <v>15070</v>
      </c>
      <c r="D103" s="60">
        <f t="shared" si="1"/>
        <v>9.6204612916205416</v>
      </c>
      <c r="E103">
        <f>MID(A103,1,4)*1</f>
        <v>1982</v>
      </c>
      <c r="F103">
        <v>0</v>
      </c>
      <c r="G103">
        <v>1</v>
      </c>
      <c r="H103">
        <v>0</v>
      </c>
    </row>
    <row r="104" spans="1:8" x14ac:dyDescent="0.2">
      <c r="A104" t="s">
        <v>111</v>
      </c>
      <c r="B104">
        <v>103</v>
      </c>
      <c r="C104" s="12">
        <v>13806</v>
      </c>
      <c r="D104" s="60">
        <f t="shared" si="1"/>
        <v>9.5328585592634205</v>
      </c>
      <c r="E104">
        <f>MID(A104,1,4)*1</f>
        <v>1983</v>
      </c>
      <c r="F104">
        <v>0</v>
      </c>
      <c r="G104">
        <v>0</v>
      </c>
      <c r="H104">
        <v>1</v>
      </c>
    </row>
    <row r="105" spans="1:8" x14ac:dyDescent="0.2">
      <c r="A105" t="s">
        <v>112</v>
      </c>
      <c r="B105">
        <v>104</v>
      </c>
      <c r="C105" s="12">
        <v>18245</v>
      </c>
      <c r="D105" s="60">
        <f t="shared" si="1"/>
        <v>9.8116463488705481</v>
      </c>
      <c r="E105">
        <f>MID(A105,1,4)*1</f>
        <v>1983</v>
      </c>
      <c r="F105">
        <v>0</v>
      </c>
      <c r="G105">
        <v>0</v>
      </c>
      <c r="H105">
        <v>0</v>
      </c>
    </row>
    <row r="106" spans="1:8" x14ac:dyDescent="0.2">
      <c r="A106" t="s">
        <v>113</v>
      </c>
      <c r="B106">
        <v>105</v>
      </c>
      <c r="C106" s="12">
        <v>17461</v>
      </c>
      <c r="D106" s="60">
        <f t="shared" si="1"/>
        <v>9.767725101522128</v>
      </c>
      <c r="E106">
        <f>MID(A106,1,4)*1</f>
        <v>1983</v>
      </c>
      <c r="F106">
        <v>1</v>
      </c>
      <c r="G106">
        <v>0</v>
      </c>
      <c r="H106">
        <v>0</v>
      </c>
    </row>
    <row r="107" spans="1:8" x14ac:dyDescent="0.2">
      <c r="A107" t="s">
        <v>114</v>
      </c>
      <c r="B107">
        <v>106</v>
      </c>
      <c r="C107" s="12">
        <v>14999</v>
      </c>
      <c r="D107" s="60">
        <f t="shared" si="1"/>
        <v>9.6157388111953601</v>
      </c>
      <c r="E107">
        <f>MID(A107,1,4)*1</f>
        <v>1983</v>
      </c>
      <c r="F107">
        <v>0</v>
      </c>
      <c r="G107">
        <v>1</v>
      </c>
      <c r="H107">
        <v>0</v>
      </c>
    </row>
    <row r="108" spans="1:8" x14ac:dyDescent="0.2">
      <c r="A108" t="s">
        <v>115</v>
      </c>
      <c r="B108">
        <v>107</v>
      </c>
      <c r="C108" s="12">
        <v>16022</v>
      </c>
      <c r="D108" s="60">
        <f t="shared" si="1"/>
        <v>9.6817180567750629</v>
      </c>
      <c r="E108">
        <f>MID(A108,1,4)*1</f>
        <v>1984</v>
      </c>
      <c r="F108">
        <v>0</v>
      </c>
      <c r="G108">
        <v>0</v>
      </c>
      <c r="H108">
        <v>1</v>
      </c>
    </row>
    <row r="109" spans="1:8" x14ac:dyDescent="0.2">
      <c r="A109" t="s">
        <v>116</v>
      </c>
      <c r="B109">
        <v>108</v>
      </c>
      <c r="C109" s="12">
        <v>20564</v>
      </c>
      <c r="D109" s="60">
        <f t="shared" si="1"/>
        <v>9.931297253175396</v>
      </c>
      <c r="E109">
        <f>MID(A109,1,4)*1</f>
        <v>1984</v>
      </c>
      <c r="F109">
        <v>0</v>
      </c>
      <c r="G109">
        <v>0</v>
      </c>
      <c r="H109">
        <v>0</v>
      </c>
    </row>
    <row r="110" spans="1:8" x14ac:dyDescent="0.2">
      <c r="A110" t="s">
        <v>117</v>
      </c>
      <c r="B110">
        <v>109</v>
      </c>
      <c r="C110" s="12">
        <v>16372</v>
      </c>
      <c r="D110" s="60">
        <f t="shared" si="1"/>
        <v>9.703327837612294</v>
      </c>
      <c r="E110">
        <f>MID(A110,1,4)*1</f>
        <v>1984</v>
      </c>
      <c r="F110">
        <v>1</v>
      </c>
      <c r="G110">
        <v>0</v>
      </c>
      <c r="H110">
        <v>0</v>
      </c>
    </row>
    <row r="111" spans="1:8" x14ac:dyDescent="0.2">
      <c r="A111" t="s">
        <v>118</v>
      </c>
      <c r="B111">
        <v>110</v>
      </c>
      <c r="C111" s="12">
        <v>15854</v>
      </c>
      <c r="D111" s="60">
        <f t="shared" si="1"/>
        <v>9.6711771133971016</v>
      </c>
      <c r="E111">
        <f>MID(A111,1,4)*1</f>
        <v>1984</v>
      </c>
      <c r="F111">
        <v>0</v>
      </c>
      <c r="G111">
        <v>1</v>
      </c>
      <c r="H111">
        <v>0</v>
      </c>
    </row>
    <row r="112" spans="1:8" x14ac:dyDescent="0.2">
      <c r="A112" t="s">
        <v>119</v>
      </c>
      <c r="B112">
        <v>111</v>
      </c>
      <c r="C112" s="12">
        <v>15115</v>
      </c>
      <c r="D112" s="60">
        <f t="shared" si="1"/>
        <v>9.6234429072135583</v>
      </c>
      <c r="E112">
        <f>MID(A112,1,4)*1</f>
        <v>1985</v>
      </c>
      <c r="F112">
        <v>0</v>
      </c>
      <c r="G112">
        <v>0</v>
      </c>
      <c r="H112">
        <v>1</v>
      </c>
    </row>
    <row r="113" spans="1:8" x14ac:dyDescent="0.2">
      <c r="A113" t="s">
        <v>120</v>
      </c>
      <c r="B113">
        <v>112</v>
      </c>
      <c r="C113" s="12">
        <v>18207</v>
      </c>
      <c r="D113" s="60">
        <f t="shared" si="1"/>
        <v>9.809561414503964</v>
      </c>
      <c r="E113">
        <f>MID(A113,1,4)*1</f>
        <v>1985</v>
      </c>
      <c r="F113">
        <v>0</v>
      </c>
      <c r="G113">
        <v>0</v>
      </c>
      <c r="H113">
        <v>0</v>
      </c>
    </row>
    <row r="114" spans="1:8" x14ac:dyDescent="0.2">
      <c r="A114" t="s">
        <v>121</v>
      </c>
      <c r="B114">
        <v>113</v>
      </c>
      <c r="C114" s="12">
        <v>19488</v>
      </c>
      <c r="D114" s="60">
        <f t="shared" si="1"/>
        <v>9.8775541705096241</v>
      </c>
      <c r="E114">
        <f>MID(A114,1,4)*1</f>
        <v>1985</v>
      </c>
      <c r="F114">
        <v>1</v>
      </c>
      <c r="G114">
        <v>0</v>
      </c>
      <c r="H114">
        <v>0</v>
      </c>
    </row>
    <row r="115" spans="1:8" x14ac:dyDescent="0.2">
      <c r="A115" t="s">
        <v>122</v>
      </c>
      <c r="B115">
        <v>114</v>
      </c>
      <c r="C115" s="12">
        <v>16644</v>
      </c>
      <c r="D115" s="60">
        <f t="shared" si="1"/>
        <v>9.7198050701028311</v>
      </c>
      <c r="E115">
        <f>MID(A115,1,4)*1</f>
        <v>1985</v>
      </c>
      <c r="F115">
        <v>0</v>
      </c>
      <c r="G115">
        <v>1</v>
      </c>
      <c r="H115">
        <v>0</v>
      </c>
    </row>
    <row r="116" spans="1:8" x14ac:dyDescent="0.2">
      <c r="A116" t="s">
        <v>123</v>
      </c>
      <c r="B116">
        <v>115</v>
      </c>
      <c r="C116" s="12">
        <v>18631</v>
      </c>
      <c r="D116" s="60">
        <f t="shared" si="1"/>
        <v>9.8325821390203529</v>
      </c>
      <c r="E116">
        <f>MID(A116,1,4)*1</f>
        <v>1986</v>
      </c>
      <c r="F116">
        <v>0</v>
      </c>
      <c r="G116">
        <v>0</v>
      </c>
      <c r="H116">
        <v>1</v>
      </c>
    </row>
    <row r="117" spans="1:8" x14ac:dyDescent="0.2">
      <c r="A117" t="s">
        <v>124</v>
      </c>
      <c r="B117">
        <v>116</v>
      </c>
      <c r="C117" s="12">
        <v>21093</v>
      </c>
      <c r="D117" s="60">
        <f t="shared" si="1"/>
        <v>9.9566965108672711</v>
      </c>
      <c r="E117">
        <f>MID(A117,1,4)*1</f>
        <v>1986</v>
      </c>
      <c r="F117">
        <v>0</v>
      </c>
      <c r="G117">
        <v>0</v>
      </c>
      <c r="H117">
        <v>0</v>
      </c>
    </row>
    <row r="118" spans="1:8" x14ac:dyDescent="0.2">
      <c r="A118" t="s">
        <v>125</v>
      </c>
      <c r="B118">
        <v>117</v>
      </c>
      <c r="C118" s="12">
        <v>22212</v>
      </c>
      <c r="D118" s="60">
        <f t="shared" si="1"/>
        <v>10.008387962361498</v>
      </c>
      <c r="E118">
        <f>MID(A118,1,4)*1</f>
        <v>1986</v>
      </c>
      <c r="F118">
        <v>1</v>
      </c>
      <c r="G118">
        <v>0</v>
      </c>
      <c r="H118">
        <v>0</v>
      </c>
    </row>
    <row r="119" spans="1:8" x14ac:dyDescent="0.2">
      <c r="A119" t="s">
        <v>126</v>
      </c>
      <c r="B119">
        <v>118</v>
      </c>
      <c r="C119" s="12">
        <v>19762</v>
      </c>
      <c r="D119" s="60">
        <f t="shared" si="1"/>
        <v>9.8915161807549072</v>
      </c>
      <c r="E119">
        <f>MID(A119,1,4)*1</f>
        <v>1986</v>
      </c>
      <c r="F119">
        <v>0</v>
      </c>
      <c r="G119">
        <v>1</v>
      </c>
      <c r="H119">
        <v>0</v>
      </c>
    </row>
    <row r="120" spans="1:8" x14ac:dyDescent="0.2">
      <c r="A120" t="s">
        <v>127</v>
      </c>
      <c r="B120">
        <v>119</v>
      </c>
      <c r="C120" s="12">
        <v>19403</v>
      </c>
      <c r="D120" s="60">
        <f t="shared" si="1"/>
        <v>9.8731829722712732</v>
      </c>
      <c r="E120">
        <f>MID(A120,1,4)*1</f>
        <v>1987</v>
      </c>
      <c r="F120">
        <v>0</v>
      </c>
      <c r="G120">
        <v>0</v>
      </c>
      <c r="H120">
        <v>1</v>
      </c>
    </row>
    <row r="121" spans="1:8" x14ac:dyDescent="0.2">
      <c r="A121" t="s">
        <v>128</v>
      </c>
      <c r="B121">
        <v>120</v>
      </c>
      <c r="C121" s="12">
        <v>21227</v>
      </c>
      <c r="D121" s="60">
        <f t="shared" si="1"/>
        <v>9.9630292352444432</v>
      </c>
      <c r="E121">
        <f>MID(A121,1,4)*1</f>
        <v>1987</v>
      </c>
      <c r="F121">
        <v>0</v>
      </c>
      <c r="G121">
        <v>0</v>
      </c>
      <c r="H121">
        <v>0</v>
      </c>
    </row>
    <row r="122" spans="1:8" x14ac:dyDescent="0.2">
      <c r="A122" t="s">
        <v>129</v>
      </c>
      <c r="B122">
        <v>121</v>
      </c>
      <c r="C122" s="12">
        <v>23176</v>
      </c>
      <c r="D122" s="60">
        <f t="shared" si="1"/>
        <v>10.050872539449186</v>
      </c>
      <c r="E122">
        <f>MID(A122,1,4)*1</f>
        <v>1987</v>
      </c>
      <c r="F122">
        <v>1</v>
      </c>
      <c r="G122">
        <v>0</v>
      </c>
      <c r="H122">
        <v>0</v>
      </c>
    </row>
    <row r="123" spans="1:8" x14ac:dyDescent="0.2">
      <c r="A123" t="s">
        <v>130</v>
      </c>
      <c r="B123">
        <v>122</v>
      </c>
      <c r="C123" s="12">
        <v>20823</v>
      </c>
      <c r="D123" s="60">
        <f t="shared" si="1"/>
        <v>9.9438134240076934</v>
      </c>
      <c r="E123">
        <f>MID(A123,1,4)*1</f>
        <v>1987</v>
      </c>
      <c r="F123">
        <v>0</v>
      </c>
      <c r="G123">
        <v>1</v>
      </c>
      <c r="H123">
        <v>0</v>
      </c>
    </row>
    <row r="124" spans="1:8" x14ac:dyDescent="0.2">
      <c r="A124" t="s">
        <v>131</v>
      </c>
      <c r="B124">
        <v>123</v>
      </c>
      <c r="C124" s="12">
        <v>20647</v>
      </c>
      <c r="D124" s="60">
        <f t="shared" si="1"/>
        <v>9.9353253093848792</v>
      </c>
      <c r="E124">
        <f>MID(A124,1,4)*1</f>
        <v>1988</v>
      </c>
      <c r="F124">
        <v>0</v>
      </c>
      <c r="G124">
        <v>0</v>
      </c>
      <c r="H124">
        <v>1</v>
      </c>
    </row>
    <row r="125" spans="1:8" x14ac:dyDescent="0.2">
      <c r="A125" t="s">
        <v>132</v>
      </c>
      <c r="B125">
        <v>124</v>
      </c>
      <c r="C125" s="12">
        <v>21336</v>
      </c>
      <c r="D125" s="60">
        <f t="shared" si="1"/>
        <v>9.96815106586185</v>
      </c>
      <c r="E125">
        <f>MID(A125,1,4)*1</f>
        <v>1988</v>
      </c>
      <c r="F125">
        <v>0</v>
      </c>
      <c r="G125">
        <v>0</v>
      </c>
      <c r="H125">
        <v>0</v>
      </c>
    </row>
    <row r="126" spans="1:8" x14ac:dyDescent="0.2">
      <c r="A126" t="s">
        <v>133</v>
      </c>
      <c r="B126">
        <v>125</v>
      </c>
      <c r="C126" s="12">
        <v>23458</v>
      </c>
      <c r="D126" s="60">
        <f t="shared" si="1"/>
        <v>10.06296686708145</v>
      </c>
      <c r="E126">
        <f>MID(A126,1,4)*1</f>
        <v>1988</v>
      </c>
      <c r="F126">
        <v>1</v>
      </c>
      <c r="G126">
        <v>0</v>
      </c>
      <c r="H126">
        <v>0</v>
      </c>
    </row>
    <row r="127" spans="1:8" x14ac:dyDescent="0.2">
      <c r="A127" t="s">
        <v>134</v>
      </c>
      <c r="B127">
        <v>126</v>
      </c>
      <c r="C127" s="12">
        <v>22003</v>
      </c>
      <c r="D127" s="60">
        <f t="shared" si="1"/>
        <v>9.9989340866801406</v>
      </c>
      <c r="E127">
        <f>MID(A127,1,4)*1</f>
        <v>1988</v>
      </c>
      <c r="F127">
        <v>0</v>
      </c>
      <c r="G127">
        <v>1</v>
      </c>
      <c r="H127">
        <v>0</v>
      </c>
    </row>
    <row r="128" spans="1:8" x14ac:dyDescent="0.2">
      <c r="A128" t="s">
        <v>135</v>
      </c>
      <c r="B128">
        <v>127</v>
      </c>
      <c r="C128" s="12">
        <v>21647</v>
      </c>
      <c r="D128" s="60">
        <f t="shared" si="1"/>
        <v>9.9826221556998558</v>
      </c>
      <c r="E128">
        <f>MID(A128,1,4)*1</f>
        <v>1989</v>
      </c>
      <c r="F128">
        <v>0</v>
      </c>
      <c r="G128">
        <v>0</v>
      </c>
      <c r="H128">
        <v>1</v>
      </c>
    </row>
    <row r="129" spans="1:8" x14ac:dyDescent="0.2">
      <c r="A129" t="s">
        <v>136</v>
      </c>
      <c r="B129">
        <v>128</v>
      </c>
      <c r="C129" s="12">
        <v>26416</v>
      </c>
      <c r="D129" s="60">
        <f t="shared" si="1"/>
        <v>10.181725166159909</v>
      </c>
      <c r="E129">
        <f>MID(A129,1,4)*1</f>
        <v>1989</v>
      </c>
      <c r="F129">
        <v>0</v>
      </c>
      <c r="G129">
        <v>0</v>
      </c>
      <c r="H129">
        <v>0</v>
      </c>
    </row>
    <row r="130" spans="1:8" x14ac:dyDescent="0.2">
      <c r="A130" t="s">
        <v>137</v>
      </c>
      <c r="B130">
        <v>129</v>
      </c>
      <c r="C130" s="12">
        <v>25226</v>
      </c>
      <c r="D130" s="60">
        <f t="shared" si="1"/>
        <v>10.135630487647138</v>
      </c>
      <c r="E130">
        <f>MID(A130,1,4)*1</f>
        <v>1989</v>
      </c>
      <c r="F130">
        <v>1</v>
      </c>
      <c r="G130">
        <v>0</v>
      </c>
      <c r="H130">
        <v>0</v>
      </c>
    </row>
    <row r="131" spans="1:8" x14ac:dyDescent="0.2">
      <c r="A131" t="s">
        <v>138</v>
      </c>
      <c r="B131">
        <v>130</v>
      </c>
      <c r="C131" s="12">
        <v>24723</v>
      </c>
      <c r="D131" s="60">
        <f t="shared" ref="D131:D150" si="2">LN(C131)</f>
        <v>10.115489263431494</v>
      </c>
      <c r="E131">
        <f>MID(A131,1,4)*1</f>
        <v>1989</v>
      </c>
      <c r="F131">
        <v>0</v>
      </c>
      <c r="G131">
        <v>1</v>
      </c>
      <c r="H131">
        <v>0</v>
      </c>
    </row>
    <row r="132" spans="1:8" x14ac:dyDescent="0.2">
      <c r="A132" t="s">
        <v>139</v>
      </c>
      <c r="B132">
        <v>131</v>
      </c>
      <c r="C132" s="12">
        <v>19945</v>
      </c>
      <c r="D132" s="60">
        <f t="shared" si="2"/>
        <v>9.9007337643395061</v>
      </c>
      <c r="E132">
        <f>MID(A132,1,4)*1</f>
        <v>1990</v>
      </c>
      <c r="F132">
        <v>0</v>
      </c>
      <c r="G132">
        <v>0</v>
      </c>
      <c r="H132">
        <v>1</v>
      </c>
    </row>
    <row r="133" spans="1:8" x14ac:dyDescent="0.2">
      <c r="A133" t="s">
        <v>140</v>
      </c>
      <c r="B133">
        <v>132</v>
      </c>
      <c r="C133" s="12">
        <v>24040</v>
      </c>
      <c r="D133" s="60">
        <f t="shared" si="2"/>
        <v>10.087474388649143</v>
      </c>
      <c r="E133">
        <f>MID(A133,1,4)*1</f>
        <v>1990</v>
      </c>
      <c r="F133">
        <v>0</v>
      </c>
      <c r="G133">
        <v>0</v>
      </c>
      <c r="H133">
        <v>0</v>
      </c>
    </row>
    <row r="134" spans="1:8" x14ac:dyDescent="0.2">
      <c r="A134" t="s">
        <v>141</v>
      </c>
      <c r="B134">
        <v>133</v>
      </c>
      <c r="C134" s="12">
        <v>25034</v>
      </c>
      <c r="D134" s="60">
        <f t="shared" si="2"/>
        <v>10.127990179887968</v>
      </c>
      <c r="E134">
        <f>MID(A134,1,4)*1</f>
        <v>1990</v>
      </c>
      <c r="F134">
        <v>1</v>
      </c>
      <c r="G134">
        <v>0</v>
      </c>
      <c r="H134">
        <v>0</v>
      </c>
    </row>
    <row r="135" spans="1:8" x14ac:dyDescent="0.2">
      <c r="A135" t="s">
        <v>142</v>
      </c>
      <c r="B135">
        <v>134</v>
      </c>
      <c r="C135" s="12">
        <v>24885</v>
      </c>
      <c r="D135" s="60">
        <f t="shared" si="2"/>
        <v>10.122020491292654</v>
      </c>
      <c r="E135">
        <f>MID(A135,1,4)*1</f>
        <v>1990</v>
      </c>
      <c r="F135">
        <v>0</v>
      </c>
      <c r="G135">
        <v>1</v>
      </c>
      <c r="H135">
        <v>0</v>
      </c>
    </row>
    <row r="136" spans="1:8" x14ac:dyDescent="0.2">
      <c r="A136" t="s">
        <v>143</v>
      </c>
      <c r="B136">
        <v>135</v>
      </c>
      <c r="C136" s="12">
        <v>21168</v>
      </c>
      <c r="D136" s="60">
        <f t="shared" si="2"/>
        <v>9.9602458863547376</v>
      </c>
      <c r="E136">
        <f>MID(A136,1,4)*1</f>
        <v>1991</v>
      </c>
      <c r="F136">
        <v>0</v>
      </c>
      <c r="G136">
        <v>0</v>
      </c>
      <c r="H136">
        <v>1</v>
      </c>
    </row>
    <row r="137" spans="1:8" x14ac:dyDescent="0.2">
      <c r="A137" t="s">
        <v>144</v>
      </c>
      <c r="B137">
        <v>136</v>
      </c>
      <c r="C137" s="12">
        <v>23541</v>
      </c>
      <c r="D137" s="60">
        <f t="shared" si="2"/>
        <v>10.066498860795583</v>
      </c>
      <c r="E137">
        <f>MID(A137,1,4)*1</f>
        <v>1991</v>
      </c>
      <c r="F137">
        <v>0</v>
      </c>
      <c r="G137">
        <v>0</v>
      </c>
      <c r="H137">
        <v>0</v>
      </c>
    </row>
    <row r="138" spans="1:8" x14ac:dyDescent="0.2">
      <c r="A138" t="s">
        <v>145</v>
      </c>
      <c r="B138">
        <v>137</v>
      </c>
      <c r="C138" s="12">
        <v>26019</v>
      </c>
      <c r="D138" s="60">
        <f t="shared" si="2"/>
        <v>10.166582319352566</v>
      </c>
      <c r="E138">
        <f>MID(A138,1,4)*1</f>
        <v>1991</v>
      </c>
      <c r="F138">
        <v>1</v>
      </c>
      <c r="G138">
        <v>0</v>
      </c>
      <c r="H138">
        <v>0</v>
      </c>
    </row>
    <row r="139" spans="1:8" x14ac:dyDescent="0.2">
      <c r="A139" t="s">
        <v>146</v>
      </c>
      <c r="B139">
        <v>138</v>
      </c>
      <c r="C139" s="12">
        <v>24657</v>
      </c>
      <c r="D139" s="60">
        <f t="shared" si="2"/>
        <v>10.11281611481661</v>
      </c>
      <c r="E139">
        <f>MID(A139,1,4)*1</f>
        <v>1991</v>
      </c>
      <c r="F139">
        <v>0</v>
      </c>
      <c r="G139">
        <v>1</v>
      </c>
      <c r="H139">
        <v>0</v>
      </c>
    </row>
    <row r="140" spans="1:8" x14ac:dyDescent="0.2">
      <c r="A140" t="s">
        <v>147</v>
      </c>
      <c r="B140">
        <v>139</v>
      </c>
      <c r="C140" s="12">
        <v>20599</v>
      </c>
      <c r="D140" s="60">
        <f t="shared" si="2"/>
        <v>9.9329978099100682</v>
      </c>
      <c r="E140">
        <f>MID(A140,1,4)*1</f>
        <v>1992</v>
      </c>
      <c r="F140">
        <v>0</v>
      </c>
      <c r="G140">
        <v>0</v>
      </c>
      <c r="H140">
        <v>1</v>
      </c>
    </row>
    <row r="141" spans="1:8" x14ac:dyDescent="0.2">
      <c r="A141" t="s">
        <v>148</v>
      </c>
      <c r="B141">
        <v>140</v>
      </c>
      <c r="C141" s="12">
        <v>24534</v>
      </c>
      <c r="D141" s="60">
        <f t="shared" si="2"/>
        <v>10.107815189592698</v>
      </c>
      <c r="E141">
        <f>MID(A141,1,4)*1</f>
        <v>1992</v>
      </c>
      <c r="F141">
        <v>0</v>
      </c>
      <c r="G141">
        <v>0</v>
      </c>
      <c r="H141">
        <v>0</v>
      </c>
    </row>
    <row r="142" spans="1:8" x14ac:dyDescent="0.2">
      <c r="A142" t="s">
        <v>149</v>
      </c>
      <c r="B142">
        <v>141</v>
      </c>
      <c r="C142" s="12">
        <v>28717</v>
      </c>
      <c r="D142" s="60">
        <f t="shared" si="2"/>
        <v>10.265244560881653</v>
      </c>
      <c r="E142">
        <f>MID(A142,1,4)*1</f>
        <v>1992</v>
      </c>
      <c r="F142">
        <v>1</v>
      </c>
      <c r="G142">
        <v>0</v>
      </c>
      <c r="H142">
        <v>0</v>
      </c>
    </row>
    <row r="143" spans="1:8" x14ac:dyDescent="0.2">
      <c r="A143" t="s">
        <v>150</v>
      </c>
      <c r="B143">
        <v>142</v>
      </c>
      <c r="C143" s="12">
        <v>26138</v>
      </c>
      <c r="D143" s="60">
        <f t="shared" si="2"/>
        <v>10.171145473156981</v>
      </c>
      <c r="E143">
        <f>MID(A143,1,4)*1</f>
        <v>1992</v>
      </c>
      <c r="F143">
        <v>0</v>
      </c>
      <c r="G143">
        <v>1</v>
      </c>
      <c r="H143">
        <v>0</v>
      </c>
    </row>
    <row r="144" spans="1:8" x14ac:dyDescent="0.2">
      <c r="A144" t="s">
        <v>151</v>
      </c>
      <c r="B144">
        <v>143</v>
      </c>
      <c r="C144" s="12">
        <v>22968</v>
      </c>
      <c r="D144" s="60">
        <f t="shared" si="2"/>
        <v>10.0418572218009</v>
      </c>
      <c r="E144">
        <f>MID(A144,1,4)*1</f>
        <v>1993</v>
      </c>
      <c r="F144">
        <v>0</v>
      </c>
      <c r="G144">
        <v>0</v>
      </c>
      <c r="H144">
        <v>1</v>
      </c>
    </row>
    <row r="145" spans="1:8" x14ac:dyDescent="0.2">
      <c r="A145" t="s">
        <v>152</v>
      </c>
      <c r="B145">
        <v>144</v>
      </c>
      <c r="C145" s="12">
        <v>26577</v>
      </c>
      <c r="D145" s="60">
        <f t="shared" si="2"/>
        <v>10.187801459080141</v>
      </c>
      <c r="E145">
        <f>MID(A145,1,4)*1</f>
        <v>1993</v>
      </c>
      <c r="F145">
        <v>0</v>
      </c>
      <c r="G145">
        <v>0</v>
      </c>
      <c r="H145">
        <v>0</v>
      </c>
    </row>
    <row r="146" spans="1:8" x14ac:dyDescent="0.2">
      <c r="A146" t="s">
        <v>153</v>
      </c>
      <c r="B146">
        <v>145</v>
      </c>
      <c r="C146" s="12">
        <v>28660</v>
      </c>
      <c r="D146" s="60">
        <f t="shared" si="2"/>
        <v>10.263257701382162</v>
      </c>
      <c r="E146">
        <f>MID(A146,1,4)*1</f>
        <v>1993</v>
      </c>
      <c r="F146">
        <v>1</v>
      </c>
      <c r="G146">
        <v>0</v>
      </c>
      <c r="H146">
        <v>0</v>
      </c>
    </row>
    <row r="147" spans="1:8" x14ac:dyDescent="0.2">
      <c r="A147" t="s">
        <v>154</v>
      </c>
      <c r="B147">
        <v>146</v>
      </c>
      <c r="C147" s="12">
        <v>30430</v>
      </c>
      <c r="D147" s="60">
        <f t="shared" si="2"/>
        <v>10.323184242891017</v>
      </c>
      <c r="E147">
        <f>MID(A147,1,4)*1</f>
        <v>1993</v>
      </c>
      <c r="F147">
        <v>0</v>
      </c>
      <c r="G147">
        <v>1</v>
      </c>
      <c r="H147">
        <v>0</v>
      </c>
    </row>
    <row r="148" spans="1:8" x14ac:dyDescent="0.2">
      <c r="A148" t="s">
        <v>155</v>
      </c>
      <c r="B148">
        <v>147</v>
      </c>
      <c r="C148" s="12">
        <v>27356</v>
      </c>
      <c r="D148" s="60">
        <f t="shared" si="2"/>
        <v>10.216691162217987</v>
      </c>
      <c r="E148">
        <f>MID(A148,1,4)*1</f>
        <v>1994</v>
      </c>
      <c r="F148">
        <v>0</v>
      </c>
      <c r="G148">
        <v>0</v>
      </c>
      <c r="H148">
        <v>1</v>
      </c>
    </row>
    <row r="149" spans="1:8" x14ac:dyDescent="0.2">
      <c r="A149" t="s">
        <v>156</v>
      </c>
      <c r="B149">
        <v>148</v>
      </c>
      <c r="C149" s="12">
        <v>25454</v>
      </c>
      <c r="D149" s="60">
        <f t="shared" si="2"/>
        <v>10.144628180551992</v>
      </c>
      <c r="E149">
        <f>MID(A149,1,4)*1</f>
        <v>1994</v>
      </c>
      <c r="F149">
        <v>0</v>
      </c>
      <c r="G149">
        <v>0</v>
      </c>
      <c r="H149">
        <v>0</v>
      </c>
    </row>
    <row r="150" spans="1:8" x14ac:dyDescent="0.2">
      <c r="A150" t="s">
        <v>157</v>
      </c>
      <c r="B150">
        <v>149</v>
      </c>
      <c r="C150" s="12">
        <v>30194</v>
      </c>
      <c r="D150" s="60">
        <f t="shared" si="2"/>
        <v>10.315398508127682</v>
      </c>
      <c r="E150">
        <f>MID(A150,1,4)*1</f>
        <v>1994</v>
      </c>
      <c r="F150">
        <v>1</v>
      </c>
      <c r="G150">
        <v>0</v>
      </c>
      <c r="H150">
        <v>0</v>
      </c>
    </row>
    <row r="151" spans="1:8" x14ac:dyDescent="0.2">
      <c r="A151" s="8"/>
    </row>
    <row r="152" spans="1:8" x14ac:dyDescent="0.2">
      <c r="A152" s="8"/>
    </row>
    <row r="153" spans="1:8" x14ac:dyDescent="0.2">
      <c r="A153" s="8"/>
    </row>
    <row r="154" spans="1:8" x14ac:dyDescent="0.2">
      <c r="A154" s="8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S177"/>
  <sheetViews>
    <sheetView workbookViewId="0">
      <selection activeCell="S3" sqref="S3"/>
    </sheetView>
  </sheetViews>
  <sheetFormatPr defaultRowHeight="12.75" x14ac:dyDescent="0.2"/>
  <cols>
    <col min="1" max="1" width="18.7109375" bestFit="1" customWidth="1"/>
    <col min="2" max="2" width="18" bestFit="1" customWidth="1"/>
    <col min="3" max="3" width="14" bestFit="1" customWidth="1"/>
    <col min="4" max="4" width="8.28515625" bestFit="1" customWidth="1"/>
    <col min="5" max="5" width="9.28515625" bestFit="1" customWidth="1"/>
    <col min="7" max="7" width="12.5703125" bestFit="1" customWidth="1"/>
    <col min="10" max="10" width="8" bestFit="1" customWidth="1"/>
    <col min="11" max="11" width="4" bestFit="1" customWidth="1"/>
    <col min="12" max="12" width="8" bestFit="1" customWidth="1"/>
    <col min="13" max="13" width="5.5703125" bestFit="1" customWidth="1"/>
    <col min="14" max="14" width="5" bestFit="1" customWidth="1"/>
    <col min="15" max="15" width="6.7109375" bestFit="1" customWidth="1"/>
    <col min="16" max="17" width="7" bestFit="1" customWidth="1"/>
    <col min="18" max="18" width="11.85546875" bestFit="1" customWidth="1"/>
    <col min="19" max="19" width="8.7109375" bestFit="1" customWidth="1"/>
  </cols>
  <sheetData>
    <row r="1" spans="1:19" x14ac:dyDescent="0.2">
      <c r="A1" t="s">
        <v>160</v>
      </c>
      <c r="O1" s="104">
        <v>-3.3654892839914283E-2</v>
      </c>
      <c r="P1" s="104">
        <v>-0.23396485367878855</v>
      </c>
      <c r="Q1" s="104">
        <v>-0.30724983983178528</v>
      </c>
    </row>
    <row r="2" spans="1:19" ht="13.5" thickBot="1" x14ac:dyDescent="0.25">
      <c r="N2" s="85" t="s">
        <v>228</v>
      </c>
      <c r="O2" s="85" t="s">
        <v>225</v>
      </c>
      <c r="P2" s="85" t="s">
        <v>226</v>
      </c>
      <c r="Q2" s="85" t="s">
        <v>227</v>
      </c>
      <c r="R2" s="85" t="s">
        <v>216</v>
      </c>
      <c r="S2" s="85" t="s">
        <v>193</v>
      </c>
    </row>
    <row r="3" spans="1:19" x14ac:dyDescent="0.2">
      <c r="A3" s="16" t="s">
        <v>161</v>
      </c>
      <c r="B3" s="16"/>
      <c r="J3" s="30"/>
      <c r="K3" s="30"/>
      <c r="L3" s="30" t="s">
        <v>189</v>
      </c>
      <c r="M3" s="30">
        <v>150</v>
      </c>
      <c r="N3" s="85">
        <f>MID(L3,1,4)*1</f>
        <v>1994</v>
      </c>
      <c r="O3" s="90">
        <v>0</v>
      </c>
      <c r="P3" s="90">
        <v>1</v>
      </c>
      <c r="Q3" s="90">
        <v>0</v>
      </c>
      <c r="R3" s="109">
        <f>$B$17+N3*$B$18+SUMPRODUCT(O3:Q3,$O$1:$Q$1)</f>
        <v>10.056501948934159</v>
      </c>
      <c r="S3" s="128">
        <f>EXP(R3)</f>
        <v>23306.835110914617</v>
      </c>
    </row>
    <row r="4" spans="1:19" x14ac:dyDescent="0.2">
      <c r="A4" s="13" t="s">
        <v>162</v>
      </c>
      <c r="B4" s="21">
        <v>0.95738892802920017</v>
      </c>
      <c r="J4" s="30"/>
      <c r="K4" s="30"/>
      <c r="L4" s="30" t="s">
        <v>190</v>
      </c>
      <c r="M4" s="30">
        <v>151</v>
      </c>
      <c r="N4" s="85">
        <f>MID(L4,1,4)*1</f>
        <v>1995</v>
      </c>
      <c r="O4" s="90">
        <v>0</v>
      </c>
      <c r="P4" s="90">
        <v>0</v>
      </c>
      <c r="Q4" s="90">
        <v>1</v>
      </c>
      <c r="R4" s="109">
        <f>$B$17+N4*$B$18+SUMPRODUCT(O4:Q4,$O$1:$Q$1)</f>
        <v>10.015617556397663</v>
      </c>
      <c r="S4" s="128">
        <f>EXP(R4)</f>
        <v>22373.165621770204</v>
      </c>
    </row>
    <row r="5" spans="1:19" x14ac:dyDescent="0.2">
      <c r="A5" s="13" t="s">
        <v>163</v>
      </c>
      <c r="B5" s="21">
        <v>0.916593559512901</v>
      </c>
      <c r="J5" s="30"/>
      <c r="K5" s="30"/>
      <c r="L5" s="30" t="s">
        <v>191</v>
      </c>
      <c r="M5" s="30">
        <v>152</v>
      </c>
      <c r="N5" s="85">
        <f>MID(L5,1,4)*1</f>
        <v>1995</v>
      </c>
      <c r="O5" s="90">
        <v>0</v>
      </c>
      <c r="P5" s="90">
        <v>0</v>
      </c>
      <c r="Q5" s="90">
        <v>0</v>
      </c>
      <c r="R5" s="109">
        <f>$B$17+N5*$B$18+SUMPRODUCT(O5:Q5,$O$1:$Q$1)</f>
        <v>10.322867396229448</v>
      </c>
      <c r="S5" s="128">
        <f>EXP(R5)</f>
        <v>30420.359883388493</v>
      </c>
    </row>
    <row r="6" spans="1:19" x14ac:dyDescent="0.2">
      <c r="A6" s="17" t="s">
        <v>164</v>
      </c>
      <c r="B6" s="18">
        <v>0.91427671394381482</v>
      </c>
      <c r="J6" s="30"/>
      <c r="K6" s="30"/>
      <c r="L6" s="30" t="s">
        <v>192</v>
      </c>
      <c r="M6" s="30">
        <v>153</v>
      </c>
      <c r="N6" s="85">
        <f>MID(L6,1,4)*1</f>
        <v>1995</v>
      </c>
      <c r="O6" s="90">
        <v>1</v>
      </c>
      <c r="P6" s="90">
        <v>0</v>
      </c>
      <c r="Q6" s="90">
        <v>0</v>
      </c>
      <c r="R6" s="109">
        <f>$B$17+N6*$B$18+SUMPRODUCT(O6:Q6,$O$1:$Q$1)</f>
        <v>10.289212503389534</v>
      </c>
      <c r="S6" s="128">
        <f>EXP(R6)</f>
        <v>29413.602117432783</v>
      </c>
    </row>
    <row r="7" spans="1:19" x14ac:dyDescent="0.2">
      <c r="A7" s="13" t="s">
        <v>165</v>
      </c>
      <c r="B7" s="21">
        <v>0.11438955970988997</v>
      </c>
      <c r="J7" s="30"/>
      <c r="K7" s="30"/>
      <c r="N7" s="31"/>
      <c r="Q7" s="32"/>
      <c r="R7" s="32" t="s">
        <v>170</v>
      </c>
      <c r="S7" s="110">
        <f>SUM(S3:S6)</f>
        <v>105513.96273350611</v>
      </c>
    </row>
    <row r="8" spans="1:19" ht="13.5" thickBot="1" x14ac:dyDescent="0.25">
      <c r="A8" s="14" t="s">
        <v>166</v>
      </c>
      <c r="B8" s="14">
        <v>149</v>
      </c>
      <c r="M8" s="32"/>
      <c r="N8" s="57"/>
      <c r="O8" s="57"/>
    </row>
    <row r="10" spans="1:19" ht="13.5" thickBot="1" x14ac:dyDescent="0.25">
      <c r="A10" t="s">
        <v>167</v>
      </c>
    </row>
    <row r="11" spans="1:19" x14ac:dyDescent="0.2">
      <c r="A11" s="15"/>
      <c r="B11" s="15" t="s">
        <v>172</v>
      </c>
      <c r="C11" s="15" t="s">
        <v>173</v>
      </c>
      <c r="D11" s="15" t="s">
        <v>174</v>
      </c>
      <c r="E11" s="15" t="s">
        <v>175</v>
      </c>
      <c r="F11" s="15" t="s">
        <v>176</v>
      </c>
    </row>
    <row r="12" spans="1:19" x14ac:dyDescent="0.2">
      <c r="A12" s="13" t="s">
        <v>168</v>
      </c>
      <c r="B12" s="13">
        <v>4</v>
      </c>
      <c r="C12" s="35">
        <v>20.706775876226111</v>
      </c>
      <c r="D12" s="35">
        <v>5.1766939690565277</v>
      </c>
      <c r="E12" s="35">
        <v>395.62134470381045</v>
      </c>
      <c r="F12" s="13">
        <v>1.4204010006279207E-76</v>
      </c>
    </row>
    <row r="13" spans="1:19" x14ac:dyDescent="0.2">
      <c r="A13" s="13" t="s">
        <v>169</v>
      </c>
      <c r="B13" s="13">
        <v>144</v>
      </c>
      <c r="C13" s="35">
        <v>1.8842358773696373</v>
      </c>
      <c r="D13" s="35">
        <v>1.3084971370622481E-2</v>
      </c>
      <c r="E13" s="35"/>
      <c r="F13" s="13"/>
    </row>
    <row r="14" spans="1:19" ht="13.5" thickBot="1" x14ac:dyDescent="0.25">
      <c r="A14" s="14" t="s">
        <v>170</v>
      </c>
      <c r="B14" s="14">
        <v>148</v>
      </c>
      <c r="C14" s="36">
        <v>22.591011753595748</v>
      </c>
      <c r="D14" s="36"/>
      <c r="E14" s="36"/>
      <c r="F14" s="14"/>
    </row>
    <row r="15" spans="1:19" ht="13.5" thickBot="1" x14ac:dyDescent="0.25"/>
    <row r="16" spans="1:19" x14ac:dyDescent="0.2">
      <c r="A16" s="15"/>
      <c r="B16" s="15" t="s">
        <v>177</v>
      </c>
      <c r="C16" s="15" t="s">
        <v>165</v>
      </c>
      <c r="D16" s="15" t="s">
        <v>178</v>
      </c>
      <c r="E16" s="15" t="s">
        <v>179</v>
      </c>
      <c r="F16" s="15" t="s">
        <v>180</v>
      </c>
      <c r="G16" s="15" t="s">
        <v>181</v>
      </c>
      <c r="H16" s="15" t="s">
        <v>182</v>
      </c>
      <c r="I16" s="15" t="s">
        <v>183</v>
      </c>
    </row>
    <row r="17" spans="1:13" x14ac:dyDescent="0.2">
      <c r="A17" s="13" t="s">
        <v>171</v>
      </c>
      <c r="B17" s="105">
        <v>-54.316316868689249</v>
      </c>
      <c r="C17" s="69">
        <v>1.7224178218911372</v>
      </c>
      <c r="D17" s="69">
        <v>-31.534925021300801</v>
      </c>
      <c r="E17" s="74">
        <v>1.5790421650893458E-66</v>
      </c>
      <c r="F17" s="13">
        <v>-57.720804988381246</v>
      </c>
      <c r="G17" s="13">
        <v>-50.911828748997252</v>
      </c>
      <c r="H17" s="13">
        <v>-57.720804988381246</v>
      </c>
      <c r="I17" s="13">
        <v>-50.911828748997252</v>
      </c>
      <c r="L17" s="30"/>
    </row>
    <row r="18" spans="1:13" x14ac:dyDescent="0.2">
      <c r="A18" s="13" t="s">
        <v>228</v>
      </c>
      <c r="B18" s="105">
        <v>3.2400593616500599E-2</v>
      </c>
      <c r="C18" s="69">
        <v>8.7161698306043468E-4</v>
      </c>
      <c r="D18" s="69">
        <v>37.172971897283539</v>
      </c>
      <c r="E18" s="74">
        <v>1.0786514153675084E-75</v>
      </c>
      <c r="F18" s="13">
        <v>3.067777722082899E-2</v>
      </c>
      <c r="G18" s="13">
        <v>3.4123410012172208E-2</v>
      </c>
      <c r="H18" s="13">
        <v>3.067777722082899E-2</v>
      </c>
      <c r="I18" s="13">
        <v>3.4123410012172208E-2</v>
      </c>
      <c r="J18" s="30"/>
      <c r="L18" s="30"/>
    </row>
    <row r="19" spans="1:13" x14ac:dyDescent="0.2">
      <c r="A19" s="71" t="s">
        <v>225</v>
      </c>
      <c r="B19" s="106">
        <v>-3.3654892839914283E-2</v>
      </c>
      <c r="C19" s="72">
        <v>2.6423079982876029E-2</v>
      </c>
      <c r="D19" s="72">
        <v>-1.2736930313091799</v>
      </c>
      <c r="E19" s="75">
        <v>0.20482425875702462</v>
      </c>
      <c r="F19" s="71">
        <v>-8.5882093896510484E-2</v>
      </c>
      <c r="G19" s="71">
        <v>1.8572308216681918E-2</v>
      </c>
      <c r="H19" s="71">
        <v>-8.5882093896510484E-2</v>
      </c>
      <c r="I19" s="71">
        <v>1.8572308216681918E-2</v>
      </c>
      <c r="J19" s="30"/>
      <c r="L19" s="30"/>
      <c r="M19" s="85"/>
    </row>
    <row r="20" spans="1:13" x14ac:dyDescent="0.2">
      <c r="A20" t="s">
        <v>226</v>
      </c>
      <c r="B20" s="107">
        <v>-0.23396485367878855</v>
      </c>
      <c r="C20" s="79">
        <v>2.6609311639509515E-2</v>
      </c>
      <c r="D20" s="70">
        <v>-8.7925932413598193</v>
      </c>
      <c r="E20" s="76">
        <v>4.0464963304176187E-15</v>
      </c>
      <c r="F20">
        <v>-0.28656015558435477</v>
      </c>
      <c r="G20">
        <v>-0.18136955177322231</v>
      </c>
      <c r="H20">
        <v>-0.28656015558435477</v>
      </c>
      <c r="I20">
        <v>-0.18136955177322231</v>
      </c>
      <c r="J20" s="30"/>
    </row>
    <row r="21" spans="1:13" ht="13.5" thickBot="1" x14ac:dyDescent="0.25">
      <c r="A21" s="48" t="s">
        <v>227</v>
      </c>
      <c r="B21" s="108">
        <v>-0.30724983983178528</v>
      </c>
      <c r="C21" s="80">
        <v>2.6595032426439669E-2</v>
      </c>
      <c r="D21" s="77">
        <v>-11.552903373275466</v>
      </c>
      <c r="E21" s="52">
        <v>2.9400935461742115E-22</v>
      </c>
      <c r="F21" s="48">
        <v>-0.35981691780083797</v>
      </c>
      <c r="G21" s="48">
        <v>-0.25468276186273259</v>
      </c>
      <c r="H21" s="48">
        <v>-0.35981691780083797</v>
      </c>
      <c r="I21" s="48">
        <v>-0.25468276186273259</v>
      </c>
    </row>
    <row r="22" spans="1:13" x14ac:dyDescent="0.2">
      <c r="C22" s="49"/>
      <c r="D22" s="50"/>
      <c r="E22" s="85" t="s">
        <v>246</v>
      </c>
    </row>
    <row r="23" spans="1:13" x14ac:dyDescent="0.2">
      <c r="E23" s="85" t="s">
        <v>247</v>
      </c>
    </row>
    <row r="24" spans="1:13" x14ac:dyDescent="0.2">
      <c r="E24" s="85"/>
    </row>
    <row r="25" spans="1:13" x14ac:dyDescent="0.2">
      <c r="A25" s="78"/>
      <c r="B25" s="78"/>
      <c r="C25" s="88"/>
      <c r="F25" s="86" t="s">
        <v>197</v>
      </c>
      <c r="G25" s="101">
        <f>SQRT(G26)</f>
        <v>1911.3897191634906</v>
      </c>
    </row>
    <row r="26" spans="1:13" x14ac:dyDescent="0.2">
      <c r="A26" t="s">
        <v>184</v>
      </c>
      <c r="C26" s="87"/>
      <c r="E26" s="100"/>
      <c r="F26" s="103" t="s">
        <v>196</v>
      </c>
      <c r="G26" s="102">
        <f>+AVERAGE(G29:G177)</f>
        <v>3653410.6585238869</v>
      </c>
    </row>
    <row r="27" spans="1:13" ht="13.5" thickBot="1" x14ac:dyDescent="0.25">
      <c r="D27" s="34"/>
    </row>
    <row r="28" spans="1:13" x14ac:dyDescent="0.2">
      <c r="A28" s="15" t="s">
        <v>185</v>
      </c>
      <c r="B28" s="15" t="s">
        <v>213</v>
      </c>
      <c r="C28" s="15" t="s">
        <v>187</v>
      </c>
      <c r="D28" s="34" t="s">
        <v>193</v>
      </c>
      <c r="E28" s="34" t="s">
        <v>194</v>
      </c>
      <c r="F28" s="34" t="s">
        <v>214</v>
      </c>
    </row>
    <row r="29" spans="1:13" x14ac:dyDescent="0.2">
      <c r="A29" s="13">
        <v>1</v>
      </c>
      <c r="B29" s="61">
        <v>9.0579899459625093</v>
      </c>
      <c r="C29" s="61">
        <v>-7.1793625634120062E-2</v>
      </c>
      <c r="D29" s="34">
        <f>EXP(B29)</f>
        <v>8586.8732163714049</v>
      </c>
      <c r="E29" s="34">
        <v>7992</v>
      </c>
      <c r="F29" s="29">
        <f>E29-D29</f>
        <v>-594.87321637140485</v>
      </c>
      <c r="G29" s="12">
        <f>F29*F29</f>
        <v>353874.14355606027</v>
      </c>
    </row>
    <row r="30" spans="1:13" x14ac:dyDescent="0.2">
      <c r="A30" s="13">
        <v>2</v>
      </c>
      <c r="B30" s="61">
        <v>8.8576799851236352</v>
      </c>
      <c r="C30" s="61">
        <v>-0.13934348267285479</v>
      </c>
      <c r="D30" s="34">
        <f t="shared" ref="D30:D93" si="0">EXP(B30)</f>
        <v>7028.1583835040419</v>
      </c>
      <c r="E30" s="34">
        <v>6114</v>
      </c>
      <c r="F30" s="29">
        <f t="shared" ref="F30:F93" si="1">E30-D30</f>
        <v>-914.15838350404192</v>
      </c>
      <c r="G30" s="12">
        <f t="shared" ref="G30:G93" si="2">F30*F30</f>
        <v>835685.55013072293</v>
      </c>
    </row>
    <row r="31" spans="1:13" x14ac:dyDescent="0.2">
      <c r="A31" s="13">
        <v>3</v>
      </c>
      <c r="B31" s="61">
        <v>8.8167955925871393</v>
      </c>
      <c r="C31" s="61">
        <v>-0.12313125805512293</v>
      </c>
      <c r="D31" s="34">
        <f t="shared" si="0"/>
        <v>6746.6110598831156</v>
      </c>
      <c r="E31" s="34">
        <v>5965</v>
      </c>
      <c r="F31" s="29">
        <f t="shared" si="1"/>
        <v>-781.61105988311556</v>
      </c>
      <c r="G31" s="12">
        <f t="shared" si="2"/>
        <v>610915.84893160721</v>
      </c>
    </row>
    <row r="32" spans="1:13" x14ac:dyDescent="0.2">
      <c r="A32" s="13">
        <v>4</v>
      </c>
      <c r="B32" s="61">
        <v>9.1240454324189244</v>
      </c>
      <c r="C32" s="61">
        <v>-8.0940979818654668E-2</v>
      </c>
      <c r="D32" s="34">
        <f t="shared" si="0"/>
        <v>9173.2363629038809</v>
      </c>
      <c r="E32" s="34">
        <v>8460</v>
      </c>
      <c r="F32" s="29">
        <f t="shared" si="1"/>
        <v>-713.23636290388094</v>
      </c>
      <c r="G32" s="12">
        <f t="shared" si="2"/>
        <v>508706.10936835659</v>
      </c>
    </row>
    <row r="33" spans="1:7" x14ac:dyDescent="0.2">
      <c r="A33" s="13">
        <v>5</v>
      </c>
      <c r="B33" s="61">
        <v>9.0903905395790101</v>
      </c>
      <c r="C33" s="61">
        <v>-6.3612493832915007E-2</v>
      </c>
      <c r="D33" s="34">
        <f t="shared" si="0"/>
        <v>8869.6493250548046</v>
      </c>
      <c r="E33" s="34">
        <v>8323</v>
      </c>
      <c r="F33" s="29">
        <f t="shared" si="1"/>
        <v>-546.64932505480465</v>
      </c>
      <c r="G33" s="12">
        <f t="shared" si="2"/>
        <v>298825.48458287347</v>
      </c>
    </row>
    <row r="34" spans="1:7" x14ac:dyDescent="0.2">
      <c r="A34" s="13">
        <v>6</v>
      </c>
      <c r="B34" s="61">
        <v>8.890080578740136</v>
      </c>
      <c r="C34" s="61">
        <v>-0.13655124222370496</v>
      </c>
      <c r="D34" s="34">
        <f t="shared" si="0"/>
        <v>7259.6041296819158</v>
      </c>
      <c r="E34" s="34">
        <v>6333</v>
      </c>
      <c r="F34" s="29">
        <f t="shared" si="1"/>
        <v>-926.60412968191577</v>
      </c>
      <c r="G34" s="12">
        <f t="shared" si="2"/>
        <v>858595.21314358059</v>
      </c>
    </row>
    <row r="35" spans="1:7" x14ac:dyDescent="0.2">
      <c r="A35" s="13">
        <v>7</v>
      </c>
      <c r="B35" s="61">
        <v>8.8491961862036401</v>
      </c>
      <c r="C35" s="61">
        <v>-0.20537034385403707</v>
      </c>
      <c r="D35" s="34">
        <f t="shared" si="0"/>
        <v>6968.7851125611996</v>
      </c>
      <c r="E35" s="34">
        <v>5675</v>
      </c>
      <c r="F35" s="29">
        <f t="shared" si="1"/>
        <v>-1293.7851125611996</v>
      </c>
      <c r="G35" s="12">
        <f t="shared" si="2"/>
        <v>1673879.9174849959</v>
      </c>
    </row>
    <row r="36" spans="1:7" x14ac:dyDescent="0.2">
      <c r="A36" s="13">
        <v>8</v>
      </c>
      <c r="B36" s="61">
        <v>9.1564460260354252</v>
      </c>
      <c r="C36" s="61">
        <v>6.2854087312230078E-2</v>
      </c>
      <c r="D36" s="34">
        <f t="shared" si="0"/>
        <v>9475.3221183788137</v>
      </c>
      <c r="E36" s="34">
        <v>10090</v>
      </c>
      <c r="F36" s="29">
        <f t="shared" si="1"/>
        <v>614.67788162118632</v>
      </c>
      <c r="G36" s="12">
        <f t="shared" si="2"/>
        <v>377828.89815430914</v>
      </c>
    </row>
    <row r="37" spans="1:7" x14ac:dyDescent="0.2">
      <c r="A37" s="13">
        <v>9</v>
      </c>
      <c r="B37" s="61">
        <v>9.1227911331955109</v>
      </c>
      <c r="C37" s="61">
        <v>-1.3929930169181759E-2</v>
      </c>
      <c r="D37" s="34">
        <f t="shared" si="0"/>
        <v>9161.737592614576</v>
      </c>
      <c r="E37" s="34">
        <v>9035</v>
      </c>
      <c r="F37" s="29">
        <f t="shared" si="1"/>
        <v>-126.73759261457599</v>
      </c>
      <c r="G37" s="12">
        <f t="shared" si="2"/>
        <v>16062.417381738225</v>
      </c>
    </row>
    <row r="38" spans="1:7" x14ac:dyDescent="0.2">
      <c r="A38" s="13">
        <v>10</v>
      </c>
      <c r="B38" s="61">
        <v>8.9224811723566368</v>
      </c>
      <c r="C38" s="61">
        <v>-7.2250206767821012E-2</v>
      </c>
      <c r="D38" s="34">
        <f t="shared" si="0"/>
        <v>7498.6716638874423</v>
      </c>
      <c r="E38" s="34">
        <v>6976</v>
      </c>
      <c r="F38" s="29">
        <f t="shared" si="1"/>
        <v>-522.67166388744226</v>
      </c>
      <c r="G38" s="12">
        <f t="shared" si="2"/>
        <v>273185.66823086742</v>
      </c>
    </row>
    <row r="39" spans="1:7" x14ac:dyDescent="0.2">
      <c r="A39" s="13">
        <v>11</v>
      </c>
      <c r="B39" s="61">
        <v>8.881596779820141</v>
      </c>
      <c r="C39" s="61">
        <v>-0.10836699378766745</v>
      </c>
      <c r="D39" s="34">
        <f t="shared" si="0"/>
        <v>7198.2756251989986</v>
      </c>
      <c r="E39" s="34">
        <v>6459</v>
      </c>
      <c r="F39" s="29">
        <f t="shared" si="1"/>
        <v>-739.27562519899857</v>
      </c>
      <c r="G39" s="12">
        <f t="shared" si="2"/>
        <v>546528.45001337025</v>
      </c>
    </row>
    <row r="40" spans="1:7" x14ac:dyDescent="0.2">
      <c r="A40" s="13">
        <v>12</v>
      </c>
      <c r="B40" s="61">
        <v>9.1888466196519261</v>
      </c>
      <c r="C40" s="61">
        <v>0.10730440873736669</v>
      </c>
      <c r="D40" s="34">
        <f t="shared" si="0"/>
        <v>9787.3559227266487</v>
      </c>
      <c r="E40" s="34">
        <v>10896</v>
      </c>
      <c r="F40" s="29">
        <f t="shared" si="1"/>
        <v>1108.6440772733513</v>
      </c>
      <c r="G40" s="12">
        <f t="shared" si="2"/>
        <v>1229091.6900732806</v>
      </c>
    </row>
    <row r="41" spans="1:7" x14ac:dyDescent="0.2">
      <c r="A41" s="13">
        <v>13</v>
      </c>
      <c r="B41" s="61">
        <v>9.1551917268120118</v>
      </c>
      <c r="C41" s="61">
        <v>5.2946221608971555E-2</v>
      </c>
      <c r="D41" s="34">
        <f t="shared" si="0"/>
        <v>9463.4446796923967</v>
      </c>
      <c r="E41" s="34">
        <v>9978</v>
      </c>
      <c r="F41" s="29">
        <f t="shared" si="1"/>
        <v>514.55532030760332</v>
      </c>
      <c r="G41" s="12">
        <f t="shared" si="2"/>
        <v>264767.17765686027</v>
      </c>
    </row>
    <row r="42" spans="1:7" x14ac:dyDescent="0.2">
      <c r="A42" s="13">
        <v>14</v>
      </c>
      <c r="B42" s="61">
        <v>8.9548817659731377</v>
      </c>
      <c r="C42" s="61">
        <v>-3.6767106498608371E-2</v>
      </c>
      <c r="D42" s="34">
        <f t="shared" si="0"/>
        <v>7745.6119808081348</v>
      </c>
      <c r="E42" s="34">
        <v>7466</v>
      </c>
      <c r="F42" s="29">
        <f t="shared" si="1"/>
        <v>-279.61198080813483</v>
      </c>
      <c r="G42" s="12">
        <f t="shared" si="2"/>
        <v>78182.859811448754</v>
      </c>
    </row>
    <row r="43" spans="1:7" x14ac:dyDescent="0.2">
      <c r="A43" s="13">
        <v>15</v>
      </c>
      <c r="B43" s="61">
        <v>8.9139973734366418</v>
      </c>
      <c r="C43" s="61">
        <v>-3.2299966967338278E-2</v>
      </c>
      <c r="D43" s="34">
        <f t="shared" si="0"/>
        <v>7435.3235376618877</v>
      </c>
      <c r="E43" s="34">
        <v>7199</v>
      </c>
      <c r="F43" s="29">
        <f t="shared" si="1"/>
        <v>-236.32353766188771</v>
      </c>
      <c r="G43" s="12">
        <f t="shared" si="2"/>
        <v>55848.814453029663</v>
      </c>
    </row>
    <row r="44" spans="1:7" x14ac:dyDescent="0.2">
      <c r="A44" s="13">
        <v>16</v>
      </c>
      <c r="B44" s="61">
        <v>9.2212472132684269</v>
      </c>
      <c r="C44" s="61">
        <v>8.2310240418889791E-2</v>
      </c>
      <c r="D44" s="34">
        <f t="shared" si="0"/>
        <v>10109.665377214857</v>
      </c>
      <c r="E44" s="34">
        <v>10977</v>
      </c>
      <c r="F44" s="29">
        <f t="shared" si="1"/>
        <v>867.33462278514344</v>
      </c>
      <c r="G44" s="12">
        <f t="shared" si="2"/>
        <v>752269.34788184706</v>
      </c>
    </row>
    <row r="45" spans="1:7" x14ac:dyDescent="0.2">
      <c r="A45" s="13">
        <v>17</v>
      </c>
      <c r="B45" s="61">
        <v>9.1875923204285126</v>
      </c>
      <c r="C45" s="61">
        <v>-3.7851570581260319E-2</v>
      </c>
      <c r="D45" s="34">
        <f t="shared" si="0"/>
        <v>9775.0873456353384</v>
      </c>
      <c r="E45" s="34">
        <v>9412</v>
      </c>
      <c r="F45" s="29">
        <f t="shared" si="1"/>
        <v>-363.08734563533835</v>
      </c>
      <c r="G45" s="12">
        <f t="shared" si="2"/>
        <v>131832.42056051566</v>
      </c>
    </row>
    <row r="46" spans="1:7" x14ac:dyDescent="0.2">
      <c r="A46" s="13">
        <v>18</v>
      </c>
      <c r="B46" s="61">
        <v>8.9872823595896385</v>
      </c>
      <c r="C46" s="61">
        <v>-0.23249059588960641</v>
      </c>
      <c r="D46" s="34">
        <f t="shared" si="0"/>
        <v>8000.6843406897915</v>
      </c>
      <c r="E46" s="34">
        <v>6341</v>
      </c>
      <c r="F46" s="29">
        <f t="shared" si="1"/>
        <v>-1659.6843406897915</v>
      </c>
      <c r="G46" s="12">
        <f t="shared" si="2"/>
        <v>2754552.1107309079</v>
      </c>
    </row>
    <row r="47" spans="1:7" x14ac:dyDescent="0.2">
      <c r="A47" s="13">
        <v>19</v>
      </c>
      <c r="B47" s="61">
        <v>8.9463979670531426</v>
      </c>
      <c r="C47" s="61">
        <v>1.342765681269853E-2</v>
      </c>
      <c r="D47" s="34">
        <f t="shared" si="0"/>
        <v>7680.1777242560847</v>
      </c>
      <c r="E47" s="34">
        <v>7784</v>
      </c>
      <c r="F47" s="29">
        <f t="shared" si="1"/>
        <v>103.82227574391527</v>
      </c>
      <c r="G47" s="12">
        <f t="shared" si="2"/>
        <v>10779.064940645578</v>
      </c>
    </row>
    <row r="48" spans="1:7" x14ac:dyDescent="0.2">
      <c r="A48" s="13">
        <v>20</v>
      </c>
      <c r="B48" s="61">
        <v>9.2536478068849277</v>
      </c>
      <c r="C48" s="61">
        <v>0.13156981499597364</v>
      </c>
      <c r="D48" s="34">
        <f t="shared" si="0"/>
        <v>10442.58887141641</v>
      </c>
      <c r="E48" s="34">
        <v>11911</v>
      </c>
      <c r="F48" s="29">
        <f t="shared" si="1"/>
        <v>1468.4111285835897</v>
      </c>
      <c r="G48" s="12">
        <f t="shared" si="2"/>
        <v>2156231.2425481318</v>
      </c>
    </row>
    <row r="49" spans="1:7" x14ac:dyDescent="0.2">
      <c r="A49" s="13">
        <v>21</v>
      </c>
      <c r="B49" s="61">
        <v>9.2199929140450134</v>
      </c>
      <c r="C49" s="61">
        <v>-1.7835836901358704E-3</v>
      </c>
      <c r="D49" s="34">
        <f t="shared" si="0"/>
        <v>10096.992781058452</v>
      </c>
      <c r="E49" s="34">
        <v>10079</v>
      </c>
      <c r="F49" s="29">
        <f t="shared" si="1"/>
        <v>-17.992781058452238</v>
      </c>
      <c r="G49" s="12">
        <f t="shared" si="2"/>
        <v>323.74017021739763</v>
      </c>
    </row>
    <row r="50" spans="1:7" x14ac:dyDescent="0.2">
      <c r="A50" s="13">
        <v>22</v>
      </c>
      <c r="B50" s="61">
        <v>9.0196829532061393</v>
      </c>
      <c r="C50" s="61">
        <v>-6.7983784897323929E-2</v>
      </c>
      <c r="D50" s="34">
        <f t="shared" si="0"/>
        <v>8264.1565415313107</v>
      </c>
      <c r="E50" s="34">
        <v>7721</v>
      </c>
      <c r="F50" s="29">
        <f t="shared" si="1"/>
        <v>-543.15654153131072</v>
      </c>
      <c r="G50" s="12">
        <f t="shared" si="2"/>
        <v>295019.02860825445</v>
      </c>
    </row>
    <row r="51" spans="1:7" x14ac:dyDescent="0.2">
      <c r="A51" s="13">
        <v>23</v>
      </c>
      <c r="B51" s="61">
        <v>8.9787985606696434</v>
      </c>
      <c r="C51" s="61">
        <v>3.2724951983388095E-2</v>
      </c>
      <c r="D51" s="34">
        <f t="shared" si="0"/>
        <v>7933.0952550193724</v>
      </c>
      <c r="E51" s="34">
        <v>8197</v>
      </c>
      <c r="F51" s="29">
        <f t="shared" si="1"/>
        <v>263.90474498062758</v>
      </c>
      <c r="G51" s="12">
        <f t="shared" si="2"/>
        <v>69645.714423290076</v>
      </c>
    </row>
    <row r="52" spans="1:7" x14ac:dyDescent="0.2">
      <c r="A52" s="13">
        <v>24</v>
      </c>
      <c r="B52" s="61">
        <v>9.2860484005014285</v>
      </c>
      <c r="C52" s="61">
        <v>0.10977519160628724</v>
      </c>
      <c r="D52" s="34">
        <f t="shared" si="0"/>
        <v>10786.47593848173</v>
      </c>
      <c r="E52" s="34">
        <v>12038</v>
      </c>
      <c r="F52" s="29">
        <f t="shared" si="1"/>
        <v>1251.5240615182702</v>
      </c>
      <c r="G52" s="12">
        <f t="shared" si="2"/>
        <v>1566312.4765591868</v>
      </c>
    </row>
    <row r="53" spans="1:7" x14ac:dyDescent="0.2">
      <c r="A53" s="13">
        <v>25</v>
      </c>
      <c r="B53" s="61">
        <v>9.2523935076615142</v>
      </c>
      <c r="C53" s="61">
        <v>0.13718032450939077</v>
      </c>
      <c r="D53" s="34">
        <f t="shared" si="0"/>
        <v>10429.498951359008</v>
      </c>
      <c r="E53" s="34">
        <v>11963</v>
      </c>
      <c r="F53" s="29">
        <f t="shared" si="1"/>
        <v>1533.5010486409919</v>
      </c>
      <c r="G53" s="12">
        <f t="shared" si="2"/>
        <v>2351625.4661830221</v>
      </c>
    </row>
    <row r="54" spans="1:7" x14ac:dyDescent="0.2">
      <c r="A54" s="13">
        <v>26</v>
      </c>
      <c r="B54" s="61">
        <v>9.0520835468226402</v>
      </c>
      <c r="C54" s="61">
        <v>-6.0770210648827927E-2</v>
      </c>
      <c r="D54" s="34">
        <f t="shared" si="0"/>
        <v>8536.3052002432178</v>
      </c>
      <c r="E54" s="34">
        <v>8033</v>
      </c>
      <c r="F54" s="29">
        <f t="shared" si="1"/>
        <v>-503.30520024321777</v>
      </c>
      <c r="G54" s="12">
        <f t="shared" si="2"/>
        <v>253316.12459186555</v>
      </c>
    </row>
    <row r="55" spans="1:7" x14ac:dyDescent="0.2">
      <c r="A55" s="13">
        <v>27</v>
      </c>
      <c r="B55" s="61">
        <v>9.0111991542861443</v>
      </c>
      <c r="C55" s="61">
        <v>5.0409163889639785E-2</v>
      </c>
      <c r="D55" s="34">
        <f t="shared" si="0"/>
        <v>8194.3416656164391</v>
      </c>
      <c r="E55" s="34">
        <v>8618</v>
      </c>
      <c r="F55" s="29">
        <f t="shared" si="1"/>
        <v>423.65833438356094</v>
      </c>
      <c r="G55" s="12">
        <f t="shared" si="2"/>
        <v>179486.38429265312</v>
      </c>
    </row>
    <row r="56" spans="1:7" x14ac:dyDescent="0.2">
      <c r="A56" s="13">
        <v>28</v>
      </c>
      <c r="B56" s="61">
        <v>9.3184489941179294</v>
      </c>
      <c r="C56" s="61">
        <v>0.2012126254135147</v>
      </c>
      <c r="D56" s="34">
        <f t="shared" si="0"/>
        <v>11141.687622110137</v>
      </c>
      <c r="E56" s="34">
        <v>13625</v>
      </c>
      <c r="F56" s="29">
        <f t="shared" si="1"/>
        <v>2483.3123778898625</v>
      </c>
      <c r="G56" s="12">
        <f t="shared" si="2"/>
        <v>6166840.3661810039</v>
      </c>
    </row>
    <row r="57" spans="1:7" x14ac:dyDescent="0.2">
      <c r="A57" s="13">
        <v>29</v>
      </c>
      <c r="B57" s="61">
        <v>9.2847941012780151</v>
      </c>
      <c r="C57" s="61">
        <v>8.5451788207789647E-2</v>
      </c>
      <c r="D57" s="34">
        <f t="shared" si="0"/>
        <v>10772.954951543108</v>
      </c>
      <c r="E57" s="34">
        <v>11734</v>
      </c>
      <c r="F57" s="29">
        <f t="shared" si="1"/>
        <v>961.04504845689189</v>
      </c>
      <c r="G57" s="12">
        <f t="shared" si="2"/>
        <v>923607.58516350971</v>
      </c>
    </row>
    <row r="58" spans="1:7" x14ac:dyDescent="0.2">
      <c r="A58" s="13">
        <v>30</v>
      </c>
      <c r="B58" s="61">
        <v>9.084484140439141</v>
      </c>
      <c r="C58" s="61">
        <v>8.7604596607953056E-3</v>
      </c>
      <c r="D58" s="34">
        <f t="shared" si="0"/>
        <v>8817.4160430650809</v>
      </c>
      <c r="E58" s="34">
        <v>8895</v>
      </c>
      <c r="F58" s="29">
        <f t="shared" si="1"/>
        <v>77.583956934919115</v>
      </c>
      <c r="G58" s="12">
        <f t="shared" si="2"/>
        <v>6019.2703736793837</v>
      </c>
    </row>
    <row r="59" spans="1:7" x14ac:dyDescent="0.2">
      <c r="A59" s="13">
        <v>31</v>
      </c>
      <c r="B59" s="61">
        <v>9.0435997479026451</v>
      </c>
      <c r="C59" s="61">
        <v>3.0577199260665822E-2</v>
      </c>
      <c r="D59" s="34">
        <f t="shared" si="0"/>
        <v>8464.1912361222021</v>
      </c>
      <c r="E59" s="34">
        <v>8727</v>
      </c>
      <c r="F59" s="29">
        <f t="shared" si="1"/>
        <v>262.8087638777979</v>
      </c>
      <c r="G59" s="12">
        <f t="shared" si="2"/>
        <v>69068.446370976133</v>
      </c>
    </row>
    <row r="60" spans="1:7" x14ac:dyDescent="0.2">
      <c r="A60" s="13">
        <v>32</v>
      </c>
      <c r="B60" s="61">
        <v>9.3508495877344302</v>
      </c>
      <c r="C60" s="61">
        <v>0.19410415137796555</v>
      </c>
      <c r="D60" s="34">
        <f t="shared" si="0"/>
        <v>11508.596855606154</v>
      </c>
      <c r="E60" s="34">
        <v>13974</v>
      </c>
      <c r="F60" s="29">
        <f t="shared" si="1"/>
        <v>2465.4031443938457</v>
      </c>
      <c r="G60" s="12">
        <f t="shared" si="2"/>
        <v>6078212.6643870613</v>
      </c>
    </row>
    <row r="61" spans="1:7" x14ac:dyDescent="0.2">
      <c r="A61" s="13">
        <v>33</v>
      </c>
      <c r="B61" s="61">
        <v>9.3171946948945159</v>
      </c>
      <c r="C61" s="61">
        <v>0.12290728069745249</v>
      </c>
      <c r="D61" s="34">
        <f t="shared" si="0"/>
        <v>11127.721372737135</v>
      </c>
      <c r="E61" s="34">
        <v>12583</v>
      </c>
      <c r="F61" s="29">
        <f t="shared" si="1"/>
        <v>1455.2786272628655</v>
      </c>
      <c r="G61" s="12">
        <f t="shared" si="2"/>
        <v>2117835.88296809</v>
      </c>
    </row>
    <row r="62" spans="1:7" x14ac:dyDescent="0.2">
      <c r="A62" s="13">
        <v>34</v>
      </c>
      <c r="B62" s="61">
        <v>9.1168847340556418</v>
      </c>
      <c r="C62" s="61">
        <v>4.4790465939259505E-2</v>
      </c>
      <c r="D62" s="34">
        <f t="shared" si="0"/>
        <v>9107.7842055467136</v>
      </c>
      <c r="E62" s="34">
        <v>9525</v>
      </c>
      <c r="F62" s="29">
        <f t="shared" si="1"/>
        <v>417.21579445328643</v>
      </c>
      <c r="G62" s="12">
        <f t="shared" si="2"/>
        <v>174069.01914128696</v>
      </c>
    </row>
    <row r="63" spans="1:7" x14ac:dyDescent="0.2">
      <c r="A63" s="13">
        <v>35</v>
      </c>
      <c r="B63" s="61">
        <v>9.0760003415191459</v>
      </c>
      <c r="C63" s="61">
        <v>9.9955603595205389E-2</v>
      </c>
      <c r="D63" s="34">
        <f t="shared" si="0"/>
        <v>8742.9272789857969</v>
      </c>
      <c r="E63" s="34">
        <v>9662</v>
      </c>
      <c r="F63" s="29">
        <f t="shared" si="1"/>
        <v>919.07272101420313</v>
      </c>
      <c r="G63" s="12">
        <f t="shared" si="2"/>
        <v>844694.66651245125</v>
      </c>
    </row>
    <row r="64" spans="1:7" x14ac:dyDescent="0.2">
      <c r="A64" s="13">
        <v>36</v>
      </c>
      <c r="B64" s="61">
        <v>9.383250181350931</v>
      </c>
      <c r="C64" s="61">
        <v>0.26469975205998253</v>
      </c>
      <c r="D64" s="34">
        <f t="shared" si="0"/>
        <v>11887.588853418545</v>
      </c>
      <c r="E64" s="34">
        <v>15490</v>
      </c>
      <c r="F64" s="29">
        <f t="shared" si="1"/>
        <v>3602.4111465814549</v>
      </c>
      <c r="G64" s="12">
        <f t="shared" si="2"/>
        <v>12977366.069014313</v>
      </c>
    </row>
    <row r="65" spans="1:7" x14ac:dyDescent="0.2">
      <c r="A65" s="13">
        <v>37</v>
      </c>
      <c r="B65" s="61">
        <v>9.3495952885110167</v>
      </c>
      <c r="C65" s="61">
        <v>0.185650683714913</v>
      </c>
      <c r="D65" s="34">
        <f t="shared" si="0"/>
        <v>11494.170680768888</v>
      </c>
      <c r="E65" s="34">
        <v>13839</v>
      </c>
      <c r="F65" s="29">
        <f t="shared" si="1"/>
        <v>2344.8293192311121</v>
      </c>
      <c r="G65" s="12">
        <f t="shared" si="2"/>
        <v>5498224.5363258403</v>
      </c>
    </row>
    <row r="66" spans="1:7" x14ac:dyDescent="0.2">
      <c r="A66" s="13">
        <v>38</v>
      </c>
      <c r="B66" s="61">
        <v>9.1492853276721426</v>
      </c>
      <c r="C66" s="61">
        <v>6.574403379017113E-2</v>
      </c>
      <c r="D66" s="34">
        <f t="shared" si="0"/>
        <v>9407.7145424081391</v>
      </c>
      <c r="E66" s="34">
        <v>10047</v>
      </c>
      <c r="F66" s="29">
        <f t="shared" si="1"/>
        <v>639.2854575918609</v>
      </c>
      <c r="G66" s="12">
        <f t="shared" si="2"/>
        <v>408685.89628843497</v>
      </c>
    </row>
    <row r="67" spans="1:7" x14ac:dyDescent="0.2">
      <c r="A67" s="13">
        <v>39</v>
      </c>
      <c r="B67" s="61">
        <v>9.1084009351356467</v>
      </c>
      <c r="C67" s="61">
        <v>8.0511489426916327E-2</v>
      </c>
      <c r="D67" s="34">
        <f t="shared" si="0"/>
        <v>9030.8424364775801</v>
      </c>
      <c r="E67" s="34">
        <v>9788</v>
      </c>
      <c r="F67" s="29">
        <f t="shared" si="1"/>
        <v>757.15756352241988</v>
      </c>
      <c r="G67" s="12">
        <f t="shared" si="2"/>
        <v>573287.57599920733</v>
      </c>
    </row>
    <row r="68" spans="1:7" x14ac:dyDescent="0.2">
      <c r="A68" s="13">
        <v>40</v>
      </c>
      <c r="B68" s="61">
        <v>9.4156507749674319</v>
      </c>
      <c r="C68" s="61">
        <v>0.19868696184188117</v>
      </c>
      <c r="D68" s="34">
        <f t="shared" si="0"/>
        <v>12279.06151557325</v>
      </c>
      <c r="E68" s="34">
        <v>14978</v>
      </c>
      <c r="F68" s="29">
        <f t="shared" si="1"/>
        <v>2698.9384844267497</v>
      </c>
      <c r="G68" s="12">
        <f t="shared" si="2"/>
        <v>7284268.9427197604</v>
      </c>
    </row>
    <row r="69" spans="1:7" x14ac:dyDescent="0.2">
      <c r="A69" s="13">
        <v>41</v>
      </c>
      <c r="B69" s="61">
        <v>9.3819958821275176</v>
      </c>
      <c r="C69" s="61">
        <v>9.4164315443311608E-2</v>
      </c>
      <c r="D69" s="34">
        <f t="shared" si="0"/>
        <v>11872.68760721585</v>
      </c>
      <c r="E69" s="34">
        <v>13045</v>
      </c>
      <c r="F69" s="29">
        <f t="shared" si="1"/>
        <v>1172.3123927841498</v>
      </c>
      <c r="G69" s="12">
        <f t="shared" si="2"/>
        <v>1374316.3462752986</v>
      </c>
    </row>
    <row r="70" spans="1:7" x14ac:dyDescent="0.2">
      <c r="A70" s="13">
        <v>42</v>
      </c>
      <c r="B70" s="61">
        <v>9.1816859212886435</v>
      </c>
      <c r="C70" s="61">
        <v>-2.3797409314884277E-2</v>
      </c>
      <c r="D70" s="34">
        <f t="shared" si="0"/>
        <v>9717.5219476035982</v>
      </c>
      <c r="E70" s="34">
        <v>9489</v>
      </c>
      <c r="F70" s="29">
        <f t="shared" si="1"/>
        <v>-228.52194760359816</v>
      </c>
      <c r="G70" s="12">
        <f t="shared" si="2"/>
        <v>52222.280536541664</v>
      </c>
    </row>
    <row r="71" spans="1:7" x14ac:dyDescent="0.2">
      <c r="A71" s="13">
        <v>43</v>
      </c>
      <c r="B71" s="61">
        <v>9.1408015287521476</v>
      </c>
      <c r="C71" s="61">
        <v>-6.5021650171660283E-2</v>
      </c>
      <c r="D71" s="34">
        <f t="shared" si="0"/>
        <v>9328.2389879314014</v>
      </c>
      <c r="E71" s="34">
        <v>8741</v>
      </c>
      <c r="F71" s="29">
        <f t="shared" si="1"/>
        <v>-587.23898793140143</v>
      </c>
      <c r="G71" s="12">
        <f t="shared" si="2"/>
        <v>344849.62894669664</v>
      </c>
    </row>
    <row r="72" spans="1:7" x14ac:dyDescent="0.2">
      <c r="A72" s="13">
        <v>44</v>
      </c>
      <c r="B72" s="61">
        <v>9.4480513685839327</v>
      </c>
      <c r="C72" s="61">
        <v>3.6049620502986102E-2</v>
      </c>
      <c r="D72" s="34">
        <f t="shared" si="0"/>
        <v>12683.425845424759</v>
      </c>
      <c r="E72" s="34">
        <v>13149</v>
      </c>
      <c r="F72" s="29">
        <f t="shared" si="1"/>
        <v>465.57415457524075</v>
      </c>
      <c r="G72" s="12">
        <f t="shared" si="2"/>
        <v>216759.29340845018</v>
      </c>
    </row>
    <row r="73" spans="1:7" x14ac:dyDescent="0.2">
      <c r="A73" s="13">
        <v>45</v>
      </c>
      <c r="B73" s="61">
        <v>9.4143964757440184</v>
      </c>
      <c r="C73" s="61">
        <v>0.13995904202410614</v>
      </c>
      <c r="D73" s="34">
        <f t="shared" si="0"/>
        <v>12263.669553331136</v>
      </c>
      <c r="E73" s="34">
        <v>14106</v>
      </c>
      <c r="F73" s="29">
        <f t="shared" si="1"/>
        <v>1842.3304466688642</v>
      </c>
      <c r="G73" s="12">
        <f t="shared" si="2"/>
        <v>3394181.4747230965</v>
      </c>
    </row>
    <row r="74" spans="1:7" x14ac:dyDescent="0.2">
      <c r="A74" s="13">
        <v>46</v>
      </c>
      <c r="B74" s="61">
        <v>9.2140865149051443</v>
      </c>
      <c r="C74" s="61">
        <v>-3.9461629316281943E-3</v>
      </c>
      <c r="D74" s="34">
        <f t="shared" si="0"/>
        <v>10037.531684925661</v>
      </c>
      <c r="E74" s="34">
        <v>9998</v>
      </c>
      <c r="F74" s="29">
        <f t="shared" si="1"/>
        <v>-39.531684925661466</v>
      </c>
      <c r="G74" s="12">
        <f t="shared" si="2"/>
        <v>1562.7541130617699</v>
      </c>
    </row>
    <row r="75" spans="1:7" x14ac:dyDescent="0.2">
      <c r="A75" s="13">
        <v>47</v>
      </c>
      <c r="B75" s="61">
        <v>9.1732021223686484</v>
      </c>
      <c r="C75" s="61">
        <v>4.0532482675549986E-2</v>
      </c>
      <c r="D75" s="34">
        <f t="shared" si="0"/>
        <v>9635.4291671047577</v>
      </c>
      <c r="E75" s="34">
        <v>10034</v>
      </c>
      <c r="F75" s="29">
        <f t="shared" si="1"/>
        <v>398.57083289524235</v>
      </c>
      <c r="G75" s="12">
        <f t="shared" si="2"/>
        <v>158858.70883480718</v>
      </c>
    </row>
    <row r="76" spans="1:7" x14ac:dyDescent="0.2">
      <c r="A76" s="13">
        <v>48</v>
      </c>
      <c r="B76" s="61">
        <v>9.4804519622004335</v>
      </c>
      <c r="C76" s="61">
        <v>0.14073899016025138</v>
      </c>
      <c r="D76" s="34">
        <f t="shared" si="0"/>
        <v>13101.106381164549</v>
      </c>
      <c r="E76" s="34">
        <v>15081</v>
      </c>
      <c r="F76" s="29">
        <f t="shared" si="1"/>
        <v>1979.893618835451</v>
      </c>
      <c r="G76" s="12">
        <f t="shared" si="2"/>
        <v>3919978.7419053381</v>
      </c>
    </row>
    <row r="77" spans="1:7" x14ac:dyDescent="0.2">
      <c r="A77" s="13">
        <v>49</v>
      </c>
      <c r="B77" s="61">
        <v>9.4467970693605192</v>
      </c>
      <c r="C77" s="61">
        <v>4.6162580724981694E-2</v>
      </c>
      <c r="D77" s="34">
        <f t="shared" si="0"/>
        <v>12667.527007271221</v>
      </c>
      <c r="E77" s="34">
        <v>13266</v>
      </c>
      <c r="F77" s="29">
        <f t="shared" si="1"/>
        <v>598.47299272877899</v>
      </c>
      <c r="G77" s="12">
        <f t="shared" si="2"/>
        <v>358169.92302574113</v>
      </c>
    </row>
    <row r="78" spans="1:7" x14ac:dyDescent="0.2">
      <c r="A78" s="13">
        <v>50</v>
      </c>
      <c r="B78" s="61">
        <v>9.2464871085216451</v>
      </c>
      <c r="C78" s="61">
        <v>-3.644678155446357E-2</v>
      </c>
      <c r="D78" s="34">
        <f t="shared" si="0"/>
        <v>10368.079729496538</v>
      </c>
      <c r="E78" s="34">
        <v>9997</v>
      </c>
      <c r="F78" s="29">
        <f t="shared" si="1"/>
        <v>-371.07972949653777</v>
      </c>
      <c r="G78" s="12">
        <f t="shared" si="2"/>
        <v>137700.16564322365</v>
      </c>
    </row>
    <row r="79" spans="1:7" x14ac:dyDescent="0.2">
      <c r="A79" s="13">
        <v>51</v>
      </c>
      <c r="B79" s="61">
        <v>9.2056027159851492</v>
      </c>
      <c r="C79" s="61">
        <v>-9.7627350686995129E-2</v>
      </c>
      <c r="D79" s="34">
        <f t="shared" si="0"/>
        <v>9952.7354899899783</v>
      </c>
      <c r="E79" s="34">
        <v>9027</v>
      </c>
      <c r="F79" s="29">
        <f t="shared" si="1"/>
        <v>-925.7354899899783</v>
      </c>
      <c r="G79" s="12">
        <f t="shared" si="2"/>
        <v>856986.19742698525</v>
      </c>
    </row>
    <row r="80" spans="1:7" x14ac:dyDescent="0.2">
      <c r="A80" s="13">
        <v>52</v>
      </c>
      <c r="B80" s="61">
        <v>9.5128525558169343</v>
      </c>
      <c r="C80" s="61">
        <v>5.6839175301389488E-2</v>
      </c>
      <c r="D80" s="34">
        <f t="shared" si="0"/>
        <v>13532.541641539625</v>
      </c>
      <c r="E80" s="34">
        <v>14324</v>
      </c>
      <c r="F80" s="29">
        <f t="shared" si="1"/>
        <v>791.45835846037517</v>
      </c>
      <c r="G80" s="12">
        <f t="shared" si="2"/>
        <v>626406.33317679167</v>
      </c>
    </row>
    <row r="81" spans="1:7" x14ac:dyDescent="0.2">
      <c r="A81" s="13">
        <v>53</v>
      </c>
      <c r="B81" s="61">
        <v>9.47919766297702</v>
      </c>
      <c r="C81" s="61">
        <v>4.9033261098987424E-3</v>
      </c>
      <c r="D81" s="34">
        <f t="shared" si="0"/>
        <v>13084.683975063475</v>
      </c>
      <c r="E81" s="34">
        <v>13149</v>
      </c>
      <c r="F81" s="29">
        <f t="shared" si="1"/>
        <v>64.316024936524627</v>
      </c>
      <c r="G81" s="12">
        <f t="shared" si="2"/>
        <v>4136.5510636356576</v>
      </c>
    </row>
    <row r="82" spans="1:7" x14ac:dyDescent="0.2">
      <c r="A82" s="13">
        <v>54</v>
      </c>
      <c r="B82" s="61">
        <v>9.278887702138146</v>
      </c>
      <c r="C82" s="61">
        <v>4.5584603882948826E-2</v>
      </c>
      <c r="D82" s="34">
        <f t="shared" si="0"/>
        <v>10709.513120505097</v>
      </c>
      <c r="E82" s="34">
        <v>11209</v>
      </c>
      <c r="F82" s="29">
        <f t="shared" si="1"/>
        <v>499.48687949490341</v>
      </c>
      <c r="G82" s="12">
        <f t="shared" si="2"/>
        <v>249487.14278755616</v>
      </c>
    </row>
    <row r="83" spans="1:7" x14ac:dyDescent="0.2">
      <c r="A83" s="13">
        <v>55</v>
      </c>
      <c r="B83" s="61">
        <v>9.238003309601643</v>
      </c>
      <c r="C83" s="61">
        <v>4.9978446140883648E-3</v>
      </c>
      <c r="D83" s="34">
        <f t="shared" si="0"/>
        <v>10280.491093420584</v>
      </c>
      <c r="E83" s="34">
        <v>10332</v>
      </c>
      <c r="F83" s="29">
        <f t="shared" si="1"/>
        <v>51.508906579416362</v>
      </c>
      <c r="G83" s="12">
        <f t="shared" si="2"/>
        <v>2653.1674570070422</v>
      </c>
    </row>
    <row r="84" spans="1:7" x14ac:dyDescent="0.2">
      <c r="A84" s="13">
        <v>56</v>
      </c>
      <c r="B84" s="61">
        <v>9.5452531494334281</v>
      </c>
      <c r="C84" s="61">
        <v>9.3878155954415732E-2</v>
      </c>
      <c r="D84" s="34">
        <f t="shared" si="0"/>
        <v>13978.184586248997</v>
      </c>
      <c r="E84" s="34">
        <v>15354</v>
      </c>
      <c r="F84" s="29">
        <f t="shared" si="1"/>
        <v>1375.8154137510028</v>
      </c>
      <c r="G84" s="12">
        <f t="shared" si="2"/>
        <v>1892868.0527148431</v>
      </c>
    </row>
    <row r="85" spans="1:7" x14ac:dyDescent="0.2">
      <c r="A85" s="13">
        <v>57</v>
      </c>
      <c r="B85" s="61">
        <v>9.5115982565935138</v>
      </c>
      <c r="C85" s="61">
        <v>2.0825614551782223E-2</v>
      </c>
      <c r="D85" s="34">
        <f t="shared" si="0"/>
        <v>13515.578425765894</v>
      </c>
      <c r="E85" s="34">
        <v>13800</v>
      </c>
      <c r="F85" s="29">
        <f t="shared" si="1"/>
        <v>284.42157423410572</v>
      </c>
      <c r="G85" s="12">
        <f t="shared" si="2"/>
        <v>80895.631889806915</v>
      </c>
    </row>
    <row r="86" spans="1:7" x14ac:dyDescent="0.2">
      <c r="A86" s="13">
        <v>58</v>
      </c>
      <c r="B86" s="61">
        <v>9.3112882957546397</v>
      </c>
      <c r="C86" s="61">
        <v>6.3379369643218553E-2</v>
      </c>
      <c r="D86" s="34">
        <f t="shared" si="0"/>
        <v>11062.19032555987</v>
      </c>
      <c r="E86" s="34">
        <v>11786</v>
      </c>
      <c r="F86" s="29">
        <f t="shared" si="1"/>
        <v>723.80967444013004</v>
      </c>
      <c r="G86" s="12">
        <f t="shared" si="2"/>
        <v>523900.44481312705</v>
      </c>
    </row>
    <row r="87" spans="1:7" x14ac:dyDescent="0.2">
      <c r="A87" s="13">
        <v>59</v>
      </c>
      <c r="B87" s="61">
        <v>9.2704039032181438</v>
      </c>
      <c r="C87" s="61">
        <v>-6.5227643139316172E-3</v>
      </c>
      <c r="D87" s="34">
        <f t="shared" si="0"/>
        <v>10619.04008482869</v>
      </c>
      <c r="E87" s="34">
        <v>10550</v>
      </c>
      <c r="F87" s="29">
        <f t="shared" si="1"/>
        <v>-69.040084828689942</v>
      </c>
      <c r="G87" s="12">
        <f t="shared" si="2"/>
        <v>4766.5333131527032</v>
      </c>
    </row>
    <row r="88" spans="1:7" x14ac:dyDescent="0.2">
      <c r="A88" s="13">
        <v>60</v>
      </c>
      <c r="B88" s="61">
        <v>9.5776537430499289</v>
      </c>
      <c r="C88" s="61">
        <v>0.10978999528721189</v>
      </c>
      <c r="D88" s="34">
        <f t="shared" si="0"/>
        <v>14438.503091502074</v>
      </c>
      <c r="E88" s="34">
        <v>16114</v>
      </c>
      <c r="F88" s="29">
        <f t="shared" si="1"/>
        <v>1675.4969084979257</v>
      </c>
      <c r="G88" s="12">
        <f t="shared" si="2"/>
        <v>2807289.8903861064</v>
      </c>
    </row>
    <row r="89" spans="1:7" x14ac:dyDescent="0.2">
      <c r="A89" s="13">
        <v>61</v>
      </c>
      <c r="B89" s="61">
        <v>9.5439988502100146</v>
      </c>
      <c r="C89" s="61">
        <v>-5.186873148688953E-2</v>
      </c>
      <c r="D89" s="34">
        <f t="shared" si="0"/>
        <v>13960.662751286938</v>
      </c>
      <c r="E89" s="34">
        <v>13255</v>
      </c>
      <c r="F89" s="29">
        <f t="shared" si="1"/>
        <v>-705.66275128693815</v>
      </c>
      <c r="G89" s="12">
        <f t="shared" si="2"/>
        <v>497959.91855385114</v>
      </c>
    </row>
    <row r="90" spans="1:7" x14ac:dyDescent="0.2">
      <c r="A90" s="13">
        <v>62</v>
      </c>
      <c r="B90" s="61">
        <v>9.3436888893711405</v>
      </c>
      <c r="C90" s="61">
        <v>-2.0571317137818568E-3</v>
      </c>
      <c r="D90" s="34">
        <f t="shared" si="0"/>
        <v>11426.481617041036</v>
      </c>
      <c r="E90" s="34">
        <v>11403</v>
      </c>
      <c r="F90" s="29">
        <f t="shared" si="1"/>
        <v>-23.481617041035861</v>
      </c>
      <c r="G90" s="12">
        <f t="shared" si="2"/>
        <v>551.38633886186574</v>
      </c>
    </row>
    <row r="91" spans="1:7" x14ac:dyDescent="0.2">
      <c r="A91" s="13">
        <v>63</v>
      </c>
      <c r="B91" s="61">
        <v>9.3028044968346446</v>
      </c>
      <c r="C91" s="61">
        <v>-6.5919569636349706E-2</v>
      </c>
      <c r="D91" s="34">
        <f t="shared" si="0"/>
        <v>10968.737903519648</v>
      </c>
      <c r="E91" s="34">
        <v>10269</v>
      </c>
      <c r="F91" s="29">
        <f t="shared" si="1"/>
        <v>-699.73790351964817</v>
      </c>
      <c r="G91" s="12">
        <f t="shared" si="2"/>
        <v>489633.13362207246</v>
      </c>
    </row>
    <row r="92" spans="1:7" x14ac:dyDescent="0.2">
      <c r="A92" s="13">
        <v>64</v>
      </c>
      <c r="B92" s="61">
        <v>9.6100543366664297</v>
      </c>
      <c r="C92" s="61">
        <v>-6.2599077470315123E-2</v>
      </c>
      <c r="D92" s="34">
        <f t="shared" si="0"/>
        <v>14913.980441236778</v>
      </c>
      <c r="E92" s="34">
        <v>14009</v>
      </c>
      <c r="F92" s="29">
        <f t="shared" si="1"/>
        <v>-904.98044123677755</v>
      </c>
      <c r="G92" s="12">
        <f t="shared" si="2"/>
        <v>818989.59902111255</v>
      </c>
    </row>
    <row r="93" spans="1:7" x14ac:dyDescent="0.2">
      <c r="A93" s="13">
        <v>65</v>
      </c>
      <c r="B93" s="61">
        <v>9.5763994438265154</v>
      </c>
      <c r="C93" s="61">
        <v>9.4336043116292956E-2</v>
      </c>
      <c r="D93" s="34">
        <f t="shared" si="0"/>
        <v>14420.404241346856</v>
      </c>
      <c r="E93" s="34">
        <v>15847</v>
      </c>
      <c r="F93" s="29">
        <f t="shared" si="1"/>
        <v>1426.595758653144</v>
      </c>
      <c r="G93" s="12">
        <f t="shared" si="2"/>
        <v>2035175.4586071395</v>
      </c>
    </row>
    <row r="94" spans="1:7" x14ac:dyDescent="0.2">
      <c r="A94" s="13">
        <v>66</v>
      </c>
      <c r="B94" s="61">
        <v>9.3760894829876413</v>
      </c>
      <c r="C94" s="61">
        <v>9.4073464561242659E-2</v>
      </c>
      <c r="D94" s="34">
        <f t="shared" ref="D94:D157" si="3">EXP(B94)</f>
        <v>11802.769460845333</v>
      </c>
      <c r="E94" s="34">
        <v>12967</v>
      </c>
      <c r="F94" s="29">
        <f t="shared" ref="F94:F157" si="4">E94-D94</f>
        <v>1164.230539154667</v>
      </c>
      <c r="G94" s="12">
        <f t="shared" ref="G94:G157" si="5">F94*F94</f>
        <v>1355432.7483003666</v>
      </c>
    </row>
    <row r="95" spans="1:7" x14ac:dyDescent="0.2">
      <c r="A95" s="13">
        <v>67</v>
      </c>
      <c r="B95" s="61">
        <v>9.3352050904511454</v>
      </c>
      <c r="C95" s="61">
        <v>-1.7227451764512125E-4</v>
      </c>
      <c r="D95" s="34">
        <f t="shared" si="3"/>
        <v>11329.951693844607</v>
      </c>
      <c r="E95" s="34">
        <v>11328</v>
      </c>
      <c r="F95" s="29">
        <f t="shared" si="4"/>
        <v>-1.9516938446067797</v>
      </c>
      <c r="G95" s="12">
        <f t="shared" si="5"/>
        <v>3.8091088630759931</v>
      </c>
    </row>
    <row r="96" spans="1:7" x14ac:dyDescent="0.2">
      <c r="A96" s="13">
        <v>68</v>
      </c>
      <c r="B96" s="61">
        <v>9.6424549302829305</v>
      </c>
      <c r="C96" s="61">
        <v>2.6195972347942131E-2</v>
      </c>
      <c r="D96" s="34">
        <f t="shared" si="3"/>
        <v>15405.115834515054</v>
      </c>
      <c r="E96" s="34">
        <v>15814</v>
      </c>
      <c r="F96" s="29">
        <f t="shared" si="4"/>
        <v>408.8841654849457</v>
      </c>
      <c r="G96" s="12">
        <f t="shared" si="5"/>
        <v>167186.26078432045</v>
      </c>
    </row>
    <row r="97" spans="1:7" x14ac:dyDescent="0.2">
      <c r="A97" s="13">
        <v>69</v>
      </c>
      <c r="B97" s="61">
        <v>9.6088000374430163</v>
      </c>
      <c r="C97" s="61">
        <v>0.22351369563858725</v>
      </c>
      <c r="D97" s="34">
        <f t="shared" si="3"/>
        <v>14895.285574081008</v>
      </c>
      <c r="E97" s="34">
        <v>18626</v>
      </c>
      <c r="F97" s="29">
        <f t="shared" si="4"/>
        <v>3730.7144259189918</v>
      </c>
      <c r="G97" s="12">
        <f t="shared" si="5"/>
        <v>13918230.127760073</v>
      </c>
    </row>
    <row r="98" spans="1:7" x14ac:dyDescent="0.2">
      <c r="A98" s="13">
        <v>70</v>
      </c>
      <c r="B98" s="61">
        <v>9.4084900766041422</v>
      </c>
      <c r="C98" s="61">
        <v>8.0920390975258272E-2</v>
      </c>
      <c r="D98" s="34">
        <f t="shared" si="3"/>
        <v>12191.448917933611</v>
      </c>
      <c r="E98" s="34">
        <v>13219</v>
      </c>
      <c r="F98" s="29">
        <f t="shared" si="4"/>
        <v>1027.5510820663894</v>
      </c>
      <c r="G98" s="12">
        <f t="shared" si="5"/>
        <v>1055861.2262558078</v>
      </c>
    </row>
    <row r="99" spans="1:7" x14ac:dyDescent="0.2">
      <c r="A99" s="13">
        <v>71</v>
      </c>
      <c r="B99" s="61">
        <v>9.3676056840676463</v>
      </c>
      <c r="C99" s="61">
        <v>0.16612168498109448</v>
      </c>
      <c r="D99" s="34">
        <f t="shared" si="3"/>
        <v>11703.060690661743</v>
      </c>
      <c r="E99" s="34">
        <v>13818</v>
      </c>
      <c r="F99" s="29">
        <f t="shared" si="4"/>
        <v>2114.9393093382569</v>
      </c>
      <c r="G99" s="12">
        <f t="shared" si="5"/>
        <v>4472968.2821841827</v>
      </c>
    </row>
    <row r="100" spans="1:7" x14ac:dyDescent="0.2">
      <c r="A100" s="13">
        <v>72</v>
      </c>
      <c r="B100" s="61">
        <v>9.6748555238994314</v>
      </c>
      <c r="C100" s="61">
        <v>0.12671003891131249</v>
      </c>
      <c r="D100" s="34">
        <f t="shared" si="3"/>
        <v>15912.424909627031</v>
      </c>
      <c r="E100" s="34">
        <v>18062</v>
      </c>
      <c r="F100" s="29">
        <f t="shared" si="4"/>
        <v>2149.5750903729695</v>
      </c>
      <c r="G100" s="12">
        <f t="shared" si="5"/>
        <v>4620673.0691519603</v>
      </c>
    </row>
    <row r="101" spans="1:7" x14ac:dyDescent="0.2">
      <c r="A101" s="13">
        <v>73</v>
      </c>
      <c r="B101" s="61">
        <v>9.6412006310595171</v>
      </c>
      <c r="C101" s="61">
        <v>2.1615653294185577E-2</v>
      </c>
      <c r="D101" s="34">
        <f t="shared" si="3"/>
        <v>15385.805322798866</v>
      </c>
      <c r="E101" s="34">
        <v>15722</v>
      </c>
      <c r="F101" s="29">
        <f t="shared" si="4"/>
        <v>336.19467720113425</v>
      </c>
      <c r="G101" s="12">
        <f t="shared" si="5"/>
        <v>113026.86097837485</v>
      </c>
    </row>
    <row r="102" spans="1:7" x14ac:dyDescent="0.2">
      <c r="A102" s="13">
        <v>74</v>
      </c>
      <c r="B102" s="61">
        <v>9.440890670220643</v>
      </c>
      <c r="C102" s="61">
        <v>-3.9021260699591664E-2</v>
      </c>
      <c r="D102" s="34">
        <f t="shared" si="3"/>
        <v>12592.928059101425</v>
      </c>
      <c r="E102" s="34">
        <v>12111</v>
      </c>
      <c r="F102" s="29">
        <f t="shared" si="4"/>
        <v>-481.92805910142488</v>
      </c>
      <c r="G102" s="12">
        <f t="shared" si="5"/>
        <v>232254.65414926648</v>
      </c>
    </row>
    <row r="103" spans="1:7" x14ac:dyDescent="0.2">
      <c r="A103" s="13">
        <v>75</v>
      </c>
      <c r="B103" s="61">
        <v>9.4000062776841471</v>
      </c>
      <c r="C103" s="61">
        <v>-3.2491231335965765E-2</v>
      </c>
      <c r="D103" s="34">
        <f t="shared" si="3"/>
        <v>12088.456617491256</v>
      </c>
      <c r="E103" s="34">
        <v>11702</v>
      </c>
      <c r="F103" s="29">
        <f t="shared" si="4"/>
        <v>-386.45661749125611</v>
      </c>
      <c r="G103" s="12">
        <f t="shared" si="5"/>
        <v>149348.71720278304</v>
      </c>
    </row>
    <row r="104" spans="1:7" x14ac:dyDescent="0.2">
      <c r="A104" s="13">
        <v>76</v>
      </c>
      <c r="B104" s="61">
        <v>9.7072561175159322</v>
      </c>
      <c r="C104" s="61">
        <v>-5.2935301203250518E-2</v>
      </c>
      <c r="D104" s="34">
        <f t="shared" si="3"/>
        <v>16436.440285454668</v>
      </c>
      <c r="E104" s="34">
        <v>15589</v>
      </c>
      <c r="F104" s="29">
        <f t="shared" si="4"/>
        <v>-847.4402854546679</v>
      </c>
      <c r="G104" s="12">
        <f t="shared" si="5"/>
        <v>718155.03741148906</v>
      </c>
    </row>
    <row r="105" spans="1:7" x14ac:dyDescent="0.2">
      <c r="A105" s="13">
        <v>77</v>
      </c>
      <c r="B105" s="61">
        <v>9.6736012246760179</v>
      </c>
      <c r="C105" s="61">
        <v>-6.7711409379047183E-2</v>
      </c>
      <c r="D105" s="34">
        <f t="shared" si="3"/>
        <v>15892.4784794313</v>
      </c>
      <c r="E105" s="34">
        <v>14852</v>
      </c>
      <c r="F105" s="29">
        <f t="shared" si="4"/>
        <v>-1040.4784794313</v>
      </c>
      <c r="G105" s="12">
        <f t="shared" si="5"/>
        <v>1082595.4661596701</v>
      </c>
    </row>
    <row r="106" spans="1:7" x14ac:dyDescent="0.2">
      <c r="A106" s="13">
        <v>78</v>
      </c>
      <c r="B106" s="61">
        <v>9.4732912638371438</v>
      </c>
      <c r="C106" s="61">
        <v>4.5415771783652303E-2</v>
      </c>
      <c r="D106" s="34">
        <f t="shared" si="3"/>
        <v>13007.628393408617</v>
      </c>
      <c r="E106" s="34">
        <v>13612</v>
      </c>
      <c r="F106" s="29">
        <f t="shared" si="4"/>
        <v>604.37160659138317</v>
      </c>
      <c r="G106" s="12">
        <f t="shared" si="5"/>
        <v>365265.03885384963</v>
      </c>
    </row>
    <row r="107" spans="1:7" x14ac:dyDescent="0.2">
      <c r="A107" s="13">
        <v>79</v>
      </c>
      <c r="B107" s="61">
        <v>9.4324068713006479</v>
      </c>
      <c r="C107" s="61">
        <v>-8.5693250620604289E-3</v>
      </c>
      <c r="D107" s="34">
        <f t="shared" si="3"/>
        <v>12486.544097782105</v>
      </c>
      <c r="E107" s="34">
        <v>12380</v>
      </c>
      <c r="F107" s="29">
        <f t="shared" si="4"/>
        <v>-106.54409778210538</v>
      </c>
      <c r="G107" s="12">
        <f t="shared" si="5"/>
        <v>11351.644772202833</v>
      </c>
    </row>
    <row r="108" spans="1:7" x14ac:dyDescent="0.2">
      <c r="A108" s="13">
        <v>80</v>
      </c>
      <c r="B108" s="61">
        <v>9.739656711132433</v>
      </c>
      <c r="C108" s="61">
        <v>-9.0996894177138188E-2</v>
      </c>
      <c r="D108" s="34">
        <f t="shared" si="3"/>
        <v>16977.712120663153</v>
      </c>
      <c r="E108" s="34">
        <v>15501</v>
      </c>
      <c r="F108" s="29">
        <f t="shared" si="4"/>
        <v>-1476.7121206631527</v>
      </c>
      <c r="G108" s="12">
        <f t="shared" si="5"/>
        <v>2180678.6873134659</v>
      </c>
    </row>
    <row r="109" spans="1:7" x14ac:dyDescent="0.2">
      <c r="A109" s="13">
        <v>81</v>
      </c>
      <c r="B109" s="61">
        <v>9.7060018182925187</v>
      </c>
      <c r="C109" s="61">
        <v>-5.732648263331086E-3</v>
      </c>
      <c r="D109" s="34">
        <f t="shared" si="3"/>
        <v>16415.836995215617</v>
      </c>
      <c r="E109" s="34">
        <v>16322</v>
      </c>
      <c r="F109" s="29">
        <f t="shared" si="4"/>
        <v>-93.836995215617208</v>
      </c>
      <c r="G109" s="12">
        <f t="shared" si="5"/>
        <v>8805.3816710957672</v>
      </c>
    </row>
    <row r="110" spans="1:7" x14ac:dyDescent="0.2">
      <c r="A110" s="13">
        <v>82</v>
      </c>
      <c r="B110" s="61">
        <v>9.5056918574536446</v>
      </c>
      <c r="C110" s="61">
        <v>-0.10003144289785126</v>
      </c>
      <c r="D110" s="34">
        <f t="shared" si="3"/>
        <v>13435.985310717584</v>
      </c>
      <c r="E110" s="34">
        <v>12157</v>
      </c>
      <c r="F110" s="29">
        <f t="shared" si="4"/>
        <v>-1278.9853107175841</v>
      </c>
      <c r="G110" s="12">
        <f t="shared" si="5"/>
        <v>1635803.4250313551</v>
      </c>
    </row>
    <row r="111" spans="1:7" x14ac:dyDescent="0.2">
      <c r="A111" s="13">
        <v>83</v>
      </c>
      <c r="B111" s="61">
        <v>9.4648074649171487</v>
      </c>
      <c r="C111" s="61">
        <v>-0.14794724956329297</v>
      </c>
      <c r="D111" s="34">
        <f t="shared" si="3"/>
        <v>12897.741079722238</v>
      </c>
      <c r="E111" s="34">
        <v>11124</v>
      </c>
      <c r="F111" s="29">
        <f t="shared" si="4"/>
        <v>-1773.7410797222383</v>
      </c>
      <c r="G111" s="12">
        <f t="shared" si="5"/>
        <v>3146157.4178942116</v>
      </c>
    </row>
    <row r="112" spans="1:7" x14ac:dyDescent="0.2">
      <c r="A112" s="13">
        <v>84</v>
      </c>
      <c r="B112" s="61">
        <v>9.7720573047489339</v>
      </c>
      <c r="C112" s="61">
        <v>-0.18184317433149566</v>
      </c>
      <c r="D112" s="34">
        <f t="shared" si="3"/>
        <v>17536.808691307157</v>
      </c>
      <c r="E112" s="34">
        <v>14621</v>
      </c>
      <c r="F112" s="29">
        <f t="shared" si="4"/>
        <v>-2915.8086913071566</v>
      </c>
      <c r="G112" s="12">
        <f t="shared" si="5"/>
        <v>8501940.324302353</v>
      </c>
    </row>
    <row r="113" spans="1:7" x14ac:dyDescent="0.2">
      <c r="A113" s="13">
        <v>85</v>
      </c>
      <c r="B113" s="61">
        <v>9.7384024119090196</v>
      </c>
      <c r="C113" s="61">
        <v>-0.18909292311303716</v>
      </c>
      <c r="D113" s="34">
        <f t="shared" si="3"/>
        <v>16956.430339186016</v>
      </c>
      <c r="E113" s="34">
        <v>14035</v>
      </c>
      <c r="F113" s="29">
        <f t="shared" si="4"/>
        <v>-2921.4303391860158</v>
      </c>
      <c r="G113" s="12">
        <f t="shared" si="5"/>
        <v>8534755.2267165184</v>
      </c>
    </row>
    <row r="114" spans="1:7" x14ac:dyDescent="0.2">
      <c r="A114" s="13">
        <v>86</v>
      </c>
      <c r="B114" s="61">
        <v>9.5380924510701455</v>
      </c>
      <c r="C114" s="61">
        <v>-0.21809082488444353</v>
      </c>
      <c r="D114" s="34">
        <f t="shared" si="3"/>
        <v>13878.44853880488</v>
      </c>
      <c r="E114" s="34">
        <v>11159</v>
      </c>
      <c r="F114" s="29">
        <f t="shared" si="4"/>
        <v>-2719.4485388048797</v>
      </c>
      <c r="G114" s="12">
        <f t="shared" si="5"/>
        <v>7395400.3552079955</v>
      </c>
    </row>
    <row r="115" spans="1:7" x14ac:dyDescent="0.2">
      <c r="A115" s="13">
        <v>87</v>
      </c>
      <c r="B115" s="61">
        <v>9.4972080585336496</v>
      </c>
      <c r="C115" s="61">
        <v>-0.1966614186713187</v>
      </c>
      <c r="D115" s="34">
        <f t="shared" si="3"/>
        <v>13322.479275038355</v>
      </c>
      <c r="E115" s="34">
        <v>10944</v>
      </c>
      <c r="F115" s="29">
        <f t="shared" si="4"/>
        <v>-2378.4792750383549</v>
      </c>
      <c r="G115" s="12">
        <f t="shared" si="5"/>
        <v>5657163.6617869781</v>
      </c>
    </row>
    <row r="116" spans="1:7" x14ac:dyDescent="0.2">
      <c r="A116" s="13">
        <v>88</v>
      </c>
      <c r="B116" s="61">
        <v>9.8044578983654347</v>
      </c>
      <c r="C116" s="61">
        <v>-0.13517484450294148</v>
      </c>
      <c r="D116" s="34">
        <f t="shared" si="3"/>
        <v>18114.316987458358</v>
      </c>
      <c r="E116" s="34">
        <v>15824</v>
      </c>
      <c r="F116" s="29">
        <f t="shared" si="4"/>
        <v>-2290.3169874583582</v>
      </c>
      <c r="G116" s="12">
        <f t="shared" si="5"/>
        <v>5245551.903040329</v>
      </c>
    </row>
    <row r="117" spans="1:7" x14ac:dyDescent="0.2">
      <c r="A117" s="13">
        <v>89</v>
      </c>
      <c r="B117" s="61">
        <v>9.7708030055255204</v>
      </c>
      <c r="C117" s="61">
        <v>-0.19734846598170286</v>
      </c>
      <c r="D117" s="34">
        <f t="shared" si="3"/>
        <v>17514.826075055789</v>
      </c>
      <c r="E117" s="34">
        <v>14378</v>
      </c>
      <c r="F117" s="29">
        <f t="shared" si="4"/>
        <v>-3136.8260750557893</v>
      </c>
      <c r="G117" s="12">
        <f t="shared" si="5"/>
        <v>9839677.8251499087</v>
      </c>
    </row>
    <row r="118" spans="1:7" x14ac:dyDescent="0.2">
      <c r="A118" s="13">
        <v>90</v>
      </c>
      <c r="B118" s="61">
        <v>9.5704930446866463</v>
      </c>
      <c r="C118" s="61">
        <v>-0.19328322047543089</v>
      </c>
      <c r="D118" s="34">
        <f t="shared" si="3"/>
        <v>14335.482615526051</v>
      </c>
      <c r="E118" s="34">
        <v>11816</v>
      </c>
      <c r="F118" s="29">
        <f t="shared" si="4"/>
        <v>-2519.4826155260507</v>
      </c>
      <c r="G118" s="12">
        <f t="shared" si="5"/>
        <v>6347792.6499379892</v>
      </c>
    </row>
    <row r="119" spans="1:7" x14ac:dyDescent="0.2">
      <c r="A119" s="13">
        <v>91</v>
      </c>
      <c r="B119" s="61">
        <v>9.5296086521501504</v>
      </c>
      <c r="C119" s="61">
        <v>-0.11771615510323485</v>
      </c>
      <c r="D119" s="34">
        <f t="shared" si="3"/>
        <v>13761.204612245852</v>
      </c>
      <c r="E119" s="34">
        <v>12233</v>
      </c>
      <c r="F119" s="29">
        <f t="shared" si="4"/>
        <v>-1528.2046122458523</v>
      </c>
      <c r="G119" s="12">
        <f t="shared" si="5"/>
        <v>2335409.3368894961</v>
      </c>
    </row>
    <row r="120" spans="1:7" x14ac:dyDescent="0.2">
      <c r="A120" s="13">
        <v>92</v>
      </c>
      <c r="B120" s="61">
        <v>9.8368584919819355</v>
      </c>
      <c r="C120" s="61">
        <v>-7.5856587742562098E-2</v>
      </c>
      <c r="D120" s="34">
        <f t="shared" si="3"/>
        <v>18710.843329480635</v>
      </c>
      <c r="E120" s="34">
        <v>17344</v>
      </c>
      <c r="F120" s="29">
        <f t="shared" si="4"/>
        <v>-1366.8433294806346</v>
      </c>
      <c r="G120" s="12">
        <f t="shared" si="5"/>
        <v>1868260.6873457066</v>
      </c>
    </row>
    <row r="121" spans="1:7" x14ac:dyDescent="0.2">
      <c r="A121" s="13">
        <v>93</v>
      </c>
      <c r="B121" s="61">
        <v>9.8032035991420212</v>
      </c>
      <c r="C121" s="61">
        <v>-7.3355403017014709E-2</v>
      </c>
      <c r="D121" s="34">
        <f t="shared" si="3"/>
        <v>18091.610457096976</v>
      </c>
      <c r="E121" s="34">
        <v>16812</v>
      </c>
      <c r="F121" s="29">
        <f t="shared" si="4"/>
        <v>-1279.6104570969765</v>
      </c>
      <c r="G121" s="12">
        <f t="shared" si="5"/>
        <v>1637402.921911933</v>
      </c>
    </row>
    <row r="122" spans="1:7" x14ac:dyDescent="0.2">
      <c r="A122" s="13">
        <v>94</v>
      </c>
      <c r="B122" s="61">
        <v>9.6028936383031471</v>
      </c>
      <c r="C122" s="61">
        <v>-0.1952609986031888</v>
      </c>
      <c r="D122" s="34">
        <f t="shared" si="3"/>
        <v>14807.567376529425</v>
      </c>
      <c r="E122" s="34">
        <v>12181</v>
      </c>
      <c r="F122" s="29">
        <f t="shared" si="4"/>
        <v>-2626.567376529425</v>
      </c>
      <c r="G122" s="12">
        <f t="shared" si="5"/>
        <v>6898856.1834486667</v>
      </c>
    </row>
    <row r="123" spans="1:7" x14ac:dyDescent="0.2">
      <c r="A123" s="13">
        <v>95</v>
      </c>
      <c r="B123" s="61">
        <v>9.5620092457666512</v>
      </c>
      <c r="C123" s="61">
        <v>-6.83713996565114E-2</v>
      </c>
      <c r="D123" s="34">
        <f t="shared" si="3"/>
        <v>14214.377704824867</v>
      </c>
      <c r="E123" s="34">
        <v>13275</v>
      </c>
      <c r="F123" s="29">
        <f t="shared" si="4"/>
        <v>-939.37770482486667</v>
      </c>
      <c r="G123" s="12">
        <f t="shared" si="5"/>
        <v>882430.4723220343</v>
      </c>
    </row>
    <row r="124" spans="1:7" x14ac:dyDescent="0.2">
      <c r="A124" s="13">
        <v>96</v>
      </c>
      <c r="B124" s="61">
        <v>9.8692590855984363</v>
      </c>
      <c r="C124" s="61">
        <v>-4.6005925772913514E-2</v>
      </c>
      <c r="D124" s="34">
        <f t="shared" si="3"/>
        <v>19327.014004599918</v>
      </c>
      <c r="E124" s="34">
        <v>18458</v>
      </c>
      <c r="F124" s="29">
        <f t="shared" si="4"/>
        <v>-869.01400459991783</v>
      </c>
      <c r="G124" s="12">
        <f t="shared" si="5"/>
        <v>755185.34019078605</v>
      </c>
    </row>
    <row r="125" spans="1:7" x14ac:dyDescent="0.2">
      <c r="A125" s="13">
        <v>97</v>
      </c>
      <c r="B125" s="61">
        <v>9.835604192758522</v>
      </c>
      <c r="C125" s="61">
        <v>-7.2816522325529931E-2</v>
      </c>
      <c r="D125" s="34">
        <f t="shared" si="3"/>
        <v>18687.389045643042</v>
      </c>
      <c r="E125" s="34">
        <v>17375</v>
      </c>
      <c r="F125" s="29">
        <f t="shared" si="4"/>
        <v>-1312.3890456430418</v>
      </c>
      <c r="G125" s="12">
        <f t="shared" si="5"/>
        <v>1722365.007123854</v>
      </c>
    </row>
    <row r="126" spans="1:7" x14ac:dyDescent="0.2">
      <c r="A126" s="13">
        <v>98</v>
      </c>
      <c r="B126" s="61">
        <v>9.635294231919648</v>
      </c>
      <c r="C126" s="61">
        <v>-4.5901175787133042E-2</v>
      </c>
      <c r="D126" s="34">
        <f t="shared" si="3"/>
        <v>15295.198459030915</v>
      </c>
      <c r="E126" s="34">
        <v>14609</v>
      </c>
      <c r="F126" s="29">
        <f t="shared" si="4"/>
        <v>-686.19845903091482</v>
      </c>
      <c r="G126" s="12">
        <f t="shared" si="5"/>
        <v>470868.32517640211</v>
      </c>
    </row>
    <row r="127" spans="1:7" x14ac:dyDescent="0.2">
      <c r="A127" s="13">
        <v>99</v>
      </c>
      <c r="B127" s="61">
        <v>9.5944098393831521</v>
      </c>
      <c r="C127" s="61">
        <v>-9.7162695422939649E-2</v>
      </c>
      <c r="D127" s="34">
        <f t="shared" si="3"/>
        <v>14682.474334813887</v>
      </c>
      <c r="E127" s="34">
        <v>13323</v>
      </c>
      <c r="F127" s="29">
        <f t="shared" si="4"/>
        <v>-1359.4743348138873</v>
      </c>
      <c r="G127" s="12">
        <f t="shared" si="5"/>
        <v>1848170.4670176613</v>
      </c>
    </row>
    <row r="128" spans="1:7" x14ac:dyDescent="0.2">
      <c r="A128" s="13">
        <v>100</v>
      </c>
      <c r="B128" s="61">
        <v>9.9016596792149372</v>
      </c>
      <c r="C128" s="61">
        <v>-8.5529017897060911E-2</v>
      </c>
      <c r="D128" s="34">
        <f t="shared" si="3"/>
        <v>19963.475924437113</v>
      </c>
      <c r="E128" s="34">
        <v>18327</v>
      </c>
      <c r="F128" s="29">
        <f t="shared" si="4"/>
        <v>-1636.4759244371126</v>
      </c>
      <c r="G128" s="12">
        <f t="shared" si="5"/>
        <v>2678053.4512623022</v>
      </c>
    </row>
    <row r="129" spans="1:7" x14ac:dyDescent="0.2">
      <c r="A129" s="13">
        <v>101</v>
      </c>
      <c r="B129" s="61">
        <v>9.8680047863750229</v>
      </c>
      <c r="C129" s="61">
        <v>-0.18435375939560927</v>
      </c>
      <c r="D129" s="34">
        <f t="shared" si="3"/>
        <v>19302.7873428608</v>
      </c>
      <c r="E129" s="34">
        <v>16053</v>
      </c>
      <c r="F129" s="29">
        <f t="shared" si="4"/>
        <v>-3249.7873428608</v>
      </c>
      <c r="G129" s="12">
        <f t="shared" si="5"/>
        <v>10561117.773818258</v>
      </c>
    </row>
    <row r="130" spans="1:7" x14ac:dyDescent="0.2">
      <c r="A130" s="13">
        <v>102</v>
      </c>
      <c r="B130" s="61">
        <v>9.6676948255361488</v>
      </c>
      <c r="C130" s="61">
        <v>-4.723353391560714E-2</v>
      </c>
      <c r="D130" s="34">
        <f t="shared" si="3"/>
        <v>15798.887822178724</v>
      </c>
      <c r="E130" s="34">
        <v>15070</v>
      </c>
      <c r="F130" s="29">
        <f t="shared" si="4"/>
        <v>-728.88782217872358</v>
      </c>
      <c r="G130" s="12">
        <f t="shared" si="5"/>
        <v>531277.45732044254</v>
      </c>
    </row>
    <row r="131" spans="1:7" x14ac:dyDescent="0.2">
      <c r="A131" s="13">
        <v>103</v>
      </c>
      <c r="B131" s="61">
        <v>9.6268104329996529</v>
      </c>
      <c r="C131" s="61">
        <v>-9.3951873736232372E-2</v>
      </c>
      <c r="D131" s="34">
        <f t="shared" si="3"/>
        <v>15165.985952328723</v>
      </c>
      <c r="E131" s="34">
        <v>13806</v>
      </c>
      <c r="F131" s="29">
        <f t="shared" si="4"/>
        <v>-1359.9859523287232</v>
      </c>
      <c r="G131" s="12">
        <f t="shared" si="5"/>
        <v>1849561.7905314642</v>
      </c>
    </row>
    <row r="132" spans="1:7" x14ac:dyDescent="0.2">
      <c r="A132" s="13">
        <v>104</v>
      </c>
      <c r="B132" s="61">
        <v>9.934060272831438</v>
      </c>
      <c r="C132" s="61">
        <v>-0.1224139239608899</v>
      </c>
      <c r="D132" s="34">
        <f t="shared" si="3"/>
        <v>20620.897304194314</v>
      </c>
      <c r="E132" s="34">
        <v>18245</v>
      </c>
      <c r="F132" s="29">
        <f t="shared" si="4"/>
        <v>-2375.8973041943136</v>
      </c>
      <c r="G132" s="12">
        <f t="shared" si="5"/>
        <v>5644888.0000778064</v>
      </c>
    </row>
    <row r="133" spans="1:7" x14ac:dyDescent="0.2">
      <c r="A133" s="13">
        <v>105</v>
      </c>
      <c r="B133" s="61">
        <v>9.9004053799915237</v>
      </c>
      <c r="C133" s="61">
        <v>-0.13268027846939567</v>
      </c>
      <c r="D133" s="34">
        <f t="shared" si="3"/>
        <v>19938.451449459069</v>
      </c>
      <c r="E133" s="34">
        <v>17461</v>
      </c>
      <c r="F133" s="29">
        <f t="shared" si="4"/>
        <v>-2477.4514494590694</v>
      </c>
      <c r="G133" s="12">
        <f t="shared" si="5"/>
        <v>6137765.6844268441</v>
      </c>
    </row>
    <row r="134" spans="1:7" x14ac:dyDescent="0.2">
      <c r="A134" s="13">
        <v>106</v>
      </c>
      <c r="B134" s="61">
        <v>9.7000954191526496</v>
      </c>
      <c r="C134" s="61">
        <v>-8.4356607957289498E-2</v>
      </c>
      <c r="D134" s="34">
        <f t="shared" si="3"/>
        <v>16319.164284554294</v>
      </c>
      <c r="E134" s="34">
        <v>14999</v>
      </c>
      <c r="F134" s="29">
        <f t="shared" si="4"/>
        <v>-1320.1642845542938</v>
      </c>
      <c r="G134" s="12">
        <f t="shared" si="5"/>
        <v>1742833.7382127503</v>
      </c>
    </row>
    <row r="135" spans="1:7" x14ac:dyDescent="0.2">
      <c r="A135" s="13">
        <v>107</v>
      </c>
      <c r="B135" s="61">
        <v>9.6592110266161537</v>
      </c>
      <c r="C135" s="61">
        <v>2.2507030158909203E-2</v>
      </c>
      <c r="D135" s="34">
        <f t="shared" si="3"/>
        <v>15665.420191531204</v>
      </c>
      <c r="E135" s="34">
        <v>16022</v>
      </c>
      <c r="F135" s="29">
        <f t="shared" si="4"/>
        <v>356.57980846879582</v>
      </c>
      <c r="G135" s="12">
        <f t="shared" si="5"/>
        <v>127149.15980764311</v>
      </c>
    </row>
    <row r="136" spans="1:7" x14ac:dyDescent="0.2">
      <c r="A136" s="13">
        <v>108</v>
      </c>
      <c r="B136" s="61">
        <v>9.9664608664479388</v>
      </c>
      <c r="C136" s="61">
        <v>-3.5163613272542804E-2</v>
      </c>
      <c r="D136" s="34">
        <f t="shared" si="3"/>
        <v>21299.968364207489</v>
      </c>
      <c r="E136" s="34">
        <v>20564</v>
      </c>
      <c r="F136" s="29">
        <f t="shared" si="4"/>
        <v>-735.96836420748878</v>
      </c>
      <c r="G136" s="12">
        <f t="shared" si="5"/>
        <v>541649.43311424681</v>
      </c>
    </row>
    <row r="137" spans="1:7" x14ac:dyDescent="0.2">
      <c r="A137" s="13">
        <v>109</v>
      </c>
      <c r="B137" s="61">
        <v>9.9328059736080245</v>
      </c>
      <c r="C137" s="61">
        <v>-0.22947813599573053</v>
      </c>
      <c r="D137" s="34">
        <f t="shared" si="3"/>
        <v>20595.048743023566</v>
      </c>
      <c r="E137" s="34">
        <v>16372</v>
      </c>
      <c r="F137" s="29">
        <f t="shared" si="4"/>
        <v>-4223.0487430235662</v>
      </c>
      <c r="G137" s="12">
        <f t="shared" si="5"/>
        <v>17834140.685952924</v>
      </c>
    </row>
    <row r="138" spans="1:7" x14ac:dyDescent="0.2">
      <c r="A138" s="13">
        <v>110</v>
      </c>
      <c r="B138" s="61">
        <v>9.7324960127691504</v>
      </c>
      <c r="C138" s="61">
        <v>-6.1318899372048818E-2</v>
      </c>
      <c r="D138" s="34">
        <f t="shared" si="3"/>
        <v>16856.574079373811</v>
      </c>
      <c r="E138" s="34">
        <v>15854</v>
      </c>
      <c r="F138" s="29">
        <f t="shared" si="4"/>
        <v>-1002.5740793738114</v>
      </c>
      <c r="G138" s="12">
        <f t="shared" si="5"/>
        <v>1005154.7846322454</v>
      </c>
    </row>
    <row r="139" spans="1:7" x14ac:dyDescent="0.2">
      <c r="A139" s="13">
        <v>111</v>
      </c>
      <c r="B139" s="61">
        <v>9.6916116202326545</v>
      </c>
      <c r="C139" s="61">
        <v>-6.8168713019096216E-2</v>
      </c>
      <c r="D139" s="34">
        <f t="shared" si="3"/>
        <v>16181.301403589378</v>
      </c>
      <c r="E139" s="34">
        <v>15115</v>
      </c>
      <c r="F139" s="29">
        <f t="shared" si="4"/>
        <v>-1066.3014035893775</v>
      </c>
      <c r="G139" s="12">
        <f t="shared" si="5"/>
        <v>1136998.6832966765</v>
      </c>
    </row>
    <row r="140" spans="1:7" x14ac:dyDescent="0.2">
      <c r="A140" s="13">
        <v>112</v>
      </c>
      <c r="B140" s="61">
        <v>9.9988614600644397</v>
      </c>
      <c r="C140" s="61">
        <v>-0.18930004556047564</v>
      </c>
      <c r="D140" s="34">
        <f t="shared" si="3"/>
        <v>22001.402054602109</v>
      </c>
      <c r="E140" s="34">
        <v>18207</v>
      </c>
      <c r="F140" s="29">
        <f t="shared" si="4"/>
        <v>-3794.4020546021093</v>
      </c>
      <c r="G140" s="12">
        <f t="shared" si="5"/>
        <v>14397486.951968709</v>
      </c>
    </row>
    <row r="141" spans="1:7" x14ac:dyDescent="0.2">
      <c r="A141" s="13">
        <v>113</v>
      </c>
      <c r="B141" s="61">
        <v>9.9652065672245254</v>
      </c>
      <c r="C141" s="61">
        <v>-8.7652396714901215E-2</v>
      </c>
      <c r="D141" s="34">
        <f t="shared" si="3"/>
        <v>21273.268578690142</v>
      </c>
      <c r="E141" s="34">
        <v>19488</v>
      </c>
      <c r="F141" s="29">
        <f t="shared" si="4"/>
        <v>-1785.268578690142</v>
      </c>
      <c r="G141" s="12">
        <f t="shared" si="5"/>
        <v>3187183.8980583199</v>
      </c>
    </row>
    <row r="142" spans="1:7" x14ac:dyDescent="0.2">
      <c r="A142" s="13">
        <v>114</v>
      </c>
      <c r="B142" s="61">
        <v>9.7648966063856513</v>
      </c>
      <c r="C142" s="61">
        <v>-4.5091536282820144E-2</v>
      </c>
      <c r="D142" s="34">
        <f t="shared" si="3"/>
        <v>17411.68142797317</v>
      </c>
      <c r="E142" s="34">
        <v>16644</v>
      </c>
      <c r="F142" s="29">
        <f t="shared" si="4"/>
        <v>-767.68142797316978</v>
      </c>
      <c r="G142" s="12">
        <f t="shared" si="5"/>
        <v>589334.774854925</v>
      </c>
    </row>
    <row r="143" spans="1:7" x14ac:dyDescent="0.2">
      <c r="A143" s="13">
        <v>115</v>
      </c>
      <c r="B143" s="61">
        <v>9.7240122138491554</v>
      </c>
      <c r="C143" s="61">
        <v>0.10856992517119757</v>
      </c>
      <c r="D143" s="34">
        <f t="shared" si="3"/>
        <v>16714.171207188712</v>
      </c>
      <c r="E143" s="34">
        <v>18631</v>
      </c>
      <c r="F143" s="29">
        <f t="shared" si="4"/>
        <v>1916.8287928112877</v>
      </c>
      <c r="G143" s="12">
        <f t="shared" si="5"/>
        <v>3674232.6209503785</v>
      </c>
    </row>
    <row r="144" spans="1:7" x14ac:dyDescent="0.2">
      <c r="A144" s="13">
        <v>116</v>
      </c>
      <c r="B144" s="61">
        <v>10.03126205368094</v>
      </c>
      <c r="C144" s="61">
        <v>-7.4565542813669339E-2</v>
      </c>
      <c r="D144" s="34">
        <f t="shared" si="3"/>
        <v>22725.934803812579</v>
      </c>
      <c r="E144" s="34">
        <v>21093</v>
      </c>
      <c r="F144" s="29">
        <f t="shared" si="4"/>
        <v>-1632.934803812579</v>
      </c>
      <c r="G144" s="12">
        <f t="shared" si="5"/>
        <v>2666476.073502426</v>
      </c>
    </row>
    <row r="145" spans="1:7" x14ac:dyDescent="0.2">
      <c r="A145" s="13">
        <v>117</v>
      </c>
      <c r="B145" s="61">
        <v>9.9976071608410262</v>
      </c>
      <c r="C145" s="61">
        <v>1.0780801520471783E-2</v>
      </c>
      <c r="D145" s="34">
        <f t="shared" si="3"/>
        <v>21973.823012892077</v>
      </c>
      <c r="E145" s="34">
        <v>22212</v>
      </c>
      <c r="F145" s="29">
        <f t="shared" si="4"/>
        <v>238.1769871079232</v>
      </c>
      <c r="G145" s="12">
        <f t="shared" si="5"/>
        <v>56728.277187807813</v>
      </c>
    </row>
    <row r="146" spans="1:7" x14ac:dyDescent="0.2">
      <c r="A146" s="13">
        <v>118</v>
      </c>
      <c r="B146" s="61">
        <v>9.7972972000021521</v>
      </c>
      <c r="C146" s="61">
        <v>9.4218980752755144E-2</v>
      </c>
      <c r="D146" s="34">
        <f t="shared" si="3"/>
        <v>17985.06913217848</v>
      </c>
      <c r="E146" s="34">
        <v>19762</v>
      </c>
      <c r="F146" s="29">
        <f t="shared" si="4"/>
        <v>1776.9308678215202</v>
      </c>
      <c r="G146" s="12">
        <f t="shared" si="5"/>
        <v>3157483.3090169411</v>
      </c>
    </row>
    <row r="147" spans="1:7" x14ac:dyDescent="0.2">
      <c r="A147" s="13">
        <v>119</v>
      </c>
      <c r="B147" s="61">
        <v>9.7564128074656562</v>
      </c>
      <c r="C147" s="61">
        <v>0.11677016480561697</v>
      </c>
      <c r="D147" s="34">
        <f t="shared" si="3"/>
        <v>17264.589057172318</v>
      </c>
      <c r="E147" s="34">
        <v>19403</v>
      </c>
      <c r="F147" s="29">
        <f t="shared" si="4"/>
        <v>2138.4109428276824</v>
      </c>
      <c r="G147" s="12">
        <f t="shared" si="5"/>
        <v>4572801.3604051778</v>
      </c>
    </row>
    <row r="148" spans="1:7" x14ac:dyDescent="0.2">
      <c r="A148" s="13">
        <v>120</v>
      </c>
      <c r="B148" s="61">
        <v>10.063662647297441</v>
      </c>
      <c r="C148" s="61">
        <v>-0.10063341205299814</v>
      </c>
      <c r="D148" s="34">
        <f t="shared" si="3"/>
        <v>23474.32729175132</v>
      </c>
      <c r="E148" s="34">
        <v>21227</v>
      </c>
      <c r="F148" s="29">
        <f t="shared" si="4"/>
        <v>-2247.3272917513204</v>
      </c>
      <c r="G148" s="12">
        <f t="shared" si="5"/>
        <v>5050479.9562503248</v>
      </c>
    </row>
    <row r="149" spans="1:7" x14ac:dyDescent="0.2">
      <c r="A149" s="13">
        <v>121</v>
      </c>
      <c r="B149" s="61">
        <v>10.030007754457527</v>
      </c>
      <c r="C149" s="61">
        <v>2.086478499165878E-2</v>
      </c>
      <c r="D149" s="34">
        <f t="shared" si="3"/>
        <v>22697.447550941226</v>
      </c>
      <c r="E149" s="34">
        <v>23176</v>
      </c>
      <c r="F149" s="29">
        <f t="shared" si="4"/>
        <v>478.55244905877407</v>
      </c>
      <c r="G149" s="12">
        <f t="shared" si="5"/>
        <v>229012.44650015055</v>
      </c>
    </row>
    <row r="150" spans="1:7" x14ac:dyDescent="0.2">
      <c r="A150" s="13">
        <v>122</v>
      </c>
      <c r="B150" s="61">
        <v>9.8296977936186529</v>
      </c>
      <c r="C150" s="61">
        <v>0.11411563038904049</v>
      </c>
      <c r="D150" s="34">
        <f t="shared" si="3"/>
        <v>18577.339186184061</v>
      </c>
      <c r="E150" s="34">
        <v>20823</v>
      </c>
      <c r="F150" s="29">
        <f t="shared" si="4"/>
        <v>2245.660813815939</v>
      </c>
      <c r="G150" s="12">
        <f t="shared" si="5"/>
        <v>5042992.4907084657</v>
      </c>
    </row>
    <row r="151" spans="1:7" x14ac:dyDescent="0.2">
      <c r="A151" s="13">
        <v>123</v>
      </c>
      <c r="B151" s="61">
        <v>9.788813401082157</v>
      </c>
      <c r="C151" s="61">
        <v>0.1465119083027222</v>
      </c>
      <c r="D151" s="34">
        <f t="shared" si="3"/>
        <v>17833.132831907144</v>
      </c>
      <c r="E151" s="34">
        <v>20647</v>
      </c>
      <c r="F151" s="29">
        <f t="shared" si="4"/>
        <v>2813.8671680928564</v>
      </c>
      <c r="G151" s="12">
        <f t="shared" si="5"/>
        <v>7917848.439670912</v>
      </c>
    </row>
    <row r="152" spans="1:7" x14ac:dyDescent="0.2">
      <c r="A152" s="13">
        <v>124</v>
      </c>
      <c r="B152" s="61">
        <v>10.096063240913942</v>
      </c>
      <c r="C152" s="61">
        <v>-0.12791217505209218</v>
      </c>
      <c r="D152" s="34">
        <f t="shared" si="3"/>
        <v>24247.365248439241</v>
      </c>
      <c r="E152" s="34">
        <v>21336</v>
      </c>
      <c r="F152" s="29">
        <f t="shared" si="4"/>
        <v>-2911.3652484392405</v>
      </c>
      <c r="G152" s="12">
        <f t="shared" si="5"/>
        <v>8476047.6098196805</v>
      </c>
    </row>
    <row r="153" spans="1:7" x14ac:dyDescent="0.2">
      <c r="A153" s="13">
        <v>125</v>
      </c>
      <c r="B153" s="61">
        <v>10.062408348074028</v>
      </c>
      <c r="C153" s="61">
        <v>5.5851900742176497E-4</v>
      </c>
      <c r="D153" s="34">
        <f t="shared" si="3"/>
        <v>23444.901919227908</v>
      </c>
      <c r="E153" s="34">
        <v>23458</v>
      </c>
      <c r="F153" s="29">
        <f t="shared" si="4"/>
        <v>13.098080772091635</v>
      </c>
      <c r="G153" s="12">
        <f t="shared" si="5"/>
        <v>171.5597199122366</v>
      </c>
    </row>
    <row r="154" spans="1:7" x14ac:dyDescent="0.2">
      <c r="A154" s="13">
        <v>126</v>
      </c>
      <c r="B154" s="61">
        <v>9.8620983872351538</v>
      </c>
      <c r="C154" s="61">
        <v>0.13683569944498686</v>
      </c>
      <c r="D154" s="34">
        <f t="shared" si="3"/>
        <v>19189.113408580306</v>
      </c>
      <c r="E154" s="34">
        <v>22003</v>
      </c>
      <c r="F154" s="29">
        <f t="shared" si="4"/>
        <v>2813.886591419694</v>
      </c>
      <c r="G154" s="12">
        <f t="shared" si="5"/>
        <v>7917957.7493715445</v>
      </c>
    </row>
    <row r="155" spans="1:7" x14ac:dyDescent="0.2">
      <c r="A155" s="13">
        <v>127</v>
      </c>
      <c r="B155" s="61">
        <v>9.8212139946986579</v>
      </c>
      <c r="C155" s="61">
        <v>0.16140816100119793</v>
      </c>
      <c r="D155" s="34">
        <f t="shared" si="3"/>
        <v>18420.399439992903</v>
      </c>
      <c r="E155" s="34">
        <v>21647</v>
      </c>
      <c r="F155" s="29">
        <f t="shared" si="4"/>
        <v>3226.6005600070966</v>
      </c>
      <c r="G155" s="12">
        <f t="shared" si="5"/>
        <v>10410951.173838109</v>
      </c>
    </row>
    <row r="156" spans="1:7" x14ac:dyDescent="0.2">
      <c r="A156" s="13">
        <v>128</v>
      </c>
      <c r="B156" s="61">
        <v>10.128463834530443</v>
      </c>
      <c r="C156" s="61">
        <v>5.3261331629466113E-2</v>
      </c>
      <c r="D156" s="34">
        <f t="shared" si="3"/>
        <v>25045.860278936052</v>
      </c>
      <c r="E156" s="34">
        <v>26416</v>
      </c>
      <c r="F156" s="29">
        <f t="shared" si="4"/>
        <v>1370.1397210639479</v>
      </c>
      <c r="G156" s="12">
        <f t="shared" si="5"/>
        <v>1877282.8552371932</v>
      </c>
    </row>
    <row r="157" spans="1:7" x14ac:dyDescent="0.2">
      <c r="A157" s="13">
        <v>129</v>
      </c>
      <c r="B157" s="61">
        <v>10.094808941690529</v>
      </c>
      <c r="C157" s="61">
        <v>4.0821545956609029E-2</v>
      </c>
      <c r="D157" s="34">
        <f t="shared" si="3"/>
        <v>24216.970862850292</v>
      </c>
      <c r="E157" s="34">
        <v>25226</v>
      </c>
      <c r="F157" s="29">
        <f t="shared" si="4"/>
        <v>1009.0291371497078</v>
      </c>
      <c r="G157" s="12">
        <f t="shared" si="5"/>
        <v>1018139.7996170839</v>
      </c>
    </row>
    <row r="158" spans="1:7" x14ac:dyDescent="0.2">
      <c r="A158" s="13">
        <v>130</v>
      </c>
      <c r="B158" s="61">
        <v>9.8944989808516546</v>
      </c>
      <c r="C158" s="61">
        <v>0.2209902825798391</v>
      </c>
      <c r="D158" s="34">
        <f t="shared" ref="D158:D177" si="6">EXP(B158)</f>
        <v>19821.034095195002</v>
      </c>
      <c r="E158" s="34">
        <v>24723</v>
      </c>
      <c r="F158" s="29">
        <f t="shared" ref="F158:F177" si="7">E158-D158</f>
        <v>4901.965904804998</v>
      </c>
      <c r="G158" s="12">
        <f t="shared" ref="G158:G177" si="8">F158*F158</f>
        <v>24029269.731870681</v>
      </c>
    </row>
    <row r="159" spans="1:7" x14ac:dyDescent="0.2">
      <c r="A159" s="13">
        <v>131</v>
      </c>
      <c r="B159" s="61">
        <v>9.8536145883151587</v>
      </c>
      <c r="C159" s="61">
        <v>4.7119176024347453E-2</v>
      </c>
      <c r="D159" s="34">
        <f t="shared" si="6"/>
        <v>19027.005446950599</v>
      </c>
      <c r="E159" s="34">
        <v>19945</v>
      </c>
      <c r="F159" s="29">
        <f t="shared" si="7"/>
        <v>917.99455304940057</v>
      </c>
      <c r="G159" s="12">
        <f t="shared" si="8"/>
        <v>842713.99942836876</v>
      </c>
    </row>
    <row r="160" spans="1:7" x14ac:dyDescent="0.2">
      <c r="A160" s="13">
        <v>132</v>
      </c>
      <c r="B160" s="61">
        <v>10.160864428146944</v>
      </c>
      <c r="C160" s="61">
        <v>-7.339003949780043E-2</v>
      </c>
      <c r="D160" s="34">
        <f t="shared" si="6"/>
        <v>25870.650715436579</v>
      </c>
      <c r="E160" s="34">
        <v>24040</v>
      </c>
      <c r="F160" s="29">
        <f t="shared" si="7"/>
        <v>-1830.650715436579</v>
      </c>
      <c r="G160" s="12">
        <f t="shared" si="8"/>
        <v>3351282.0419284585</v>
      </c>
    </row>
    <row r="161" spans="1:7" x14ac:dyDescent="0.2">
      <c r="A161" s="13">
        <v>133</v>
      </c>
      <c r="B161" s="61">
        <v>10.127209535307029</v>
      </c>
      <c r="C161" s="61">
        <v>7.8064458093862754E-4</v>
      </c>
      <c r="D161" s="34">
        <f t="shared" si="6"/>
        <v>25014.464969510675</v>
      </c>
      <c r="E161" s="34">
        <v>25034</v>
      </c>
      <c r="F161" s="29">
        <f t="shared" si="7"/>
        <v>19.535030489325436</v>
      </c>
      <c r="G161" s="12">
        <f t="shared" si="8"/>
        <v>381.61741621887438</v>
      </c>
    </row>
    <row r="162" spans="1:7" x14ac:dyDescent="0.2">
      <c r="A162" s="13">
        <v>134</v>
      </c>
      <c r="B162" s="61">
        <v>9.9268995744681554</v>
      </c>
      <c r="C162" s="61">
        <v>0.19512091682449828</v>
      </c>
      <c r="D162" s="34">
        <f t="shared" si="6"/>
        <v>20473.764693433499</v>
      </c>
      <c r="E162" s="34">
        <v>24885</v>
      </c>
      <c r="F162" s="29">
        <f t="shared" si="7"/>
        <v>4411.2353065665011</v>
      </c>
      <c r="G162" s="12">
        <f t="shared" si="8"/>
        <v>19458996.929898854</v>
      </c>
    </row>
    <row r="163" spans="1:7" x14ac:dyDescent="0.2">
      <c r="A163" s="13">
        <v>135</v>
      </c>
      <c r="B163" s="61">
        <v>9.8860151819316595</v>
      </c>
      <c r="C163" s="61">
        <v>7.4230704423078109E-2</v>
      </c>
      <c r="D163" s="34">
        <f t="shared" si="6"/>
        <v>19653.58772254872</v>
      </c>
      <c r="E163" s="34">
        <v>21168</v>
      </c>
      <c r="F163" s="29">
        <f t="shared" si="7"/>
        <v>1514.4122774512798</v>
      </c>
      <c r="G163" s="12">
        <f t="shared" si="8"/>
        <v>2293444.5460951719</v>
      </c>
    </row>
    <row r="164" spans="1:7" x14ac:dyDescent="0.2">
      <c r="A164" s="13">
        <v>136</v>
      </c>
      <c r="B164" s="61">
        <v>10.193265021763445</v>
      </c>
      <c r="C164" s="61">
        <v>-0.1267661609678612</v>
      </c>
      <c r="D164" s="34">
        <f t="shared" si="6"/>
        <v>26722.602497427597</v>
      </c>
      <c r="E164" s="34">
        <v>23541</v>
      </c>
      <c r="F164" s="29">
        <f t="shared" si="7"/>
        <v>-3181.602497427597</v>
      </c>
      <c r="G164" s="12">
        <f t="shared" si="8"/>
        <v>10122594.451637521</v>
      </c>
    </row>
    <row r="165" spans="1:7" x14ac:dyDescent="0.2">
      <c r="A165" s="13">
        <v>137</v>
      </c>
      <c r="B165" s="61">
        <v>10.15961012892353</v>
      </c>
      <c r="C165" s="61">
        <v>6.9721904290354075E-3</v>
      </c>
      <c r="D165" s="34">
        <f t="shared" si="6"/>
        <v>25838.221520543637</v>
      </c>
      <c r="E165" s="34">
        <v>26019</v>
      </c>
      <c r="F165" s="29">
        <f t="shared" si="7"/>
        <v>180.77847945636313</v>
      </c>
      <c r="G165" s="12">
        <f t="shared" si="8"/>
        <v>32680.858634554705</v>
      </c>
    </row>
    <row r="166" spans="1:7" x14ac:dyDescent="0.2">
      <c r="A166" s="13">
        <v>138</v>
      </c>
      <c r="B166" s="61">
        <v>9.9593001680846562</v>
      </c>
      <c r="C166" s="61">
        <v>0.15351594673195379</v>
      </c>
      <c r="D166" s="34">
        <f t="shared" si="6"/>
        <v>21147.990498825697</v>
      </c>
      <c r="E166" s="34">
        <v>24657</v>
      </c>
      <c r="F166" s="29">
        <f t="shared" si="7"/>
        <v>3509.0095011743033</v>
      </c>
      <c r="G166" s="12">
        <f t="shared" si="8"/>
        <v>12313147.679331534</v>
      </c>
    </row>
    <row r="167" spans="1:7" x14ac:dyDescent="0.2">
      <c r="A167" s="13">
        <v>139</v>
      </c>
      <c r="B167" s="61">
        <v>9.9184157755481603</v>
      </c>
      <c r="C167" s="61">
        <v>1.4582034361907859E-2</v>
      </c>
      <c r="D167" s="34">
        <f t="shared" si="6"/>
        <v>20300.80410944661</v>
      </c>
      <c r="E167" s="34">
        <v>20599</v>
      </c>
      <c r="F167" s="29">
        <f t="shared" si="7"/>
        <v>298.1958905533902</v>
      </c>
      <c r="G167" s="12">
        <f t="shared" si="8"/>
        <v>88920.789142929469</v>
      </c>
    </row>
    <row r="168" spans="1:7" x14ac:dyDescent="0.2">
      <c r="A168" s="13">
        <v>140</v>
      </c>
      <c r="B168" s="61">
        <v>10.225665615379945</v>
      </c>
      <c r="C168" s="61">
        <v>-0.11785042578724791</v>
      </c>
      <c r="D168" s="34">
        <f t="shared" si="6"/>
        <v>27602.610080829305</v>
      </c>
      <c r="E168" s="34">
        <v>24534</v>
      </c>
      <c r="F168" s="29">
        <f t="shared" si="7"/>
        <v>-3068.6100808293049</v>
      </c>
      <c r="G168" s="12">
        <f t="shared" si="8"/>
        <v>9416367.8281672336</v>
      </c>
    </row>
    <row r="169" spans="1:7" x14ac:dyDescent="0.2">
      <c r="A169" s="13">
        <v>141</v>
      </c>
      <c r="B169" s="61">
        <v>10.192010722540031</v>
      </c>
      <c r="C169" s="61">
        <v>7.3233838341622004E-2</v>
      </c>
      <c r="D169" s="34">
        <f t="shared" si="6"/>
        <v>26689.105369969624</v>
      </c>
      <c r="E169" s="34">
        <v>28717</v>
      </c>
      <c r="F169" s="29">
        <f t="shared" si="7"/>
        <v>2027.894630030376</v>
      </c>
      <c r="G169" s="12">
        <f t="shared" si="8"/>
        <v>4112356.6305060354</v>
      </c>
    </row>
    <row r="170" spans="1:7" x14ac:dyDescent="0.2">
      <c r="A170" s="13">
        <v>142</v>
      </c>
      <c r="B170" s="61">
        <v>9.9917007617011571</v>
      </c>
      <c r="C170" s="61">
        <v>0.17944471145582419</v>
      </c>
      <c r="D170" s="34">
        <f t="shared" si="6"/>
        <v>21844.419374511192</v>
      </c>
      <c r="E170" s="34">
        <v>26138</v>
      </c>
      <c r="F170" s="29">
        <f t="shared" si="7"/>
        <v>4293.5806254888084</v>
      </c>
      <c r="G170" s="12">
        <f t="shared" si="8"/>
        <v>18434834.587572869</v>
      </c>
    </row>
    <row r="171" spans="1:7" x14ac:dyDescent="0.2">
      <c r="A171" s="13">
        <v>143</v>
      </c>
      <c r="B171" s="61">
        <v>9.9508163691646612</v>
      </c>
      <c r="C171" s="61">
        <v>9.1040852636238512E-2</v>
      </c>
      <c r="D171" s="34">
        <f t="shared" si="6"/>
        <v>20969.33411385712</v>
      </c>
      <c r="E171" s="34">
        <v>22968</v>
      </c>
      <c r="F171" s="29">
        <f t="shared" si="7"/>
        <v>1998.6658861428805</v>
      </c>
      <c r="G171" s="12">
        <f t="shared" si="8"/>
        <v>3994665.3244313058</v>
      </c>
    </row>
    <row r="172" spans="1:7" x14ac:dyDescent="0.2">
      <c r="A172" s="13">
        <v>144</v>
      </c>
      <c r="B172" s="61">
        <v>10.258066208996446</v>
      </c>
      <c r="C172" s="61">
        <v>-7.0264749916304936E-2</v>
      </c>
      <c r="D172" s="34">
        <f t="shared" si="6"/>
        <v>28511.597377075937</v>
      </c>
      <c r="E172" s="34">
        <v>26577</v>
      </c>
      <c r="F172" s="29">
        <f t="shared" si="7"/>
        <v>-1934.5973770759374</v>
      </c>
      <c r="G172" s="12">
        <f t="shared" si="8"/>
        <v>3742667.0113890967</v>
      </c>
    </row>
    <row r="173" spans="1:7" x14ac:dyDescent="0.2">
      <c r="A173" s="13">
        <v>145</v>
      </c>
      <c r="B173" s="61">
        <v>10.224411316156532</v>
      </c>
      <c r="C173" s="61">
        <v>3.8846385225630442E-2</v>
      </c>
      <c r="D173" s="34">
        <f t="shared" si="6"/>
        <v>27568.00985249678</v>
      </c>
      <c r="E173" s="34">
        <v>28660</v>
      </c>
      <c r="F173" s="29">
        <f t="shared" si="7"/>
        <v>1091.9901475032202</v>
      </c>
      <c r="G173" s="12">
        <f t="shared" si="8"/>
        <v>1192442.4822441046</v>
      </c>
    </row>
    <row r="174" spans="1:7" x14ac:dyDescent="0.2">
      <c r="A174" s="13">
        <v>146</v>
      </c>
      <c r="B174" s="61">
        <v>10.024101355317658</v>
      </c>
      <c r="C174" s="61">
        <v>0.2990828875733591</v>
      </c>
      <c r="D174" s="34">
        <f t="shared" si="6"/>
        <v>22563.78249441793</v>
      </c>
      <c r="E174" s="34">
        <v>30430</v>
      </c>
      <c r="F174" s="29">
        <f t="shared" si="7"/>
        <v>7866.2175055820699</v>
      </c>
      <c r="G174" s="12">
        <f t="shared" si="8"/>
        <v>61877377.845125802</v>
      </c>
    </row>
    <row r="175" spans="1:7" x14ac:dyDescent="0.2">
      <c r="A175" s="71">
        <v>147</v>
      </c>
      <c r="B175" s="61">
        <v>9.983216962781162</v>
      </c>
      <c r="C175" s="61">
        <v>0.23347419943682546</v>
      </c>
      <c r="D175" s="34">
        <f t="shared" si="6"/>
        <v>21659.879618953593</v>
      </c>
      <c r="E175" s="34">
        <v>27356</v>
      </c>
      <c r="F175" s="29">
        <f t="shared" si="7"/>
        <v>5696.1203810464067</v>
      </c>
      <c r="G175" s="12">
        <f t="shared" si="8"/>
        <v>32445787.39537226</v>
      </c>
    </row>
    <row r="176" spans="1:7" x14ac:dyDescent="0.2">
      <c r="A176" s="71">
        <v>148</v>
      </c>
      <c r="B176" s="61">
        <v>10.290466802612947</v>
      </c>
      <c r="C176" s="61">
        <v>-0.1458386220609551</v>
      </c>
      <c r="D176" s="34">
        <f t="shared" si="6"/>
        <v>29450.518723121422</v>
      </c>
      <c r="E176" s="34">
        <v>25454</v>
      </c>
      <c r="F176" s="29">
        <f t="shared" si="7"/>
        <v>-3996.5187231214222</v>
      </c>
      <c r="G176" s="12">
        <f t="shared" si="8"/>
        <v>15972161.904260084</v>
      </c>
    </row>
    <row r="177" spans="1:7" ht="13.5" thickBot="1" x14ac:dyDescent="0.25">
      <c r="A177" s="48">
        <v>149</v>
      </c>
      <c r="B177" s="64">
        <v>10.256811909773033</v>
      </c>
      <c r="C177" s="64">
        <v>5.8586598354649411E-2</v>
      </c>
      <c r="D177" s="34">
        <f t="shared" si="6"/>
        <v>28475.857721424425</v>
      </c>
      <c r="E177" s="34">
        <v>30194</v>
      </c>
      <c r="F177" s="29">
        <f t="shared" si="7"/>
        <v>1718.1422785755749</v>
      </c>
      <c r="G177" s="12">
        <f t="shared" si="8"/>
        <v>2952012.8894288684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G154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2" sqref="D2"/>
    </sheetView>
  </sheetViews>
  <sheetFormatPr defaultRowHeight="12.75" x14ac:dyDescent="0.2"/>
  <cols>
    <col min="2" max="2" width="6.28515625" bestFit="1" customWidth="1"/>
    <col min="3" max="3" width="10.28515625" bestFit="1" customWidth="1"/>
    <col min="4" max="4" width="7.7109375" bestFit="1" customWidth="1"/>
    <col min="5" max="5" width="20.85546875" bestFit="1" customWidth="1"/>
    <col min="6" max="6" width="17" bestFit="1" customWidth="1"/>
  </cols>
  <sheetData>
    <row r="1" spans="1:7" x14ac:dyDescent="0.2">
      <c r="A1" s="8" t="s">
        <v>8</v>
      </c>
      <c r="B1" s="8" t="s">
        <v>159</v>
      </c>
      <c r="C1" t="s">
        <v>158</v>
      </c>
      <c r="D1" s="8" t="s">
        <v>248</v>
      </c>
      <c r="E1" s="8" t="s">
        <v>249</v>
      </c>
      <c r="F1" s="8" t="s">
        <v>250</v>
      </c>
    </row>
    <row r="2" spans="1:7" x14ac:dyDescent="0.2">
      <c r="A2" t="s">
        <v>9</v>
      </c>
      <c r="B2">
        <v>1</v>
      </c>
      <c r="C2" s="12">
        <v>7992</v>
      </c>
    </row>
    <row r="3" spans="1:7" x14ac:dyDescent="0.2">
      <c r="A3" t="s">
        <v>10</v>
      </c>
      <c r="B3">
        <v>2</v>
      </c>
      <c r="C3" s="12">
        <v>6114</v>
      </c>
    </row>
    <row r="4" spans="1:7" x14ac:dyDescent="0.2">
      <c r="A4" t="s">
        <v>11</v>
      </c>
      <c r="B4">
        <v>3</v>
      </c>
      <c r="C4" s="12">
        <v>5965</v>
      </c>
    </row>
    <row r="5" spans="1:7" x14ac:dyDescent="0.2">
      <c r="A5" t="s">
        <v>12</v>
      </c>
      <c r="B5">
        <v>4</v>
      </c>
      <c r="C5" s="12">
        <v>8460</v>
      </c>
      <c r="D5" s="26">
        <f>AVERAGE(C2:C5)</f>
        <v>7132.75</v>
      </c>
      <c r="E5" s="11">
        <f>C5/D5</f>
        <v>1.1860783007956257</v>
      </c>
      <c r="F5" s="25">
        <f>AVERAGE(E5,E9,E13,E17,E21,E25,E29,E33,E37,E41,E45,E49,E53,E57,E61,E65,E69,E73,E77,E81,E85,E89,E93,E97,E101,E105,E109,E113,E117,E121,E125,E129,E133,E137,E141,E145,E149)</f>
        <v>1.1655378965874825</v>
      </c>
      <c r="G5" s="8" t="s">
        <v>269</v>
      </c>
    </row>
    <row r="6" spans="1:7" x14ac:dyDescent="0.2">
      <c r="A6" t="s">
        <v>13</v>
      </c>
      <c r="B6">
        <v>5</v>
      </c>
      <c r="C6" s="12">
        <v>8323</v>
      </c>
      <c r="D6" s="26">
        <f t="shared" ref="D6:D69" si="0">AVERAGE(C3:C6)</f>
        <v>7215.5</v>
      </c>
      <c r="E6" s="11">
        <f t="shared" ref="E6:E69" si="1">C6/D6</f>
        <v>1.1534890167001595</v>
      </c>
      <c r="F6" s="25">
        <f>AVERAGE(E6,E10,E14,E18,E22,E26,E30,E34,E38,E42,E46,E50,E54,E58,E62,E66,E70,E74,E78,E82,E86,E90,E94,E98,E102,E106,E110,E114,E118,E122,E126,E130,E134,E138,E142,E146,E150)</f>
        <v>1.1148038333779526</v>
      </c>
    </row>
    <row r="7" spans="1:7" x14ac:dyDescent="0.2">
      <c r="A7" t="s">
        <v>14</v>
      </c>
      <c r="B7">
        <v>6</v>
      </c>
      <c r="C7" s="12">
        <v>6333</v>
      </c>
      <c r="D7" s="26">
        <f t="shared" si="0"/>
        <v>7270.25</v>
      </c>
      <c r="E7" s="11">
        <f t="shared" si="1"/>
        <v>0.87108421306007355</v>
      </c>
      <c r="F7" s="25">
        <f>AVERAGE(E7,E11,E15,E19,E23,E27,E31,E35,E39,E43,E47,E51,E55,E59,E63,E67,E71,E75,E79,E83,E87,E91,E95,E99,E103,E107,E111,E115,E119,E123,E127,E131,E135,E139,E143,E147,E151)</f>
        <v>0.91008570960643631</v>
      </c>
      <c r="G7" s="8" t="s">
        <v>253</v>
      </c>
    </row>
    <row r="8" spans="1:7" x14ac:dyDescent="0.2">
      <c r="A8" t="s">
        <v>15</v>
      </c>
      <c r="B8">
        <v>7</v>
      </c>
      <c r="C8" s="12">
        <v>5675</v>
      </c>
      <c r="D8" s="26">
        <f t="shared" si="0"/>
        <v>7197.75</v>
      </c>
      <c r="E8" s="11">
        <f t="shared" si="1"/>
        <v>0.78844083220450834</v>
      </c>
      <c r="F8" s="25">
        <f>AVERAGE(E8,E12,E16,E20,E24,E28,E32,E36,E40,E44,E48,E52,E56,E60,E64,E68,E72,E76,E80,E84,E88,E92,E96,E100,E104,E108,E112,E116,E120,E124,E128,E132,E136,E140,E144,E148,E152)</f>
        <v>0.86388062595723791</v>
      </c>
      <c r="G8" s="8" t="s">
        <v>260</v>
      </c>
    </row>
    <row r="9" spans="1:7" x14ac:dyDescent="0.2">
      <c r="A9" t="s">
        <v>16</v>
      </c>
      <c r="B9">
        <v>8</v>
      </c>
      <c r="C9" s="12">
        <v>10090</v>
      </c>
      <c r="D9" s="26">
        <f t="shared" si="0"/>
        <v>7605.25</v>
      </c>
      <c r="E9" s="11">
        <f t="shared" si="1"/>
        <v>1.3267150981230071</v>
      </c>
    </row>
    <row r="10" spans="1:7" x14ac:dyDescent="0.2">
      <c r="A10" t="s">
        <v>17</v>
      </c>
      <c r="B10">
        <v>9</v>
      </c>
      <c r="C10" s="12">
        <v>9035</v>
      </c>
      <c r="D10" s="26">
        <f t="shared" si="0"/>
        <v>7783.25</v>
      </c>
      <c r="E10" s="11">
        <f t="shared" si="1"/>
        <v>1.1608261330421097</v>
      </c>
    </row>
    <row r="11" spans="1:7" x14ac:dyDescent="0.2">
      <c r="A11" t="s">
        <v>18</v>
      </c>
      <c r="B11">
        <v>10</v>
      </c>
      <c r="C11" s="12">
        <v>6976</v>
      </c>
      <c r="D11" s="26">
        <f t="shared" si="0"/>
        <v>7944</v>
      </c>
      <c r="E11" s="11">
        <f t="shared" si="1"/>
        <v>0.878147029204431</v>
      </c>
    </row>
    <row r="12" spans="1:7" x14ac:dyDescent="0.2">
      <c r="A12" t="s">
        <v>19</v>
      </c>
      <c r="B12">
        <v>11</v>
      </c>
      <c r="C12" s="12">
        <v>6459</v>
      </c>
      <c r="D12" s="26">
        <f t="shared" si="0"/>
        <v>8140</v>
      </c>
      <c r="E12" s="11">
        <f t="shared" si="1"/>
        <v>0.7934889434889435</v>
      </c>
    </row>
    <row r="13" spans="1:7" x14ac:dyDescent="0.2">
      <c r="A13" t="s">
        <v>20</v>
      </c>
      <c r="B13">
        <v>12</v>
      </c>
      <c r="C13" s="12">
        <v>10896</v>
      </c>
      <c r="D13" s="26">
        <f t="shared" si="0"/>
        <v>8341.5</v>
      </c>
      <c r="E13" s="11">
        <f t="shared" si="1"/>
        <v>1.3062398849127854</v>
      </c>
    </row>
    <row r="14" spans="1:7" x14ac:dyDescent="0.2">
      <c r="A14" t="s">
        <v>21</v>
      </c>
      <c r="B14">
        <v>13</v>
      </c>
      <c r="C14" s="12">
        <v>9978</v>
      </c>
      <c r="D14" s="26">
        <f t="shared" si="0"/>
        <v>8577.25</v>
      </c>
      <c r="E14" s="11">
        <f t="shared" si="1"/>
        <v>1.1633099186802296</v>
      </c>
    </row>
    <row r="15" spans="1:7" x14ac:dyDescent="0.2">
      <c r="A15" t="s">
        <v>22</v>
      </c>
      <c r="B15">
        <v>14</v>
      </c>
      <c r="C15" s="12">
        <v>7466</v>
      </c>
      <c r="D15" s="26">
        <f t="shared" si="0"/>
        <v>8699.75</v>
      </c>
      <c r="E15" s="11">
        <f t="shared" si="1"/>
        <v>0.85818558004540357</v>
      </c>
    </row>
    <row r="16" spans="1:7" x14ac:dyDescent="0.2">
      <c r="A16" t="s">
        <v>23</v>
      </c>
      <c r="B16">
        <v>15</v>
      </c>
      <c r="C16" s="12">
        <v>7199</v>
      </c>
      <c r="D16" s="26">
        <f t="shared" si="0"/>
        <v>8884.75</v>
      </c>
      <c r="E16" s="11">
        <f t="shared" si="1"/>
        <v>0.81026477953797238</v>
      </c>
    </row>
    <row r="17" spans="1:5" x14ac:dyDescent="0.2">
      <c r="A17" t="s">
        <v>24</v>
      </c>
      <c r="B17">
        <v>16</v>
      </c>
      <c r="C17" s="12">
        <v>10977</v>
      </c>
      <c r="D17" s="26">
        <f t="shared" si="0"/>
        <v>8905</v>
      </c>
      <c r="E17" s="11">
        <f t="shared" si="1"/>
        <v>1.232678270634475</v>
      </c>
    </row>
    <row r="18" spans="1:5" x14ac:dyDescent="0.2">
      <c r="A18" t="s">
        <v>25</v>
      </c>
      <c r="B18">
        <v>17</v>
      </c>
      <c r="C18" s="12">
        <v>9412</v>
      </c>
      <c r="D18" s="26">
        <f t="shared" si="0"/>
        <v>8763.5</v>
      </c>
      <c r="E18" s="11">
        <f t="shared" si="1"/>
        <v>1.0740001141096593</v>
      </c>
    </row>
    <row r="19" spans="1:5" x14ac:dyDescent="0.2">
      <c r="A19" t="s">
        <v>26</v>
      </c>
      <c r="B19">
        <v>18</v>
      </c>
      <c r="C19" s="12">
        <v>6341</v>
      </c>
      <c r="D19" s="26">
        <f t="shared" si="0"/>
        <v>8482.25</v>
      </c>
      <c r="E19" s="11">
        <f t="shared" si="1"/>
        <v>0.74756108343894601</v>
      </c>
    </row>
    <row r="20" spans="1:5" x14ac:dyDescent="0.2">
      <c r="A20" t="s">
        <v>27</v>
      </c>
      <c r="B20">
        <v>19</v>
      </c>
      <c r="C20" s="12">
        <v>7784</v>
      </c>
      <c r="D20" s="26">
        <f t="shared" si="0"/>
        <v>8628.5</v>
      </c>
      <c r="E20" s="11">
        <f t="shared" si="1"/>
        <v>0.90212667323404994</v>
      </c>
    </row>
    <row r="21" spans="1:5" x14ac:dyDescent="0.2">
      <c r="A21" t="s">
        <v>28</v>
      </c>
      <c r="B21">
        <v>20</v>
      </c>
      <c r="C21" s="12">
        <v>11911</v>
      </c>
      <c r="D21" s="26">
        <f t="shared" si="0"/>
        <v>8862</v>
      </c>
      <c r="E21" s="11">
        <f t="shared" si="1"/>
        <v>1.3440532611148726</v>
      </c>
    </row>
    <row r="22" spans="1:5" x14ac:dyDescent="0.2">
      <c r="A22" t="s">
        <v>29</v>
      </c>
      <c r="B22">
        <v>21</v>
      </c>
      <c r="C22" s="12">
        <v>10079</v>
      </c>
      <c r="D22" s="26">
        <f t="shared" si="0"/>
        <v>9028.75</v>
      </c>
      <c r="E22" s="11">
        <f t="shared" si="1"/>
        <v>1.116322857538419</v>
      </c>
    </row>
    <row r="23" spans="1:5" x14ac:dyDescent="0.2">
      <c r="A23" t="s">
        <v>30</v>
      </c>
      <c r="B23">
        <v>22</v>
      </c>
      <c r="C23" s="12">
        <v>7721</v>
      </c>
      <c r="D23" s="26">
        <f t="shared" si="0"/>
        <v>9373.75</v>
      </c>
      <c r="E23" s="11">
        <f t="shared" si="1"/>
        <v>0.82368315775436729</v>
      </c>
    </row>
    <row r="24" spans="1:5" x14ac:dyDescent="0.2">
      <c r="A24" t="s">
        <v>31</v>
      </c>
      <c r="B24">
        <v>23</v>
      </c>
      <c r="C24" s="12">
        <v>8197</v>
      </c>
      <c r="D24" s="26">
        <f t="shared" si="0"/>
        <v>9477</v>
      </c>
      <c r="E24" s="11">
        <f t="shared" si="1"/>
        <v>0.86493616123245753</v>
      </c>
    </row>
    <row r="25" spans="1:5" x14ac:dyDescent="0.2">
      <c r="A25" t="s">
        <v>32</v>
      </c>
      <c r="B25">
        <v>24</v>
      </c>
      <c r="C25" s="12">
        <v>12038</v>
      </c>
      <c r="D25" s="26">
        <f t="shared" si="0"/>
        <v>9508.75</v>
      </c>
      <c r="E25" s="11">
        <f t="shared" si="1"/>
        <v>1.2659918496121993</v>
      </c>
    </row>
    <row r="26" spans="1:5" x14ac:dyDescent="0.2">
      <c r="A26" t="s">
        <v>33</v>
      </c>
      <c r="B26">
        <v>25</v>
      </c>
      <c r="C26" s="12">
        <v>11963</v>
      </c>
      <c r="D26" s="26">
        <f t="shared" si="0"/>
        <v>9979.75</v>
      </c>
      <c r="E26" s="11">
        <f t="shared" si="1"/>
        <v>1.1987274230316391</v>
      </c>
    </row>
    <row r="27" spans="1:5" x14ac:dyDescent="0.2">
      <c r="A27" t="s">
        <v>34</v>
      </c>
      <c r="B27">
        <v>26</v>
      </c>
      <c r="C27" s="12">
        <v>8033</v>
      </c>
      <c r="D27" s="26">
        <f t="shared" si="0"/>
        <v>10057.75</v>
      </c>
      <c r="E27" s="11">
        <f t="shared" si="1"/>
        <v>0.79868757922994704</v>
      </c>
    </row>
    <row r="28" spans="1:5" x14ac:dyDescent="0.2">
      <c r="A28" t="s">
        <v>35</v>
      </c>
      <c r="B28">
        <v>27</v>
      </c>
      <c r="C28" s="12">
        <v>8618</v>
      </c>
      <c r="D28" s="26">
        <f t="shared" si="0"/>
        <v>10163</v>
      </c>
      <c r="E28" s="11">
        <f t="shared" si="1"/>
        <v>0.84797795926399688</v>
      </c>
    </row>
    <row r="29" spans="1:5" x14ac:dyDescent="0.2">
      <c r="A29" t="s">
        <v>36</v>
      </c>
      <c r="B29">
        <v>28</v>
      </c>
      <c r="C29" s="12">
        <v>13625</v>
      </c>
      <c r="D29" s="26">
        <f t="shared" si="0"/>
        <v>10559.75</v>
      </c>
      <c r="E29" s="11">
        <f t="shared" si="1"/>
        <v>1.290276758445986</v>
      </c>
    </row>
    <row r="30" spans="1:5" x14ac:dyDescent="0.2">
      <c r="A30" t="s">
        <v>37</v>
      </c>
      <c r="B30">
        <v>29</v>
      </c>
      <c r="C30" s="12">
        <v>11734</v>
      </c>
      <c r="D30" s="26">
        <f t="shared" si="0"/>
        <v>10502.5</v>
      </c>
      <c r="E30" s="11">
        <f t="shared" si="1"/>
        <v>1.1172577957629135</v>
      </c>
    </row>
    <row r="31" spans="1:5" x14ac:dyDescent="0.2">
      <c r="A31" t="s">
        <v>38</v>
      </c>
      <c r="B31">
        <v>30</v>
      </c>
      <c r="C31" s="12">
        <v>8895</v>
      </c>
      <c r="D31" s="26">
        <f t="shared" si="0"/>
        <v>10718</v>
      </c>
      <c r="E31" s="11">
        <f t="shared" si="1"/>
        <v>0.82991229707034897</v>
      </c>
    </row>
    <row r="32" spans="1:5" x14ac:dyDescent="0.2">
      <c r="A32" t="s">
        <v>39</v>
      </c>
      <c r="B32">
        <v>31</v>
      </c>
      <c r="C32" s="12">
        <v>8727</v>
      </c>
      <c r="D32" s="26">
        <f t="shared" si="0"/>
        <v>10745.25</v>
      </c>
      <c r="E32" s="11">
        <f t="shared" si="1"/>
        <v>0.8121728205486145</v>
      </c>
    </row>
    <row r="33" spans="1:5" x14ac:dyDescent="0.2">
      <c r="A33" t="s">
        <v>40</v>
      </c>
      <c r="B33">
        <v>32</v>
      </c>
      <c r="C33" s="12">
        <v>13974</v>
      </c>
      <c r="D33" s="26">
        <f t="shared" si="0"/>
        <v>10832.5</v>
      </c>
      <c r="E33" s="11">
        <f t="shared" si="1"/>
        <v>1.2900069236095084</v>
      </c>
    </row>
    <row r="34" spans="1:5" x14ac:dyDescent="0.2">
      <c r="A34" t="s">
        <v>41</v>
      </c>
      <c r="B34">
        <v>33</v>
      </c>
      <c r="C34" s="12">
        <v>12583</v>
      </c>
      <c r="D34" s="26">
        <f t="shared" si="0"/>
        <v>11044.75</v>
      </c>
      <c r="E34" s="11">
        <f t="shared" si="1"/>
        <v>1.1392743158514227</v>
      </c>
    </row>
    <row r="35" spans="1:5" x14ac:dyDescent="0.2">
      <c r="A35" t="s">
        <v>42</v>
      </c>
      <c r="B35">
        <v>34</v>
      </c>
      <c r="C35" s="12">
        <v>9525</v>
      </c>
      <c r="D35" s="26">
        <f t="shared" si="0"/>
        <v>11202.25</v>
      </c>
      <c r="E35" s="11">
        <f t="shared" si="1"/>
        <v>0.85027561427391818</v>
      </c>
    </row>
    <row r="36" spans="1:5" x14ac:dyDescent="0.2">
      <c r="A36" t="s">
        <v>43</v>
      </c>
      <c r="B36">
        <v>35</v>
      </c>
      <c r="C36" s="12">
        <v>9662</v>
      </c>
      <c r="D36" s="26">
        <f t="shared" si="0"/>
        <v>11436</v>
      </c>
      <c r="E36" s="11">
        <f t="shared" si="1"/>
        <v>0.84487583071003847</v>
      </c>
    </row>
    <row r="37" spans="1:5" x14ac:dyDescent="0.2">
      <c r="A37" t="s">
        <v>44</v>
      </c>
      <c r="B37">
        <v>36</v>
      </c>
      <c r="C37" s="12">
        <v>15490</v>
      </c>
      <c r="D37" s="26">
        <f t="shared" si="0"/>
        <v>11815</v>
      </c>
      <c r="E37" s="11">
        <f t="shared" si="1"/>
        <v>1.3110452814219213</v>
      </c>
    </row>
    <row r="38" spans="1:5" x14ac:dyDescent="0.2">
      <c r="A38" t="s">
        <v>45</v>
      </c>
      <c r="B38">
        <v>37</v>
      </c>
      <c r="C38" s="12">
        <v>13839</v>
      </c>
      <c r="D38" s="26">
        <f t="shared" si="0"/>
        <v>12129</v>
      </c>
      <c r="E38" s="11">
        <f t="shared" si="1"/>
        <v>1.1409844175117487</v>
      </c>
    </row>
    <row r="39" spans="1:5" x14ac:dyDescent="0.2">
      <c r="A39" t="s">
        <v>46</v>
      </c>
      <c r="B39">
        <v>38</v>
      </c>
      <c r="C39" s="12">
        <v>10047</v>
      </c>
      <c r="D39" s="26">
        <f t="shared" si="0"/>
        <v>12259.5</v>
      </c>
      <c r="E39" s="11">
        <f t="shared" si="1"/>
        <v>0.81952771320200657</v>
      </c>
    </row>
    <row r="40" spans="1:5" x14ac:dyDescent="0.2">
      <c r="A40" t="s">
        <v>47</v>
      </c>
      <c r="B40">
        <v>39</v>
      </c>
      <c r="C40" s="12">
        <v>9788</v>
      </c>
      <c r="D40" s="26">
        <f t="shared" si="0"/>
        <v>12291</v>
      </c>
      <c r="E40" s="11">
        <f t="shared" si="1"/>
        <v>0.7963550565454397</v>
      </c>
    </row>
    <row r="41" spans="1:5" x14ac:dyDescent="0.2">
      <c r="A41" t="s">
        <v>48</v>
      </c>
      <c r="B41">
        <v>40</v>
      </c>
      <c r="C41" s="12">
        <v>14978</v>
      </c>
      <c r="D41" s="26">
        <f t="shared" si="0"/>
        <v>12163</v>
      </c>
      <c r="E41" s="11">
        <f t="shared" si="1"/>
        <v>1.2314396119378443</v>
      </c>
    </row>
    <row r="42" spans="1:5" x14ac:dyDescent="0.2">
      <c r="A42" t="s">
        <v>49</v>
      </c>
      <c r="B42">
        <v>41</v>
      </c>
      <c r="C42" s="12">
        <v>13045</v>
      </c>
      <c r="D42" s="26">
        <f t="shared" si="0"/>
        <v>11964.5</v>
      </c>
      <c r="E42" s="11">
        <f t="shared" si="1"/>
        <v>1.0903088302896067</v>
      </c>
    </row>
    <row r="43" spans="1:5" x14ac:dyDescent="0.2">
      <c r="A43" t="s">
        <v>50</v>
      </c>
      <c r="B43">
        <v>42</v>
      </c>
      <c r="C43" s="12">
        <v>9489</v>
      </c>
      <c r="D43" s="26">
        <f t="shared" si="0"/>
        <v>11825</v>
      </c>
      <c r="E43" s="11">
        <f t="shared" si="1"/>
        <v>0.80245243128964061</v>
      </c>
    </row>
    <row r="44" spans="1:5" x14ac:dyDescent="0.2">
      <c r="A44" t="s">
        <v>51</v>
      </c>
      <c r="B44">
        <v>43</v>
      </c>
      <c r="C44" s="12">
        <v>8741</v>
      </c>
      <c r="D44" s="26">
        <f t="shared" si="0"/>
        <v>11563.25</v>
      </c>
      <c r="E44" s="11">
        <f t="shared" si="1"/>
        <v>0.75592934512355958</v>
      </c>
    </row>
    <row r="45" spans="1:5" x14ac:dyDescent="0.2">
      <c r="A45" t="s">
        <v>52</v>
      </c>
      <c r="B45">
        <v>44</v>
      </c>
      <c r="C45" s="12">
        <v>13149</v>
      </c>
      <c r="D45" s="26">
        <f t="shared" si="0"/>
        <v>11106</v>
      </c>
      <c r="E45" s="11">
        <f t="shared" si="1"/>
        <v>1.1839546191247974</v>
      </c>
    </row>
    <row r="46" spans="1:5" x14ac:dyDescent="0.2">
      <c r="A46" t="s">
        <v>53</v>
      </c>
      <c r="B46">
        <v>45</v>
      </c>
      <c r="C46" s="12">
        <v>14106</v>
      </c>
      <c r="D46" s="26">
        <f t="shared" si="0"/>
        <v>11371.25</v>
      </c>
      <c r="E46" s="11">
        <f t="shared" si="1"/>
        <v>1.2404968670990437</v>
      </c>
    </row>
    <row r="47" spans="1:5" x14ac:dyDescent="0.2">
      <c r="A47" t="s">
        <v>54</v>
      </c>
      <c r="B47">
        <v>46</v>
      </c>
      <c r="C47" s="12">
        <v>9998</v>
      </c>
      <c r="D47" s="26">
        <f t="shared" si="0"/>
        <v>11498.5</v>
      </c>
      <c r="E47" s="11">
        <f t="shared" si="1"/>
        <v>0.86950471800669649</v>
      </c>
    </row>
    <row r="48" spans="1:5" x14ac:dyDescent="0.2">
      <c r="A48" t="s">
        <v>55</v>
      </c>
      <c r="B48">
        <v>47</v>
      </c>
      <c r="C48" s="12">
        <v>10034</v>
      </c>
      <c r="D48" s="26">
        <f t="shared" si="0"/>
        <v>11821.75</v>
      </c>
      <c r="E48" s="11">
        <f t="shared" si="1"/>
        <v>0.84877450462072024</v>
      </c>
    </row>
    <row r="49" spans="1:5" x14ac:dyDescent="0.2">
      <c r="A49" t="s">
        <v>56</v>
      </c>
      <c r="B49">
        <v>48</v>
      </c>
      <c r="C49" s="12">
        <v>15081</v>
      </c>
      <c r="D49" s="26">
        <f t="shared" si="0"/>
        <v>12304.75</v>
      </c>
      <c r="E49" s="11">
        <f t="shared" si="1"/>
        <v>1.2256242507974562</v>
      </c>
    </row>
    <row r="50" spans="1:5" x14ac:dyDescent="0.2">
      <c r="A50" t="s">
        <v>57</v>
      </c>
      <c r="B50">
        <v>49</v>
      </c>
      <c r="C50" s="12">
        <v>13266</v>
      </c>
      <c r="D50" s="26">
        <f t="shared" si="0"/>
        <v>12094.75</v>
      </c>
      <c r="E50" s="11">
        <f t="shared" si="1"/>
        <v>1.0968395378159945</v>
      </c>
    </row>
    <row r="51" spans="1:5" x14ac:dyDescent="0.2">
      <c r="A51" t="s">
        <v>58</v>
      </c>
      <c r="B51">
        <v>50</v>
      </c>
      <c r="C51" s="12">
        <v>9997</v>
      </c>
      <c r="D51" s="26">
        <f t="shared" si="0"/>
        <v>12094.5</v>
      </c>
      <c r="E51" s="11">
        <f t="shared" si="1"/>
        <v>0.82657406259043364</v>
      </c>
    </row>
    <row r="52" spans="1:5" x14ac:dyDescent="0.2">
      <c r="A52" t="s">
        <v>59</v>
      </c>
      <c r="B52">
        <v>51</v>
      </c>
      <c r="C52" s="12">
        <v>9027</v>
      </c>
      <c r="D52" s="26">
        <f t="shared" si="0"/>
        <v>11842.75</v>
      </c>
      <c r="E52" s="11">
        <f t="shared" si="1"/>
        <v>0.76223850034831442</v>
      </c>
    </row>
    <row r="53" spans="1:5" x14ac:dyDescent="0.2">
      <c r="A53" t="s">
        <v>60</v>
      </c>
      <c r="B53">
        <v>52</v>
      </c>
      <c r="C53" s="12">
        <v>14324</v>
      </c>
      <c r="D53" s="26">
        <f t="shared" si="0"/>
        <v>11653.5</v>
      </c>
      <c r="E53" s="11">
        <f t="shared" si="1"/>
        <v>1.2291586218732569</v>
      </c>
    </row>
    <row r="54" spans="1:5" x14ac:dyDescent="0.2">
      <c r="A54" t="s">
        <v>61</v>
      </c>
      <c r="B54">
        <v>53</v>
      </c>
      <c r="C54" s="12">
        <v>13149</v>
      </c>
      <c r="D54" s="26">
        <f t="shared" si="0"/>
        <v>11624.25</v>
      </c>
      <c r="E54" s="11">
        <f t="shared" si="1"/>
        <v>1.1311697528872831</v>
      </c>
    </row>
    <row r="55" spans="1:5" x14ac:dyDescent="0.2">
      <c r="A55" t="s">
        <v>62</v>
      </c>
      <c r="B55">
        <v>54</v>
      </c>
      <c r="C55" s="12">
        <v>11209</v>
      </c>
      <c r="D55" s="26">
        <f t="shared" si="0"/>
        <v>11927.25</v>
      </c>
      <c r="E55" s="11">
        <f t="shared" si="1"/>
        <v>0.93978075415540041</v>
      </c>
    </row>
    <row r="56" spans="1:5" x14ac:dyDescent="0.2">
      <c r="A56" s="71" t="s">
        <v>63</v>
      </c>
      <c r="B56" s="71">
        <v>55</v>
      </c>
      <c r="C56" s="117">
        <v>10332</v>
      </c>
      <c r="D56" s="118">
        <f t="shared" si="0"/>
        <v>12253.5</v>
      </c>
      <c r="E56" s="123">
        <f t="shared" si="1"/>
        <v>0.84318766066838047</v>
      </c>
    </row>
    <row r="57" spans="1:5" x14ac:dyDescent="0.2">
      <c r="A57" s="71" t="s">
        <v>64</v>
      </c>
      <c r="B57" s="71">
        <v>56</v>
      </c>
      <c r="C57" s="117">
        <v>15354</v>
      </c>
      <c r="D57" s="118">
        <f t="shared" si="0"/>
        <v>12511</v>
      </c>
      <c r="E57" s="123">
        <f t="shared" si="1"/>
        <v>1.2272400287746783</v>
      </c>
    </row>
    <row r="58" spans="1:5" x14ac:dyDescent="0.2">
      <c r="A58" s="71" t="s">
        <v>65</v>
      </c>
      <c r="B58" s="71">
        <v>57</v>
      </c>
      <c r="C58" s="117">
        <v>13800</v>
      </c>
      <c r="D58" s="118">
        <f t="shared" si="0"/>
        <v>12673.75</v>
      </c>
      <c r="E58" s="123">
        <f t="shared" si="1"/>
        <v>1.0888647795640596</v>
      </c>
    </row>
    <row r="59" spans="1:5" x14ac:dyDescent="0.2">
      <c r="A59" s="71" t="s">
        <v>66</v>
      </c>
      <c r="B59" s="71">
        <v>58</v>
      </c>
      <c r="C59" s="117">
        <v>11786</v>
      </c>
      <c r="D59" s="118">
        <f t="shared" si="0"/>
        <v>12818</v>
      </c>
      <c r="E59" s="123">
        <f t="shared" si="1"/>
        <v>0.91948821969105943</v>
      </c>
    </row>
    <row r="60" spans="1:5" x14ac:dyDescent="0.2">
      <c r="A60" s="71" t="s">
        <v>67</v>
      </c>
      <c r="B60" s="71">
        <v>59</v>
      </c>
      <c r="C60" s="117">
        <v>10550</v>
      </c>
      <c r="D60" s="118">
        <f t="shared" si="0"/>
        <v>12872.5</v>
      </c>
      <c r="E60" s="123">
        <f t="shared" si="1"/>
        <v>0.81957661681879979</v>
      </c>
    </row>
    <row r="61" spans="1:5" x14ac:dyDescent="0.2">
      <c r="A61" s="71" t="s">
        <v>68</v>
      </c>
      <c r="B61" s="71">
        <v>60</v>
      </c>
      <c r="C61" s="117">
        <v>16114</v>
      </c>
      <c r="D61" s="118">
        <f t="shared" si="0"/>
        <v>13062.5</v>
      </c>
      <c r="E61" s="123">
        <f t="shared" si="1"/>
        <v>1.2336076555023923</v>
      </c>
    </row>
    <row r="62" spans="1:5" x14ac:dyDescent="0.2">
      <c r="A62" s="71" t="s">
        <v>69</v>
      </c>
      <c r="B62" s="71">
        <v>61</v>
      </c>
      <c r="C62" s="117">
        <v>13255</v>
      </c>
      <c r="D62" s="118">
        <f t="shared" si="0"/>
        <v>12926.25</v>
      </c>
      <c r="E62" s="123">
        <f t="shared" si="1"/>
        <v>1.0254327434484092</v>
      </c>
    </row>
    <row r="63" spans="1:5" x14ac:dyDescent="0.2">
      <c r="A63" s="71" t="s">
        <v>70</v>
      </c>
      <c r="B63" s="71">
        <v>62</v>
      </c>
      <c r="C63" s="117">
        <v>11403</v>
      </c>
      <c r="D63" s="118">
        <f t="shared" si="0"/>
        <v>12830.5</v>
      </c>
      <c r="E63" s="123">
        <f t="shared" si="1"/>
        <v>0.88874167023888395</v>
      </c>
    </row>
    <row r="64" spans="1:5" x14ac:dyDescent="0.2">
      <c r="A64" s="71" t="s">
        <v>71</v>
      </c>
      <c r="B64" s="71">
        <v>63</v>
      </c>
      <c r="C64" s="117">
        <v>10269</v>
      </c>
      <c r="D64" s="118">
        <f t="shared" si="0"/>
        <v>12760.25</v>
      </c>
      <c r="E64" s="123">
        <f t="shared" si="1"/>
        <v>0.80476479692795988</v>
      </c>
    </row>
    <row r="65" spans="1:5" x14ac:dyDescent="0.2">
      <c r="A65" s="71" t="s">
        <v>72</v>
      </c>
      <c r="B65" s="71">
        <v>64</v>
      </c>
      <c r="C65" s="117">
        <v>14009</v>
      </c>
      <c r="D65" s="118">
        <f t="shared" si="0"/>
        <v>12234</v>
      </c>
      <c r="E65" s="123">
        <f t="shared" si="1"/>
        <v>1.145087461173778</v>
      </c>
    </row>
    <row r="66" spans="1:5" x14ac:dyDescent="0.2">
      <c r="A66" s="71" t="s">
        <v>73</v>
      </c>
      <c r="B66" s="71">
        <v>65</v>
      </c>
      <c r="C66" s="117">
        <v>15847</v>
      </c>
      <c r="D66" s="118">
        <f t="shared" si="0"/>
        <v>12882</v>
      </c>
      <c r="E66" s="123">
        <f t="shared" si="1"/>
        <v>1.2301661232727836</v>
      </c>
    </row>
    <row r="67" spans="1:5" x14ac:dyDescent="0.2">
      <c r="A67" s="71" t="s">
        <v>74</v>
      </c>
      <c r="B67" s="71">
        <v>66</v>
      </c>
      <c r="C67" s="117">
        <v>12967</v>
      </c>
      <c r="D67" s="118">
        <f t="shared" si="0"/>
        <v>13273</v>
      </c>
      <c r="E67" s="123">
        <f t="shared" si="1"/>
        <v>0.97694567919837261</v>
      </c>
    </row>
    <row r="68" spans="1:5" x14ac:dyDescent="0.2">
      <c r="A68" s="71" t="s">
        <v>75</v>
      </c>
      <c r="B68" s="71">
        <v>67</v>
      </c>
      <c r="C68" s="117">
        <v>11328</v>
      </c>
      <c r="D68" s="118">
        <f t="shared" si="0"/>
        <v>13537.75</v>
      </c>
      <c r="E68" s="123">
        <f t="shared" si="1"/>
        <v>0.83677125076175873</v>
      </c>
    </row>
    <row r="69" spans="1:5" x14ac:dyDescent="0.2">
      <c r="A69" t="s">
        <v>76</v>
      </c>
      <c r="B69">
        <v>68</v>
      </c>
      <c r="C69" s="12">
        <v>15814</v>
      </c>
      <c r="D69" s="26">
        <f t="shared" si="0"/>
        <v>13989</v>
      </c>
      <c r="E69" s="11">
        <f t="shared" si="1"/>
        <v>1.1304596468653942</v>
      </c>
    </row>
    <row r="70" spans="1:5" x14ac:dyDescent="0.2">
      <c r="A70" t="s">
        <v>77</v>
      </c>
      <c r="B70">
        <v>69</v>
      </c>
      <c r="C70" s="12">
        <v>18626</v>
      </c>
      <c r="D70" s="26">
        <f t="shared" ref="D70:D133" si="2">AVERAGE(C67:C70)</f>
        <v>14683.75</v>
      </c>
      <c r="E70" s="11">
        <f t="shared" ref="E70:E133" si="3">C70/D70</f>
        <v>1.2684770579722482</v>
      </c>
    </row>
    <row r="71" spans="1:5" x14ac:dyDescent="0.2">
      <c r="A71" t="s">
        <v>78</v>
      </c>
      <c r="B71">
        <v>70</v>
      </c>
      <c r="C71" s="12">
        <v>13219</v>
      </c>
      <c r="D71" s="26">
        <f t="shared" si="2"/>
        <v>14746.75</v>
      </c>
      <c r="E71" s="11">
        <f t="shared" si="3"/>
        <v>0.89640090189363764</v>
      </c>
    </row>
    <row r="72" spans="1:5" x14ac:dyDescent="0.2">
      <c r="A72" t="s">
        <v>79</v>
      </c>
      <c r="B72">
        <v>71</v>
      </c>
      <c r="C72" s="12">
        <v>13818</v>
      </c>
      <c r="D72" s="26">
        <f t="shared" si="2"/>
        <v>15369.25</v>
      </c>
      <c r="E72" s="11">
        <f t="shared" si="3"/>
        <v>0.89906794410917901</v>
      </c>
    </row>
    <row r="73" spans="1:5" x14ac:dyDescent="0.2">
      <c r="A73" t="s">
        <v>80</v>
      </c>
      <c r="B73">
        <v>72</v>
      </c>
      <c r="C73" s="12">
        <v>18062</v>
      </c>
      <c r="D73" s="26">
        <f t="shared" si="2"/>
        <v>15931.25</v>
      </c>
      <c r="E73" s="11">
        <f t="shared" si="3"/>
        <v>1.1337465672812868</v>
      </c>
    </row>
    <row r="74" spans="1:5" x14ac:dyDescent="0.2">
      <c r="A74" t="s">
        <v>81</v>
      </c>
      <c r="B74">
        <v>73</v>
      </c>
      <c r="C74" s="12">
        <v>15722</v>
      </c>
      <c r="D74" s="26">
        <f t="shared" si="2"/>
        <v>15205.25</v>
      </c>
      <c r="E74" s="11">
        <f t="shared" si="3"/>
        <v>1.033984972295753</v>
      </c>
    </row>
    <row r="75" spans="1:5" x14ac:dyDescent="0.2">
      <c r="A75" t="s">
        <v>82</v>
      </c>
      <c r="B75">
        <v>74</v>
      </c>
      <c r="C75" s="12">
        <v>12111</v>
      </c>
      <c r="D75" s="26">
        <f t="shared" si="2"/>
        <v>14928.25</v>
      </c>
      <c r="E75" s="11">
        <f t="shared" si="3"/>
        <v>0.81128062565940418</v>
      </c>
    </row>
    <row r="76" spans="1:5" x14ac:dyDescent="0.2">
      <c r="A76" t="s">
        <v>83</v>
      </c>
      <c r="B76">
        <v>75</v>
      </c>
      <c r="C76" s="12">
        <v>11702</v>
      </c>
      <c r="D76" s="26">
        <f t="shared" si="2"/>
        <v>14399.25</v>
      </c>
      <c r="E76" s="11">
        <f t="shared" si="3"/>
        <v>0.81268121603555743</v>
      </c>
    </row>
    <row r="77" spans="1:5" x14ac:dyDescent="0.2">
      <c r="A77" t="s">
        <v>84</v>
      </c>
      <c r="B77">
        <v>76</v>
      </c>
      <c r="C77" s="12">
        <v>15589</v>
      </c>
      <c r="D77" s="26">
        <f t="shared" si="2"/>
        <v>13781</v>
      </c>
      <c r="E77" s="11">
        <f t="shared" si="3"/>
        <v>1.1311951237210653</v>
      </c>
    </row>
    <row r="78" spans="1:5" x14ac:dyDescent="0.2">
      <c r="A78" t="s">
        <v>85</v>
      </c>
      <c r="B78">
        <v>77</v>
      </c>
      <c r="C78" s="12">
        <v>14852</v>
      </c>
      <c r="D78" s="26">
        <f t="shared" si="2"/>
        <v>13563.5</v>
      </c>
      <c r="E78" s="11">
        <f t="shared" si="3"/>
        <v>1.0949976038633096</v>
      </c>
    </row>
    <row r="79" spans="1:5" x14ac:dyDescent="0.2">
      <c r="A79" t="s">
        <v>86</v>
      </c>
      <c r="B79">
        <v>78</v>
      </c>
      <c r="C79" s="12">
        <v>13612</v>
      </c>
      <c r="D79" s="26">
        <f t="shared" si="2"/>
        <v>13938.75</v>
      </c>
      <c r="E79" s="11">
        <f t="shared" si="3"/>
        <v>0.97655815621917319</v>
      </c>
    </row>
    <row r="80" spans="1:5" x14ac:dyDescent="0.2">
      <c r="A80" t="s">
        <v>87</v>
      </c>
      <c r="B80">
        <v>79</v>
      </c>
      <c r="C80" s="12">
        <v>12380</v>
      </c>
      <c r="D80" s="26">
        <f t="shared" si="2"/>
        <v>14108.25</v>
      </c>
      <c r="E80" s="11">
        <f t="shared" si="3"/>
        <v>0.8775007531054525</v>
      </c>
    </row>
    <row r="81" spans="1:5" x14ac:dyDescent="0.2">
      <c r="A81" t="s">
        <v>88</v>
      </c>
      <c r="B81">
        <v>80</v>
      </c>
      <c r="C81" s="12">
        <v>15501</v>
      </c>
      <c r="D81" s="26">
        <f t="shared" si="2"/>
        <v>14086.25</v>
      </c>
      <c r="E81" s="11">
        <f t="shared" si="3"/>
        <v>1.1004348211908777</v>
      </c>
    </row>
    <row r="82" spans="1:5" x14ac:dyDescent="0.2">
      <c r="A82" t="s">
        <v>89</v>
      </c>
      <c r="B82">
        <v>81</v>
      </c>
      <c r="C82" s="12">
        <v>16322</v>
      </c>
      <c r="D82" s="26">
        <f t="shared" si="2"/>
        <v>14453.75</v>
      </c>
      <c r="E82" s="11">
        <f t="shared" si="3"/>
        <v>1.1292571132059155</v>
      </c>
    </row>
    <row r="83" spans="1:5" x14ac:dyDescent="0.2">
      <c r="A83" t="s">
        <v>90</v>
      </c>
      <c r="B83">
        <v>82</v>
      </c>
      <c r="C83" s="12">
        <v>12157</v>
      </c>
      <c r="D83" s="26">
        <f t="shared" si="2"/>
        <v>14090</v>
      </c>
      <c r="E83" s="11">
        <f t="shared" si="3"/>
        <v>0.86281050390347769</v>
      </c>
    </row>
    <row r="84" spans="1:5" x14ac:dyDescent="0.2">
      <c r="A84" t="s">
        <v>91</v>
      </c>
      <c r="B84">
        <v>83</v>
      </c>
      <c r="C84" s="12">
        <v>11124</v>
      </c>
      <c r="D84" s="26">
        <f t="shared" si="2"/>
        <v>13776</v>
      </c>
      <c r="E84" s="11">
        <f t="shared" si="3"/>
        <v>0.80749128919860624</v>
      </c>
    </row>
    <row r="85" spans="1:5" x14ac:dyDescent="0.2">
      <c r="A85" t="s">
        <v>92</v>
      </c>
      <c r="B85">
        <v>84</v>
      </c>
      <c r="C85" s="12">
        <v>14621</v>
      </c>
      <c r="D85" s="26">
        <f t="shared" si="2"/>
        <v>13556</v>
      </c>
      <c r="E85" s="11">
        <f t="shared" si="3"/>
        <v>1.0785629979344939</v>
      </c>
    </row>
    <row r="86" spans="1:5" x14ac:dyDescent="0.2">
      <c r="A86" t="s">
        <v>93</v>
      </c>
      <c r="B86">
        <v>85</v>
      </c>
      <c r="C86" s="12">
        <v>14035</v>
      </c>
      <c r="D86" s="26">
        <f t="shared" si="2"/>
        <v>12984.25</v>
      </c>
      <c r="E86" s="11">
        <f t="shared" si="3"/>
        <v>1.0809249667866838</v>
      </c>
    </row>
    <row r="87" spans="1:5" x14ac:dyDescent="0.2">
      <c r="A87" t="s">
        <v>94</v>
      </c>
      <c r="B87">
        <v>86</v>
      </c>
      <c r="C87" s="12">
        <v>11159</v>
      </c>
      <c r="D87" s="26">
        <f t="shared" si="2"/>
        <v>12734.75</v>
      </c>
      <c r="E87" s="11">
        <f t="shared" si="3"/>
        <v>0.87626376646577275</v>
      </c>
    </row>
    <row r="88" spans="1:5" x14ac:dyDescent="0.2">
      <c r="A88" t="s">
        <v>95</v>
      </c>
      <c r="B88">
        <v>87</v>
      </c>
      <c r="C88" s="12">
        <v>10944</v>
      </c>
      <c r="D88" s="26">
        <f t="shared" si="2"/>
        <v>12689.75</v>
      </c>
      <c r="E88" s="11">
        <f t="shared" si="3"/>
        <v>0.86242833783171458</v>
      </c>
    </row>
    <row r="89" spans="1:5" x14ac:dyDescent="0.2">
      <c r="A89" t="s">
        <v>96</v>
      </c>
      <c r="B89">
        <v>88</v>
      </c>
      <c r="C89" s="12">
        <v>15824</v>
      </c>
      <c r="D89" s="26">
        <f t="shared" si="2"/>
        <v>12990.5</v>
      </c>
      <c r="E89" s="11">
        <f t="shared" si="3"/>
        <v>1.2181209345290789</v>
      </c>
    </row>
    <row r="90" spans="1:5" x14ac:dyDescent="0.2">
      <c r="A90" t="s">
        <v>97</v>
      </c>
      <c r="B90">
        <v>89</v>
      </c>
      <c r="C90" s="12">
        <v>14378</v>
      </c>
      <c r="D90" s="26">
        <f t="shared" si="2"/>
        <v>13076.25</v>
      </c>
      <c r="E90" s="11">
        <f t="shared" si="3"/>
        <v>1.0995507121690087</v>
      </c>
    </row>
    <row r="91" spans="1:5" x14ac:dyDescent="0.2">
      <c r="A91" t="s">
        <v>98</v>
      </c>
      <c r="B91">
        <v>90</v>
      </c>
      <c r="C91" s="12">
        <v>11816</v>
      </c>
      <c r="D91" s="26">
        <f t="shared" si="2"/>
        <v>13240.5</v>
      </c>
      <c r="E91" s="11">
        <f t="shared" si="3"/>
        <v>0.89241342849590277</v>
      </c>
    </row>
    <row r="92" spans="1:5" x14ac:dyDescent="0.2">
      <c r="A92" t="s">
        <v>99</v>
      </c>
      <c r="B92">
        <v>91</v>
      </c>
      <c r="C92" s="12">
        <v>12233</v>
      </c>
      <c r="D92" s="26">
        <f t="shared" si="2"/>
        <v>13562.75</v>
      </c>
      <c r="E92" s="11">
        <f t="shared" si="3"/>
        <v>0.90195572431844573</v>
      </c>
    </row>
    <row r="93" spans="1:5" x14ac:dyDescent="0.2">
      <c r="A93" t="s">
        <v>100</v>
      </c>
      <c r="B93">
        <v>92</v>
      </c>
      <c r="C93" s="12">
        <v>17344</v>
      </c>
      <c r="D93" s="26">
        <f t="shared" si="2"/>
        <v>13942.75</v>
      </c>
      <c r="E93" s="11">
        <f t="shared" si="3"/>
        <v>1.2439439852252963</v>
      </c>
    </row>
    <row r="94" spans="1:5" x14ac:dyDescent="0.2">
      <c r="A94" t="s">
        <v>101</v>
      </c>
      <c r="B94">
        <v>93</v>
      </c>
      <c r="C94" s="12">
        <v>16812</v>
      </c>
      <c r="D94" s="26">
        <f t="shared" si="2"/>
        <v>14551.25</v>
      </c>
      <c r="E94" s="11">
        <f t="shared" si="3"/>
        <v>1.155364659393523</v>
      </c>
    </row>
    <row r="95" spans="1:5" x14ac:dyDescent="0.2">
      <c r="A95" t="s">
        <v>102</v>
      </c>
      <c r="B95">
        <v>94</v>
      </c>
      <c r="C95" s="12">
        <v>12181</v>
      </c>
      <c r="D95" s="26">
        <f t="shared" si="2"/>
        <v>14642.5</v>
      </c>
      <c r="E95" s="11">
        <f t="shared" si="3"/>
        <v>0.83189346081611748</v>
      </c>
    </row>
    <row r="96" spans="1:5" x14ac:dyDescent="0.2">
      <c r="A96" t="s">
        <v>103</v>
      </c>
      <c r="B96">
        <v>95</v>
      </c>
      <c r="C96" s="12">
        <v>13275</v>
      </c>
      <c r="D96" s="26">
        <f t="shared" si="2"/>
        <v>14903</v>
      </c>
      <c r="E96" s="11">
        <f t="shared" si="3"/>
        <v>0.89076024961417166</v>
      </c>
    </row>
    <row r="97" spans="1:6" x14ac:dyDescent="0.2">
      <c r="A97" t="s">
        <v>104</v>
      </c>
      <c r="B97">
        <v>96</v>
      </c>
      <c r="C97" s="12">
        <v>18458</v>
      </c>
      <c r="D97" s="26">
        <f t="shared" si="2"/>
        <v>15181.5</v>
      </c>
      <c r="E97" s="11">
        <f t="shared" si="3"/>
        <v>1.2158218884826928</v>
      </c>
    </row>
    <row r="98" spans="1:6" x14ac:dyDescent="0.2">
      <c r="A98" t="s">
        <v>105</v>
      </c>
      <c r="B98">
        <v>97</v>
      </c>
      <c r="C98" s="12">
        <v>17375</v>
      </c>
      <c r="D98" s="26">
        <f t="shared" si="2"/>
        <v>15322.25</v>
      </c>
      <c r="E98" s="11">
        <f t="shared" si="3"/>
        <v>1.1339718383396695</v>
      </c>
    </row>
    <row r="99" spans="1:6" ht="13.5" thickBot="1" x14ac:dyDescent="0.25">
      <c r="A99" t="s">
        <v>106</v>
      </c>
      <c r="B99">
        <v>98</v>
      </c>
      <c r="C99" s="12">
        <v>14609</v>
      </c>
      <c r="D99" s="26">
        <f t="shared" si="2"/>
        <v>15929.25</v>
      </c>
      <c r="E99" s="11">
        <f t="shared" si="3"/>
        <v>0.91711788062840371</v>
      </c>
    </row>
    <row r="100" spans="1:6" x14ac:dyDescent="0.2">
      <c r="A100" s="111" t="s">
        <v>107</v>
      </c>
      <c r="B100" s="112">
        <v>99</v>
      </c>
      <c r="C100" s="113">
        <v>13323</v>
      </c>
      <c r="D100" s="114">
        <f t="shared" si="2"/>
        <v>15941.25</v>
      </c>
      <c r="E100" s="115">
        <f t="shared" si="3"/>
        <v>0.83575629263702655</v>
      </c>
    </row>
    <row r="101" spans="1:6" x14ac:dyDescent="0.2">
      <c r="A101" s="116" t="s">
        <v>108</v>
      </c>
      <c r="B101" s="71">
        <v>100</v>
      </c>
      <c r="C101" s="117">
        <v>18327</v>
      </c>
      <c r="D101" s="118">
        <f t="shared" si="2"/>
        <v>15908.5</v>
      </c>
      <c r="E101" s="119">
        <f t="shared" si="3"/>
        <v>1.1520256466668761</v>
      </c>
    </row>
    <row r="102" spans="1:6" x14ac:dyDescent="0.2">
      <c r="A102" s="116" t="s">
        <v>109</v>
      </c>
      <c r="B102" s="71">
        <v>101</v>
      </c>
      <c r="C102" s="117">
        <v>16053</v>
      </c>
      <c r="D102" s="118">
        <f t="shared" si="2"/>
        <v>15578</v>
      </c>
      <c r="E102" s="119">
        <f t="shared" si="3"/>
        <v>1.0304917190910259</v>
      </c>
    </row>
    <row r="103" spans="1:6" ht="13.5" thickBot="1" x14ac:dyDescent="0.25">
      <c r="A103" s="120" t="s">
        <v>110</v>
      </c>
      <c r="B103" s="48">
        <v>102</v>
      </c>
      <c r="C103" s="121">
        <v>15070</v>
      </c>
      <c r="D103" s="68">
        <f t="shared" si="2"/>
        <v>15693.25</v>
      </c>
      <c r="E103" s="122">
        <f t="shared" si="3"/>
        <v>0.96028547305370138</v>
      </c>
      <c r="F103" s="8" t="s">
        <v>254</v>
      </c>
    </row>
    <row r="104" spans="1:6" x14ac:dyDescent="0.2">
      <c r="A104" s="111" t="s">
        <v>111</v>
      </c>
      <c r="B104" s="112">
        <v>103</v>
      </c>
      <c r="C104" s="113">
        <v>13806</v>
      </c>
      <c r="D104" s="114">
        <f t="shared" si="2"/>
        <v>15814</v>
      </c>
      <c r="E104" s="115">
        <f t="shared" si="3"/>
        <v>0.87302390287087395</v>
      </c>
    </row>
    <row r="105" spans="1:6" x14ac:dyDescent="0.2">
      <c r="A105" s="116" t="s">
        <v>112</v>
      </c>
      <c r="B105" s="71">
        <v>104</v>
      </c>
      <c r="C105" s="117">
        <v>18245</v>
      </c>
      <c r="D105" s="118">
        <f t="shared" si="2"/>
        <v>15793.5</v>
      </c>
      <c r="E105" s="119">
        <f t="shared" si="3"/>
        <v>1.1552220850349828</v>
      </c>
    </row>
    <row r="106" spans="1:6" x14ac:dyDescent="0.2">
      <c r="A106" s="116" t="s">
        <v>113</v>
      </c>
      <c r="B106" s="71">
        <v>105</v>
      </c>
      <c r="C106" s="117">
        <v>17461</v>
      </c>
      <c r="D106" s="118">
        <f t="shared" si="2"/>
        <v>16145.5</v>
      </c>
      <c r="E106" s="119">
        <f t="shared" si="3"/>
        <v>1.0814778111548109</v>
      </c>
    </row>
    <row r="107" spans="1:6" ht="13.5" thickBot="1" x14ac:dyDescent="0.25">
      <c r="A107" s="120" t="s">
        <v>114</v>
      </c>
      <c r="B107" s="48">
        <v>106</v>
      </c>
      <c r="C107" s="121">
        <v>14999</v>
      </c>
      <c r="D107" s="68">
        <f t="shared" si="2"/>
        <v>16127.75</v>
      </c>
      <c r="E107" s="122">
        <f t="shared" si="3"/>
        <v>0.93001193594890796</v>
      </c>
      <c r="F107" s="8" t="s">
        <v>254</v>
      </c>
    </row>
    <row r="108" spans="1:6" x14ac:dyDescent="0.2">
      <c r="A108" s="111" t="s">
        <v>115</v>
      </c>
      <c r="B108" s="112">
        <v>107</v>
      </c>
      <c r="C108" s="113">
        <v>16022</v>
      </c>
      <c r="D108" s="114">
        <f t="shared" si="2"/>
        <v>16681.75</v>
      </c>
      <c r="E108" s="115">
        <f t="shared" si="3"/>
        <v>0.96045079203320993</v>
      </c>
    </row>
    <row r="109" spans="1:6" x14ac:dyDescent="0.2">
      <c r="A109" s="116" t="s">
        <v>116</v>
      </c>
      <c r="B109" s="71">
        <v>108</v>
      </c>
      <c r="C109" s="117">
        <v>20564</v>
      </c>
      <c r="D109" s="118">
        <f t="shared" si="2"/>
        <v>17261.5</v>
      </c>
      <c r="E109" s="119">
        <f t="shared" si="3"/>
        <v>1.1913217275439563</v>
      </c>
    </row>
    <row r="110" spans="1:6" x14ac:dyDescent="0.2">
      <c r="A110" s="116" t="s">
        <v>117</v>
      </c>
      <c r="B110" s="71">
        <v>109</v>
      </c>
      <c r="C110" s="117">
        <v>16372</v>
      </c>
      <c r="D110" s="118">
        <f t="shared" si="2"/>
        <v>16989.25</v>
      </c>
      <c r="E110" s="119">
        <f t="shared" si="3"/>
        <v>0.96366820195123382</v>
      </c>
    </row>
    <row r="111" spans="1:6" ht="13.5" thickBot="1" x14ac:dyDescent="0.25">
      <c r="A111" s="120" t="s">
        <v>118</v>
      </c>
      <c r="B111" s="48">
        <v>110</v>
      </c>
      <c r="C111" s="121">
        <v>15854</v>
      </c>
      <c r="D111" s="68">
        <f t="shared" si="2"/>
        <v>17203</v>
      </c>
      <c r="E111" s="122">
        <f t="shared" si="3"/>
        <v>0.92158344474800902</v>
      </c>
      <c r="F111" s="8" t="s">
        <v>254</v>
      </c>
    </row>
    <row r="112" spans="1:6" x14ac:dyDescent="0.2">
      <c r="A112" s="111" t="s">
        <v>119</v>
      </c>
      <c r="B112" s="112">
        <v>111</v>
      </c>
      <c r="C112" s="113">
        <v>15115</v>
      </c>
      <c r="D112" s="114">
        <f t="shared" si="2"/>
        <v>16976.25</v>
      </c>
      <c r="E112" s="115">
        <f t="shared" si="3"/>
        <v>0.89036153449672339</v>
      </c>
    </row>
    <row r="113" spans="1:6" x14ac:dyDescent="0.2">
      <c r="A113" s="116" t="s">
        <v>120</v>
      </c>
      <c r="B113" s="71">
        <v>112</v>
      </c>
      <c r="C113" s="117">
        <v>18207</v>
      </c>
      <c r="D113" s="118">
        <f t="shared" si="2"/>
        <v>16387</v>
      </c>
      <c r="E113" s="119">
        <f t="shared" si="3"/>
        <v>1.1110636480136693</v>
      </c>
    </row>
    <row r="114" spans="1:6" x14ac:dyDescent="0.2">
      <c r="A114" s="116" t="s">
        <v>121</v>
      </c>
      <c r="B114" s="71">
        <v>113</v>
      </c>
      <c r="C114" s="117">
        <v>19488</v>
      </c>
      <c r="D114" s="118">
        <f t="shared" si="2"/>
        <v>17166</v>
      </c>
      <c r="E114" s="119">
        <f t="shared" si="3"/>
        <v>1.1352673890248164</v>
      </c>
    </row>
    <row r="115" spans="1:6" ht="13.5" thickBot="1" x14ac:dyDescent="0.25">
      <c r="A115" s="120" t="s">
        <v>122</v>
      </c>
      <c r="B115" s="48">
        <v>114</v>
      </c>
      <c r="C115" s="121">
        <v>16644</v>
      </c>
      <c r="D115" s="68">
        <f t="shared" si="2"/>
        <v>17363.5</v>
      </c>
      <c r="E115" s="122">
        <f t="shared" si="3"/>
        <v>0.95856250179975233</v>
      </c>
      <c r="F115" s="8" t="s">
        <v>254</v>
      </c>
    </row>
    <row r="116" spans="1:6" x14ac:dyDescent="0.2">
      <c r="A116" s="111" t="s">
        <v>123</v>
      </c>
      <c r="B116" s="112">
        <v>115</v>
      </c>
      <c r="C116" s="113">
        <v>18631</v>
      </c>
      <c r="D116" s="114">
        <f t="shared" si="2"/>
        <v>18242.5</v>
      </c>
      <c r="E116" s="115">
        <f t="shared" si="3"/>
        <v>1.0212964231876114</v>
      </c>
    </row>
    <row r="117" spans="1:6" x14ac:dyDescent="0.2">
      <c r="A117" s="116" t="s">
        <v>124</v>
      </c>
      <c r="B117" s="71">
        <v>116</v>
      </c>
      <c r="C117" s="117">
        <v>21093</v>
      </c>
      <c r="D117" s="118">
        <f t="shared" si="2"/>
        <v>18964</v>
      </c>
      <c r="E117" s="119">
        <f t="shared" si="3"/>
        <v>1.1122653448639528</v>
      </c>
    </row>
    <row r="118" spans="1:6" x14ac:dyDescent="0.2">
      <c r="A118" s="116" t="s">
        <v>125</v>
      </c>
      <c r="B118" s="71">
        <v>117</v>
      </c>
      <c r="C118" s="117">
        <v>22212</v>
      </c>
      <c r="D118" s="118">
        <f t="shared" si="2"/>
        <v>19645</v>
      </c>
      <c r="E118" s="119">
        <f t="shared" si="3"/>
        <v>1.1306693815220157</v>
      </c>
    </row>
    <row r="119" spans="1:6" ht="13.5" thickBot="1" x14ac:dyDescent="0.25">
      <c r="A119" s="120" t="s">
        <v>126</v>
      </c>
      <c r="B119" s="48">
        <v>118</v>
      </c>
      <c r="C119" s="121">
        <v>19762</v>
      </c>
      <c r="D119" s="68">
        <f t="shared" si="2"/>
        <v>20424.5</v>
      </c>
      <c r="E119" s="122">
        <f t="shared" si="3"/>
        <v>0.96756346544591054</v>
      </c>
      <c r="F119" s="8" t="s">
        <v>254</v>
      </c>
    </row>
    <row r="120" spans="1:6" x14ac:dyDescent="0.2">
      <c r="A120" s="111" t="s">
        <v>127</v>
      </c>
      <c r="B120" s="112">
        <v>119</v>
      </c>
      <c r="C120" s="113">
        <v>19403</v>
      </c>
      <c r="D120" s="114">
        <f t="shared" si="2"/>
        <v>20617.5</v>
      </c>
      <c r="E120" s="115">
        <f t="shared" si="3"/>
        <v>0.94109373105371652</v>
      </c>
    </row>
    <row r="121" spans="1:6" x14ac:dyDescent="0.2">
      <c r="A121" s="116" t="s">
        <v>128</v>
      </c>
      <c r="B121" s="71">
        <v>120</v>
      </c>
      <c r="C121" s="117">
        <v>21227</v>
      </c>
      <c r="D121" s="118">
        <f t="shared" si="2"/>
        <v>20651</v>
      </c>
      <c r="E121" s="119">
        <f t="shared" si="3"/>
        <v>1.0278921117621422</v>
      </c>
    </row>
    <row r="122" spans="1:6" x14ac:dyDescent="0.2">
      <c r="A122" s="116" t="s">
        <v>129</v>
      </c>
      <c r="B122" s="71">
        <v>121</v>
      </c>
      <c r="C122" s="117">
        <v>23176</v>
      </c>
      <c r="D122" s="118">
        <f t="shared" si="2"/>
        <v>20892</v>
      </c>
      <c r="E122" s="119">
        <f t="shared" si="3"/>
        <v>1.109324143212713</v>
      </c>
    </row>
    <row r="123" spans="1:6" ht="13.5" thickBot="1" x14ac:dyDescent="0.25">
      <c r="A123" s="120" t="s">
        <v>130</v>
      </c>
      <c r="B123" s="48">
        <v>122</v>
      </c>
      <c r="C123" s="121">
        <v>20823</v>
      </c>
      <c r="D123" s="68">
        <f t="shared" si="2"/>
        <v>21157.25</v>
      </c>
      <c r="E123" s="122">
        <f t="shared" si="3"/>
        <v>0.98420163300996111</v>
      </c>
      <c r="F123" s="8" t="s">
        <v>255</v>
      </c>
    </row>
    <row r="124" spans="1:6" x14ac:dyDescent="0.2">
      <c r="A124" s="111" t="s">
        <v>131</v>
      </c>
      <c r="B124" s="112">
        <v>123</v>
      </c>
      <c r="C124" s="113">
        <v>20647</v>
      </c>
      <c r="D124" s="114">
        <f t="shared" si="2"/>
        <v>21468.25</v>
      </c>
      <c r="E124" s="115">
        <f t="shared" si="3"/>
        <v>0.96174583396410984</v>
      </c>
    </row>
    <row r="125" spans="1:6" x14ac:dyDescent="0.2">
      <c r="A125" s="116" t="s">
        <v>132</v>
      </c>
      <c r="B125" s="71">
        <v>124</v>
      </c>
      <c r="C125" s="117">
        <v>21336</v>
      </c>
      <c r="D125" s="118">
        <f t="shared" si="2"/>
        <v>21495.5</v>
      </c>
      <c r="E125" s="119">
        <f t="shared" si="3"/>
        <v>0.9925798422925729</v>
      </c>
    </row>
    <row r="126" spans="1:6" x14ac:dyDescent="0.2">
      <c r="A126" s="116" t="s">
        <v>133</v>
      </c>
      <c r="B126" s="71">
        <v>125</v>
      </c>
      <c r="C126" s="117">
        <v>23458</v>
      </c>
      <c r="D126" s="118">
        <f t="shared" si="2"/>
        <v>21566</v>
      </c>
      <c r="E126" s="119">
        <f t="shared" si="3"/>
        <v>1.0877306871928034</v>
      </c>
    </row>
    <row r="127" spans="1:6" ht="13.5" thickBot="1" x14ac:dyDescent="0.25">
      <c r="A127" s="120" t="s">
        <v>134</v>
      </c>
      <c r="B127" s="48">
        <v>126</v>
      </c>
      <c r="C127" s="121">
        <v>22003</v>
      </c>
      <c r="D127" s="68">
        <f t="shared" si="2"/>
        <v>21861</v>
      </c>
      <c r="E127" s="122">
        <f t="shared" si="3"/>
        <v>1.0064955857463063</v>
      </c>
      <c r="F127" s="8" t="s">
        <v>256</v>
      </c>
    </row>
    <row r="128" spans="1:6" x14ac:dyDescent="0.2">
      <c r="A128" s="111" t="s">
        <v>135</v>
      </c>
      <c r="B128" s="112">
        <v>127</v>
      </c>
      <c r="C128" s="113">
        <v>21647</v>
      </c>
      <c r="D128" s="114">
        <f t="shared" si="2"/>
        <v>22111</v>
      </c>
      <c r="E128" s="115">
        <f t="shared" si="3"/>
        <v>0.97901496992447201</v>
      </c>
    </row>
    <row r="129" spans="1:6" x14ac:dyDescent="0.2">
      <c r="A129" s="116" t="s">
        <v>136</v>
      </c>
      <c r="B129" s="71">
        <v>128</v>
      </c>
      <c r="C129" s="117">
        <v>26416</v>
      </c>
      <c r="D129" s="118">
        <f t="shared" si="2"/>
        <v>23381</v>
      </c>
      <c r="E129" s="119">
        <f t="shared" si="3"/>
        <v>1.1298062529404218</v>
      </c>
    </row>
    <row r="130" spans="1:6" x14ac:dyDescent="0.2">
      <c r="A130" s="116" t="s">
        <v>137</v>
      </c>
      <c r="B130" s="71">
        <v>129</v>
      </c>
      <c r="C130" s="117">
        <v>25226</v>
      </c>
      <c r="D130" s="118">
        <f t="shared" si="2"/>
        <v>23823</v>
      </c>
      <c r="E130" s="119">
        <f t="shared" si="3"/>
        <v>1.0588926667506191</v>
      </c>
    </row>
    <row r="131" spans="1:6" ht="13.5" thickBot="1" x14ac:dyDescent="0.25">
      <c r="A131" s="120" t="s">
        <v>138</v>
      </c>
      <c r="B131" s="48">
        <v>130</v>
      </c>
      <c r="C131" s="121">
        <v>24723</v>
      </c>
      <c r="D131" s="68">
        <f t="shared" si="2"/>
        <v>24503</v>
      </c>
      <c r="E131" s="122">
        <f t="shared" si="3"/>
        <v>1.0089784924294984</v>
      </c>
      <c r="F131" s="8" t="s">
        <v>256</v>
      </c>
    </row>
    <row r="132" spans="1:6" x14ac:dyDescent="0.2">
      <c r="A132" s="111" t="s">
        <v>139</v>
      </c>
      <c r="B132" s="112">
        <v>131</v>
      </c>
      <c r="C132" s="113">
        <v>19945</v>
      </c>
      <c r="D132" s="114">
        <f t="shared" si="2"/>
        <v>24077.5</v>
      </c>
      <c r="E132" s="115">
        <f t="shared" si="3"/>
        <v>0.82836673242653935</v>
      </c>
    </row>
    <row r="133" spans="1:6" x14ac:dyDescent="0.2">
      <c r="A133" s="116" t="s">
        <v>140</v>
      </c>
      <c r="B133" s="71">
        <v>132</v>
      </c>
      <c r="C133" s="117">
        <v>24040</v>
      </c>
      <c r="D133" s="118">
        <f t="shared" si="2"/>
        <v>23483.5</v>
      </c>
      <c r="E133" s="119">
        <f t="shared" si="3"/>
        <v>1.0236974897268294</v>
      </c>
    </row>
    <row r="134" spans="1:6" x14ac:dyDescent="0.2">
      <c r="A134" s="116" t="s">
        <v>141</v>
      </c>
      <c r="B134" s="71">
        <v>133</v>
      </c>
      <c r="C134" s="117">
        <v>25034</v>
      </c>
      <c r="D134" s="118">
        <f t="shared" ref="D134:D150" si="4">AVERAGE(C131:C134)</f>
        <v>23435.5</v>
      </c>
      <c r="E134" s="119">
        <f t="shared" ref="E134:E150" si="5">C134/D134</f>
        <v>1.0682084871242346</v>
      </c>
    </row>
    <row r="135" spans="1:6" ht="13.5" thickBot="1" x14ac:dyDescent="0.25">
      <c r="A135" s="120" t="s">
        <v>142</v>
      </c>
      <c r="B135" s="48">
        <v>134</v>
      </c>
      <c r="C135" s="121">
        <v>24885</v>
      </c>
      <c r="D135" s="68">
        <f t="shared" si="4"/>
        <v>23476</v>
      </c>
      <c r="E135" s="122">
        <f t="shared" si="5"/>
        <v>1.0600187425455785</v>
      </c>
      <c r="F135" s="8" t="s">
        <v>257</v>
      </c>
    </row>
    <row r="136" spans="1:6" x14ac:dyDescent="0.2">
      <c r="A136" s="111" t="s">
        <v>143</v>
      </c>
      <c r="B136" s="112">
        <v>135</v>
      </c>
      <c r="C136" s="113">
        <v>21168</v>
      </c>
      <c r="D136" s="114">
        <f t="shared" si="4"/>
        <v>23781.75</v>
      </c>
      <c r="E136" s="115">
        <f t="shared" si="5"/>
        <v>0.89009429499511183</v>
      </c>
    </row>
    <row r="137" spans="1:6" x14ac:dyDescent="0.2">
      <c r="A137" s="116" t="s">
        <v>144</v>
      </c>
      <c r="B137" s="71">
        <v>136</v>
      </c>
      <c r="C137" s="117">
        <v>23541</v>
      </c>
      <c r="D137" s="118">
        <f t="shared" si="4"/>
        <v>23657</v>
      </c>
      <c r="E137" s="119">
        <f t="shared" si="5"/>
        <v>0.99509658874751661</v>
      </c>
    </row>
    <row r="138" spans="1:6" x14ac:dyDescent="0.2">
      <c r="A138" s="116" t="s">
        <v>145</v>
      </c>
      <c r="B138" s="71">
        <v>137</v>
      </c>
      <c r="C138" s="117">
        <v>26019</v>
      </c>
      <c r="D138" s="118">
        <f t="shared" si="4"/>
        <v>23903.25</v>
      </c>
      <c r="E138" s="119">
        <f t="shared" si="5"/>
        <v>1.0885130683066111</v>
      </c>
    </row>
    <row r="139" spans="1:6" ht="13.5" thickBot="1" x14ac:dyDescent="0.25">
      <c r="A139" s="120" t="s">
        <v>146</v>
      </c>
      <c r="B139" s="48">
        <v>138</v>
      </c>
      <c r="C139" s="121">
        <v>24657</v>
      </c>
      <c r="D139" s="68">
        <f t="shared" si="4"/>
        <v>23846.25</v>
      </c>
      <c r="E139" s="122">
        <f t="shared" si="5"/>
        <v>1.0339990564554176</v>
      </c>
      <c r="F139" s="8" t="s">
        <v>257</v>
      </c>
    </row>
    <row r="140" spans="1:6" x14ac:dyDescent="0.2">
      <c r="A140" s="111" t="s">
        <v>147</v>
      </c>
      <c r="B140" s="112">
        <v>139</v>
      </c>
      <c r="C140" s="113">
        <v>20599</v>
      </c>
      <c r="D140" s="114">
        <f t="shared" si="4"/>
        <v>23704</v>
      </c>
      <c r="E140" s="115">
        <f t="shared" si="5"/>
        <v>0.86900944988187645</v>
      </c>
    </row>
    <row r="141" spans="1:6" x14ac:dyDescent="0.2">
      <c r="A141" s="116" t="s">
        <v>148</v>
      </c>
      <c r="B141" s="71">
        <v>140</v>
      </c>
      <c r="C141" s="117">
        <v>24534</v>
      </c>
      <c r="D141" s="118">
        <f t="shared" si="4"/>
        <v>23952.25</v>
      </c>
      <c r="E141" s="119">
        <f t="shared" si="5"/>
        <v>1.0242879061466041</v>
      </c>
    </row>
    <row r="142" spans="1:6" x14ac:dyDescent="0.2">
      <c r="A142" s="116" t="s">
        <v>149</v>
      </c>
      <c r="B142" s="71">
        <v>141</v>
      </c>
      <c r="C142" s="117">
        <v>28717</v>
      </c>
      <c r="D142" s="118">
        <f t="shared" si="4"/>
        <v>24626.75</v>
      </c>
      <c r="E142" s="119">
        <f t="shared" si="5"/>
        <v>1.166089719512319</v>
      </c>
    </row>
    <row r="143" spans="1:6" ht="13.5" thickBot="1" x14ac:dyDescent="0.25">
      <c r="A143" s="120" t="s">
        <v>150</v>
      </c>
      <c r="B143" s="48">
        <v>142</v>
      </c>
      <c r="C143" s="121">
        <v>26138</v>
      </c>
      <c r="D143" s="68">
        <f t="shared" si="4"/>
        <v>24997</v>
      </c>
      <c r="E143" s="122">
        <f t="shared" si="5"/>
        <v>1.045645477457295</v>
      </c>
      <c r="F143" s="8" t="s">
        <v>257</v>
      </c>
    </row>
    <row r="144" spans="1:6" x14ac:dyDescent="0.2">
      <c r="A144" s="111" t="s">
        <v>151</v>
      </c>
      <c r="B144" s="112">
        <v>143</v>
      </c>
      <c r="C144" s="113">
        <v>22968</v>
      </c>
      <c r="D144" s="114">
        <f t="shared" si="4"/>
        <v>25589.25</v>
      </c>
      <c r="E144" s="115">
        <f t="shared" si="5"/>
        <v>0.89756440692869077</v>
      </c>
    </row>
    <row r="145" spans="1:7" x14ac:dyDescent="0.2">
      <c r="A145" s="116" t="s">
        <v>152</v>
      </c>
      <c r="B145" s="71">
        <v>144</v>
      </c>
      <c r="C145" s="117">
        <v>26577</v>
      </c>
      <c r="D145" s="118">
        <f t="shared" si="4"/>
        <v>26100</v>
      </c>
      <c r="E145" s="119">
        <f t="shared" si="5"/>
        <v>1.0182758620689656</v>
      </c>
      <c r="G145" s="8" t="s">
        <v>261</v>
      </c>
    </row>
    <row r="146" spans="1:7" x14ac:dyDescent="0.2">
      <c r="A146" s="116" t="s">
        <v>153</v>
      </c>
      <c r="B146" s="71">
        <v>145</v>
      </c>
      <c r="C146" s="117">
        <v>28660</v>
      </c>
      <c r="D146" s="118">
        <f t="shared" si="4"/>
        <v>26085.75</v>
      </c>
      <c r="E146" s="119">
        <f t="shared" si="5"/>
        <v>1.0986841474751541</v>
      </c>
    </row>
    <row r="147" spans="1:7" ht="13.5" thickBot="1" x14ac:dyDescent="0.25">
      <c r="A147" s="120" t="s">
        <v>154</v>
      </c>
      <c r="B147" s="48">
        <v>146</v>
      </c>
      <c r="C147" s="121">
        <v>30430</v>
      </c>
      <c r="D147" s="68">
        <f t="shared" si="4"/>
        <v>27158.75</v>
      </c>
      <c r="E147" s="122">
        <f t="shared" si="5"/>
        <v>1.1204492106595481</v>
      </c>
      <c r="F147" s="8" t="s">
        <v>257</v>
      </c>
      <c r="G147" s="8" t="s">
        <v>258</v>
      </c>
    </row>
    <row r="148" spans="1:7" x14ac:dyDescent="0.2">
      <c r="A148" t="s">
        <v>155</v>
      </c>
      <c r="B148">
        <v>147</v>
      </c>
      <c r="C148" s="12">
        <v>27356</v>
      </c>
      <c r="D148" s="26">
        <f t="shared" si="4"/>
        <v>28255.75</v>
      </c>
      <c r="E148" s="11">
        <f t="shared" si="5"/>
        <v>0.9681569238119675</v>
      </c>
      <c r="G148" s="8" t="s">
        <v>259</v>
      </c>
    </row>
    <row r="149" spans="1:7" x14ac:dyDescent="0.2">
      <c r="A149" t="s">
        <v>156</v>
      </c>
      <c r="B149">
        <v>148</v>
      </c>
      <c r="C149" s="12">
        <v>25454</v>
      </c>
      <c r="D149" s="26">
        <f t="shared" si="4"/>
        <v>27975</v>
      </c>
      <c r="E149" s="11">
        <f t="shared" si="5"/>
        <v>0.90988382484361041</v>
      </c>
      <c r="G149" s="8"/>
    </row>
    <row r="150" spans="1:7" x14ac:dyDescent="0.2">
      <c r="A150" t="s">
        <v>157</v>
      </c>
      <c r="B150">
        <v>149</v>
      </c>
      <c r="C150" s="12">
        <v>30194</v>
      </c>
      <c r="D150" s="26">
        <f t="shared" si="4"/>
        <v>28358.5</v>
      </c>
      <c r="E150" s="11">
        <f t="shared" si="5"/>
        <v>1.0647248620343106</v>
      </c>
      <c r="G150" s="8" t="s">
        <v>262</v>
      </c>
    </row>
    <row r="151" spans="1:7" x14ac:dyDescent="0.2">
      <c r="A151" s="8"/>
      <c r="G151" s="8" t="s">
        <v>263</v>
      </c>
    </row>
    <row r="152" spans="1:7" x14ac:dyDescent="0.2">
      <c r="A152" s="8"/>
      <c r="G152" s="8" t="s">
        <v>264</v>
      </c>
    </row>
    <row r="153" spans="1:7" x14ac:dyDescent="0.2">
      <c r="A153" s="8"/>
    </row>
    <row r="154" spans="1:7" x14ac:dyDescent="0.2">
      <c r="A154" s="8"/>
    </row>
  </sheetData>
  <conditionalFormatting sqref="E144:E147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0:E143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6:E13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2:E135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8:E13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4:E12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0:E12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6:E1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2:E11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8:E11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4:E10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0:E10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1:E150"/>
  <sheetViews>
    <sheetView workbookViewId="0">
      <selection activeCell="D5" sqref="D5"/>
    </sheetView>
  </sheetViews>
  <sheetFormatPr defaultRowHeight="12.75" x14ac:dyDescent="0.2"/>
  <cols>
    <col min="3" max="3" width="10.28515625" bestFit="1" customWidth="1"/>
    <col min="4" max="4" width="15.7109375" bestFit="1" customWidth="1"/>
    <col min="5" max="5" width="22.42578125" bestFit="1" customWidth="1"/>
  </cols>
  <sheetData>
    <row r="1" spans="1:5" x14ac:dyDescent="0.2">
      <c r="A1" t="s">
        <v>8</v>
      </c>
      <c r="B1" t="s">
        <v>159</v>
      </c>
      <c r="C1" t="s">
        <v>158</v>
      </c>
      <c r="D1" s="8" t="s">
        <v>250</v>
      </c>
      <c r="E1" s="8" t="s">
        <v>265</v>
      </c>
    </row>
    <row r="2" spans="1:5" x14ac:dyDescent="0.2">
      <c r="A2" t="s">
        <v>9</v>
      </c>
      <c r="B2">
        <v>1</v>
      </c>
      <c r="C2" s="12">
        <v>7992</v>
      </c>
      <c r="D2" s="25">
        <v>1.1148038333779526</v>
      </c>
      <c r="E2" s="12">
        <f>C2/D2</f>
        <v>7168.9742721672783</v>
      </c>
    </row>
    <row r="3" spans="1:5" x14ac:dyDescent="0.2">
      <c r="A3" t="s">
        <v>10</v>
      </c>
      <c r="B3">
        <v>2</v>
      </c>
      <c r="C3" s="12">
        <v>6114</v>
      </c>
      <c r="D3" s="25">
        <v>0.91008570960643631</v>
      </c>
      <c r="E3" s="12">
        <f t="shared" ref="E3:E66" si="0">C3/D3</f>
        <v>6718.0485700011486</v>
      </c>
    </row>
    <row r="4" spans="1:5" x14ac:dyDescent="0.2">
      <c r="A4" t="s">
        <v>11</v>
      </c>
      <c r="B4">
        <v>3</v>
      </c>
      <c r="C4" s="12">
        <v>5965</v>
      </c>
      <c r="D4" s="25">
        <v>0.86388062595723791</v>
      </c>
      <c r="E4" s="12">
        <f t="shared" si="0"/>
        <v>6904.889195067175</v>
      </c>
    </row>
    <row r="5" spans="1:5" x14ac:dyDescent="0.2">
      <c r="A5" t="s">
        <v>12</v>
      </c>
      <c r="B5">
        <v>4</v>
      </c>
      <c r="C5" s="12">
        <v>8460</v>
      </c>
      <c r="D5" s="25">
        <v>1.1655378965874825</v>
      </c>
      <c r="E5" s="12">
        <f t="shared" si="0"/>
        <v>7258.4512479341874</v>
      </c>
    </row>
    <row r="6" spans="1:5" x14ac:dyDescent="0.2">
      <c r="A6" t="s">
        <v>13</v>
      </c>
      <c r="B6">
        <v>5</v>
      </c>
      <c r="C6" s="12">
        <v>8323</v>
      </c>
      <c r="D6" s="25">
        <v>1.1148038333779526</v>
      </c>
      <c r="E6" s="12">
        <f t="shared" si="0"/>
        <v>7465.887495901934</v>
      </c>
    </row>
    <row r="7" spans="1:5" x14ac:dyDescent="0.2">
      <c r="A7" t="s">
        <v>14</v>
      </c>
      <c r="B7">
        <v>6</v>
      </c>
      <c r="C7" s="12">
        <v>6333</v>
      </c>
      <c r="D7" s="25">
        <v>0.91008570960643631</v>
      </c>
      <c r="E7" s="12">
        <f t="shared" si="0"/>
        <v>6958.6852459629172</v>
      </c>
    </row>
    <row r="8" spans="1:5" x14ac:dyDescent="0.2">
      <c r="A8" t="s">
        <v>15</v>
      </c>
      <c r="B8">
        <v>7</v>
      </c>
      <c r="C8" s="12">
        <v>5675</v>
      </c>
      <c r="D8" s="25">
        <v>0.86388062595723791</v>
      </c>
      <c r="E8" s="12">
        <f t="shared" si="0"/>
        <v>6569.1946658853676</v>
      </c>
    </row>
    <row r="9" spans="1:5" x14ac:dyDescent="0.2">
      <c r="A9" t="s">
        <v>16</v>
      </c>
      <c r="B9">
        <v>8</v>
      </c>
      <c r="C9" s="12">
        <v>10090</v>
      </c>
      <c r="D9" s="25">
        <v>1.1655378965874825</v>
      </c>
      <c r="E9" s="12">
        <f t="shared" si="0"/>
        <v>8656.9471739546043</v>
      </c>
    </row>
    <row r="10" spans="1:5" x14ac:dyDescent="0.2">
      <c r="A10" t="s">
        <v>17</v>
      </c>
      <c r="B10">
        <v>9</v>
      </c>
      <c r="C10" s="12">
        <v>9035</v>
      </c>
      <c r="D10" s="25">
        <v>1.1148038333779526</v>
      </c>
      <c r="E10" s="12">
        <f t="shared" si="0"/>
        <v>8104.564883512433</v>
      </c>
    </row>
    <row r="11" spans="1:5" x14ac:dyDescent="0.2">
      <c r="A11" t="s">
        <v>18</v>
      </c>
      <c r="B11">
        <v>10</v>
      </c>
      <c r="C11" s="12">
        <v>6976</v>
      </c>
      <c r="D11" s="25">
        <v>0.91008570960643631</v>
      </c>
      <c r="E11" s="12">
        <f t="shared" si="0"/>
        <v>7665.2121073483831</v>
      </c>
    </row>
    <row r="12" spans="1:5" x14ac:dyDescent="0.2">
      <c r="A12" t="s">
        <v>19</v>
      </c>
      <c r="B12">
        <v>11</v>
      </c>
      <c r="C12" s="12">
        <v>6459</v>
      </c>
      <c r="D12" s="25">
        <v>0.86388062595723791</v>
      </c>
      <c r="E12" s="12">
        <f t="shared" si="0"/>
        <v>7476.7274620182543</v>
      </c>
    </row>
    <row r="13" spans="1:5" x14ac:dyDescent="0.2">
      <c r="A13" t="s">
        <v>20</v>
      </c>
      <c r="B13">
        <v>12</v>
      </c>
      <c r="C13" s="12">
        <v>10896</v>
      </c>
      <c r="D13" s="25">
        <v>1.1655378965874825</v>
      </c>
      <c r="E13" s="12">
        <f t="shared" si="0"/>
        <v>9348.4733803180734</v>
      </c>
    </row>
    <row r="14" spans="1:5" x14ac:dyDescent="0.2">
      <c r="A14" t="s">
        <v>21</v>
      </c>
      <c r="B14">
        <v>13</v>
      </c>
      <c r="C14" s="12">
        <v>9978</v>
      </c>
      <c r="D14" s="25">
        <v>1.1148038333779526</v>
      </c>
      <c r="E14" s="12">
        <f t="shared" si="0"/>
        <v>8950.4536145752136</v>
      </c>
    </row>
    <row r="15" spans="1:5" x14ac:dyDescent="0.2">
      <c r="A15" t="s">
        <v>22</v>
      </c>
      <c r="B15">
        <v>14</v>
      </c>
      <c r="C15" s="12">
        <v>7466</v>
      </c>
      <c r="D15" s="25">
        <v>0.91008570960643631</v>
      </c>
      <c r="E15" s="12">
        <f t="shared" si="0"/>
        <v>8203.6229348427496</v>
      </c>
    </row>
    <row r="16" spans="1:5" x14ac:dyDescent="0.2">
      <c r="A16" t="s">
        <v>23</v>
      </c>
      <c r="B16">
        <v>15</v>
      </c>
      <c r="C16" s="12">
        <v>7199</v>
      </c>
      <c r="D16" s="25">
        <v>0.86388062595723791</v>
      </c>
      <c r="E16" s="12">
        <f t="shared" si="0"/>
        <v>8333.3272951028666</v>
      </c>
    </row>
    <row r="17" spans="1:5" x14ac:dyDescent="0.2">
      <c r="A17" t="s">
        <v>24</v>
      </c>
      <c r="B17">
        <v>16</v>
      </c>
      <c r="C17" s="12">
        <v>10977</v>
      </c>
      <c r="D17" s="25">
        <v>1.1655378965874825</v>
      </c>
      <c r="E17" s="12">
        <f t="shared" si="0"/>
        <v>9417.9691901387196</v>
      </c>
    </row>
    <row r="18" spans="1:5" x14ac:dyDescent="0.2">
      <c r="A18" t="s">
        <v>25</v>
      </c>
      <c r="B18">
        <v>17</v>
      </c>
      <c r="C18" s="12">
        <v>9412</v>
      </c>
      <c r="D18" s="25">
        <v>1.1148038333779526</v>
      </c>
      <c r="E18" s="12">
        <f t="shared" si="0"/>
        <v>8442.74097217698</v>
      </c>
    </row>
    <row r="19" spans="1:5" x14ac:dyDescent="0.2">
      <c r="A19" t="s">
        <v>26</v>
      </c>
      <c r="B19">
        <v>18</v>
      </c>
      <c r="C19" s="12">
        <v>6341</v>
      </c>
      <c r="D19" s="25">
        <v>0.91008570960643631</v>
      </c>
      <c r="E19" s="12">
        <f t="shared" si="0"/>
        <v>6967.4756268199681</v>
      </c>
    </row>
    <row r="20" spans="1:5" x14ac:dyDescent="0.2">
      <c r="A20" t="s">
        <v>27</v>
      </c>
      <c r="B20">
        <v>19</v>
      </c>
      <c r="C20" s="12">
        <v>7784</v>
      </c>
      <c r="D20" s="25">
        <v>0.86388062595723791</v>
      </c>
      <c r="E20" s="12">
        <f t="shared" si="0"/>
        <v>9010.5041901765126</v>
      </c>
    </row>
    <row r="21" spans="1:5" x14ac:dyDescent="0.2">
      <c r="A21" t="s">
        <v>28</v>
      </c>
      <c r="B21">
        <v>20</v>
      </c>
      <c r="C21" s="12">
        <v>11911</v>
      </c>
      <c r="D21" s="25">
        <v>1.1655378965874825</v>
      </c>
      <c r="E21" s="12">
        <f t="shared" si="0"/>
        <v>10219.315935478025</v>
      </c>
    </row>
    <row r="22" spans="1:5" x14ac:dyDescent="0.2">
      <c r="A22" t="s">
        <v>29</v>
      </c>
      <c r="B22">
        <v>21</v>
      </c>
      <c r="C22" s="12">
        <v>10079</v>
      </c>
      <c r="D22" s="25">
        <v>1.1148038333779526</v>
      </c>
      <c r="E22" s="12">
        <f t="shared" si="0"/>
        <v>9041.0525136604101</v>
      </c>
    </row>
    <row r="23" spans="1:5" x14ac:dyDescent="0.2">
      <c r="A23" t="s">
        <v>30</v>
      </c>
      <c r="B23">
        <v>22</v>
      </c>
      <c r="C23" s="12">
        <v>7721</v>
      </c>
      <c r="D23" s="25">
        <v>0.91008570960643631</v>
      </c>
      <c r="E23" s="12">
        <f t="shared" si="0"/>
        <v>8483.8163246612476</v>
      </c>
    </row>
    <row r="24" spans="1:5" x14ac:dyDescent="0.2">
      <c r="A24" t="s">
        <v>31</v>
      </c>
      <c r="B24">
        <v>23</v>
      </c>
      <c r="C24" s="12">
        <v>8197</v>
      </c>
      <c r="D24" s="25">
        <v>0.86388062595723791</v>
      </c>
      <c r="E24" s="12">
        <f t="shared" si="0"/>
        <v>9488.5795024250856</v>
      </c>
    </row>
    <row r="25" spans="1:5" x14ac:dyDescent="0.2">
      <c r="A25" t="s">
        <v>32</v>
      </c>
      <c r="B25">
        <v>24</v>
      </c>
      <c r="C25" s="12">
        <v>12038</v>
      </c>
      <c r="D25" s="25">
        <v>1.1655378965874825</v>
      </c>
      <c r="E25" s="12">
        <f t="shared" si="0"/>
        <v>10328.278501493114</v>
      </c>
    </row>
    <row r="26" spans="1:5" x14ac:dyDescent="0.2">
      <c r="A26" t="s">
        <v>33</v>
      </c>
      <c r="B26">
        <v>25</v>
      </c>
      <c r="C26" s="12">
        <v>11963</v>
      </c>
      <c r="D26" s="25">
        <v>1.1148038333779526</v>
      </c>
      <c r="E26" s="12">
        <f t="shared" si="0"/>
        <v>10731.035938180325</v>
      </c>
    </row>
    <row r="27" spans="1:5" x14ac:dyDescent="0.2">
      <c r="A27" t="s">
        <v>34</v>
      </c>
      <c r="B27">
        <v>26</v>
      </c>
      <c r="C27" s="12">
        <v>8033</v>
      </c>
      <c r="D27" s="25">
        <v>0.91008570960643631</v>
      </c>
      <c r="E27" s="12">
        <f t="shared" si="0"/>
        <v>8826.6411780862327</v>
      </c>
    </row>
    <row r="28" spans="1:5" x14ac:dyDescent="0.2">
      <c r="A28" t="s">
        <v>35</v>
      </c>
      <c r="B28">
        <v>27</v>
      </c>
      <c r="C28" s="12">
        <v>8618</v>
      </c>
      <c r="D28" s="25">
        <v>0.86388062595723791</v>
      </c>
      <c r="E28" s="12">
        <f t="shared" si="0"/>
        <v>9975.9153534097095</v>
      </c>
    </row>
    <row r="29" spans="1:5" x14ac:dyDescent="0.2">
      <c r="A29" t="s">
        <v>36</v>
      </c>
      <c r="B29">
        <v>28</v>
      </c>
      <c r="C29" s="12">
        <v>13625</v>
      </c>
      <c r="D29" s="25">
        <v>1.1655378965874825</v>
      </c>
      <c r="E29" s="12">
        <f t="shared" si="0"/>
        <v>11689.881590201336</v>
      </c>
    </row>
    <row r="30" spans="1:5" x14ac:dyDescent="0.2">
      <c r="A30" t="s">
        <v>37</v>
      </c>
      <c r="B30">
        <v>29</v>
      </c>
      <c r="C30" s="12">
        <v>11734</v>
      </c>
      <c r="D30" s="25">
        <v>1.1148038333779526</v>
      </c>
      <c r="E30" s="12">
        <f t="shared" si="0"/>
        <v>10525.61863233369</v>
      </c>
    </row>
    <row r="31" spans="1:5" x14ac:dyDescent="0.2">
      <c r="A31" t="s">
        <v>38</v>
      </c>
      <c r="B31">
        <v>30</v>
      </c>
      <c r="C31" s="12">
        <v>8895</v>
      </c>
      <c r="D31" s="25">
        <v>0.91008570960643631</v>
      </c>
      <c r="E31" s="12">
        <f t="shared" si="0"/>
        <v>9773.8047154334672</v>
      </c>
    </row>
    <row r="32" spans="1:5" x14ac:dyDescent="0.2">
      <c r="A32" t="s">
        <v>39</v>
      </c>
      <c r="B32">
        <v>31</v>
      </c>
      <c r="C32" s="12">
        <v>8727</v>
      </c>
      <c r="D32" s="25">
        <v>0.86388062595723791</v>
      </c>
      <c r="E32" s="12">
        <f t="shared" si="0"/>
        <v>10102.090193688389</v>
      </c>
    </row>
    <row r="33" spans="1:5" x14ac:dyDescent="0.2">
      <c r="A33" t="s">
        <v>40</v>
      </c>
      <c r="B33">
        <v>32</v>
      </c>
      <c r="C33" s="12">
        <v>13974</v>
      </c>
      <c r="D33" s="25">
        <v>1.1655378965874825</v>
      </c>
      <c r="E33" s="12">
        <f t="shared" si="0"/>
        <v>11989.314153502639</v>
      </c>
    </row>
    <row r="34" spans="1:5" x14ac:dyDescent="0.2">
      <c r="A34" t="s">
        <v>41</v>
      </c>
      <c r="B34">
        <v>33</v>
      </c>
      <c r="C34" s="12">
        <v>12583</v>
      </c>
      <c r="D34" s="25">
        <v>1.1148038333779526</v>
      </c>
      <c r="E34" s="12">
        <f t="shared" si="0"/>
        <v>11287.18759593104</v>
      </c>
    </row>
    <row r="35" spans="1:5" x14ac:dyDescent="0.2">
      <c r="A35" t="s">
        <v>42</v>
      </c>
      <c r="B35">
        <v>34</v>
      </c>
      <c r="C35" s="12">
        <v>9525</v>
      </c>
      <c r="D35" s="25">
        <v>0.91008570960643631</v>
      </c>
      <c r="E35" s="12">
        <f t="shared" si="0"/>
        <v>10466.047207926225</v>
      </c>
    </row>
    <row r="36" spans="1:5" x14ac:dyDescent="0.2">
      <c r="A36" t="s">
        <v>43</v>
      </c>
      <c r="B36">
        <v>35</v>
      </c>
      <c r="C36" s="12">
        <v>9662</v>
      </c>
      <c r="D36" s="25">
        <v>0.86388062595723791</v>
      </c>
      <c r="E36" s="12">
        <f t="shared" si="0"/>
        <v>11184.415658464215</v>
      </c>
    </row>
    <row r="37" spans="1:5" x14ac:dyDescent="0.2">
      <c r="A37" t="s">
        <v>44</v>
      </c>
      <c r="B37">
        <v>36</v>
      </c>
      <c r="C37" s="12">
        <v>15490</v>
      </c>
      <c r="D37" s="25">
        <v>1.1655378965874825</v>
      </c>
      <c r="E37" s="12">
        <f t="shared" si="0"/>
        <v>13290.001161997701</v>
      </c>
    </row>
    <row r="38" spans="1:5" x14ac:dyDescent="0.2">
      <c r="A38" t="s">
        <v>45</v>
      </c>
      <c r="B38">
        <v>37</v>
      </c>
      <c r="C38" s="12">
        <v>13839</v>
      </c>
      <c r="D38" s="25">
        <v>1.1148038333779526</v>
      </c>
      <c r="E38" s="12">
        <f t="shared" si="0"/>
        <v>12413.843212277648</v>
      </c>
    </row>
    <row r="39" spans="1:5" x14ac:dyDescent="0.2">
      <c r="A39" t="s">
        <v>46</v>
      </c>
      <c r="B39">
        <v>38</v>
      </c>
      <c r="C39" s="12">
        <v>10047</v>
      </c>
      <c r="D39" s="25">
        <v>0.91008570960643631</v>
      </c>
      <c r="E39" s="12">
        <f t="shared" si="0"/>
        <v>11039.619558848795</v>
      </c>
    </row>
    <row r="40" spans="1:5" x14ac:dyDescent="0.2">
      <c r="A40" t="s">
        <v>47</v>
      </c>
      <c r="B40">
        <v>39</v>
      </c>
      <c r="C40" s="12">
        <v>9788</v>
      </c>
      <c r="D40" s="25">
        <v>0.86388062595723791</v>
      </c>
      <c r="E40" s="12">
        <f t="shared" si="0"/>
        <v>11330.269143557001</v>
      </c>
    </row>
    <row r="41" spans="1:5" x14ac:dyDescent="0.2">
      <c r="A41" t="s">
        <v>48</v>
      </c>
      <c r="B41">
        <v>40</v>
      </c>
      <c r="C41" s="12">
        <v>14978</v>
      </c>
      <c r="D41" s="25">
        <v>1.1655378965874825</v>
      </c>
      <c r="E41" s="12">
        <f t="shared" si="0"/>
        <v>12850.719006094356</v>
      </c>
    </row>
    <row r="42" spans="1:5" x14ac:dyDescent="0.2">
      <c r="A42" t="s">
        <v>49</v>
      </c>
      <c r="B42">
        <v>41</v>
      </c>
      <c r="C42" s="12">
        <v>13045</v>
      </c>
      <c r="D42" s="25">
        <v>1.1148038333779526</v>
      </c>
      <c r="E42" s="12">
        <f t="shared" si="0"/>
        <v>11701.610282835603</v>
      </c>
    </row>
    <row r="43" spans="1:5" x14ac:dyDescent="0.2">
      <c r="A43" t="s">
        <v>50</v>
      </c>
      <c r="B43">
        <v>42</v>
      </c>
      <c r="C43" s="12">
        <v>9489</v>
      </c>
      <c r="D43" s="25">
        <v>0.91008570960643631</v>
      </c>
      <c r="E43" s="12">
        <f t="shared" si="0"/>
        <v>10426.490494069496</v>
      </c>
    </row>
    <row r="44" spans="1:5" x14ac:dyDescent="0.2">
      <c r="A44" t="s">
        <v>51</v>
      </c>
      <c r="B44">
        <v>43</v>
      </c>
      <c r="C44" s="12">
        <v>8741</v>
      </c>
      <c r="D44" s="25">
        <v>0.86388062595723791</v>
      </c>
      <c r="E44" s="12">
        <f t="shared" si="0"/>
        <v>10118.296136476476</v>
      </c>
    </row>
    <row r="45" spans="1:5" x14ac:dyDescent="0.2">
      <c r="A45" t="s">
        <v>52</v>
      </c>
      <c r="B45">
        <v>44</v>
      </c>
      <c r="C45" s="12">
        <v>13149</v>
      </c>
      <c r="D45" s="25">
        <v>1.1655378965874825</v>
      </c>
      <c r="E45" s="12">
        <f t="shared" si="0"/>
        <v>11281.486460884944</v>
      </c>
    </row>
    <row r="46" spans="1:5" x14ac:dyDescent="0.2">
      <c r="A46" t="s">
        <v>53</v>
      </c>
      <c r="B46">
        <v>45</v>
      </c>
      <c r="C46" s="12">
        <v>14106</v>
      </c>
      <c r="D46" s="25">
        <v>1.1148038333779526</v>
      </c>
      <c r="E46" s="12">
        <f t="shared" si="0"/>
        <v>12653.347232631586</v>
      </c>
    </row>
    <row r="47" spans="1:5" x14ac:dyDescent="0.2">
      <c r="A47" t="s">
        <v>54</v>
      </c>
      <c r="B47">
        <v>46</v>
      </c>
      <c r="C47" s="12">
        <v>9998</v>
      </c>
      <c r="D47" s="25">
        <v>0.91008570960643631</v>
      </c>
      <c r="E47" s="12">
        <f t="shared" si="0"/>
        <v>10985.77847609936</v>
      </c>
    </row>
    <row r="48" spans="1:5" x14ac:dyDescent="0.2">
      <c r="A48" t="s">
        <v>55</v>
      </c>
      <c r="B48">
        <v>47</v>
      </c>
      <c r="C48" s="12">
        <v>10034</v>
      </c>
      <c r="D48" s="25">
        <v>0.86388062595723791</v>
      </c>
      <c r="E48" s="12">
        <f t="shared" si="0"/>
        <v>11615.030709690534</v>
      </c>
    </row>
    <row r="49" spans="1:5" x14ac:dyDescent="0.2">
      <c r="A49" t="s">
        <v>56</v>
      </c>
      <c r="B49">
        <v>48</v>
      </c>
      <c r="C49" s="12">
        <v>15081</v>
      </c>
      <c r="D49" s="25">
        <v>1.1655378965874825</v>
      </c>
      <c r="E49" s="12">
        <f t="shared" si="0"/>
        <v>12939.090221051474</v>
      </c>
    </row>
    <row r="50" spans="1:5" x14ac:dyDescent="0.2">
      <c r="A50" t="s">
        <v>57</v>
      </c>
      <c r="B50">
        <v>49</v>
      </c>
      <c r="C50" s="12">
        <v>13266</v>
      </c>
      <c r="D50" s="25">
        <v>1.1148038333779526</v>
      </c>
      <c r="E50" s="12">
        <f t="shared" si="0"/>
        <v>11899.85143825965</v>
      </c>
    </row>
    <row r="51" spans="1:5" x14ac:dyDescent="0.2">
      <c r="A51" t="s">
        <v>58</v>
      </c>
      <c r="B51">
        <v>50</v>
      </c>
      <c r="C51" s="12">
        <v>9997</v>
      </c>
      <c r="D51" s="25">
        <v>0.91008570960643631</v>
      </c>
      <c r="E51" s="12">
        <f t="shared" si="0"/>
        <v>10984.679678492228</v>
      </c>
    </row>
    <row r="52" spans="1:5" x14ac:dyDescent="0.2">
      <c r="A52" t="s">
        <v>59</v>
      </c>
      <c r="B52">
        <v>51</v>
      </c>
      <c r="C52" s="12">
        <v>9027</v>
      </c>
      <c r="D52" s="25">
        <v>0.86388062595723791</v>
      </c>
      <c r="E52" s="12">
        <f t="shared" si="0"/>
        <v>10449.360396290258</v>
      </c>
    </row>
    <row r="53" spans="1:5" x14ac:dyDescent="0.2">
      <c r="A53" t="s">
        <v>60</v>
      </c>
      <c r="B53">
        <v>52</v>
      </c>
      <c r="C53" s="12">
        <v>14324</v>
      </c>
      <c r="D53" s="25">
        <v>1.1655378965874825</v>
      </c>
      <c r="E53" s="12">
        <f t="shared" si="0"/>
        <v>12289.604689764692</v>
      </c>
    </row>
    <row r="54" spans="1:5" x14ac:dyDescent="0.2">
      <c r="A54" t="s">
        <v>61</v>
      </c>
      <c r="B54">
        <v>53</v>
      </c>
      <c r="C54" s="12">
        <v>13149</v>
      </c>
      <c r="D54" s="25">
        <v>1.1148038333779526</v>
      </c>
      <c r="E54" s="12">
        <f t="shared" si="0"/>
        <v>11794.900238329272</v>
      </c>
    </row>
    <row r="55" spans="1:5" x14ac:dyDescent="0.2">
      <c r="A55" t="s">
        <v>62</v>
      </c>
      <c r="B55">
        <v>54</v>
      </c>
      <c r="C55" s="12">
        <v>11209</v>
      </c>
      <c r="D55" s="25">
        <v>0.91008570960643631</v>
      </c>
      <c r="E55" s="12">
        <f t="shared" si="0"/>
        <v>12316.422378335439</v>
      </c>
    </row>
    <row r="56" spans="1:5" x14ac:dyDescent="0.2">
      <c r="A56" t="s">
        <v>63</v>
      </c>
      <c r="B56">
        <v>55</v>
      </c>
      <c r="C56" s="12">
        <v>10332</v>
      </c>
      <c r="D56" s="25">
        <v>0.86388062595723791</v>
      </c>
      <c r="E56" s="12">
        <f t="shared" si="0"/>
        <v>11959.985777608392</v>
      </c>
    </row>
    <row r="57" spans="1:5" x14ac:dyDescent="0.2">
      <c r="A57" t="s">
        <v>64</v>
      </c>
      <c r="B57">
        <v>56</v>
      </c>
      <c r="C57" s="12">
        <v>15354</v>
      </c>
      <c r="D57" s="25">
        <v>1.1655378965874825</v>
      </c>
      <c r="E57" s="12">
        <f t="shared" si="0"/>
        <v>13173.316839335876</v>
      </c>
    </row>
    <row r="58" spans="1:5" x14ac:dyDescent="0.2">
      <c r="A58" t="s">
        <v>65</v>
      </c>
      <c r="B58">
        <v>57</v>
      </c>
      <c r="C58" s="12">
        <v>13800</v>
      </c>
      <c r="D58" s="25">
        <v>1.1148038333779526</v>
      </c>
      <c r="E58" s="12">
        <f t="shared" si="0"/>
        <v>12378.859478967523</v>
      </c>
    </row>
    <row r="59" spans="1:5" x14ac:dyDescent="0.2">
      <c r="A59" t="s">
        <v>66</v>
      </c>
      <c r="B59">
        <v>58</v>
      </c>
      <c r="C59" s="12">
        <v>11786</v>
      </c>
      <c r="D59" s="25">
        <v>0.91008570960643631</v>
      </c>
      <c r="E59" s="12">
        <f t="shared" si="0"/>
        <v>12950.428597650234</v>
      </c>
    </row>
    <row r="60" spans="1:5" x14ac:dyDescent="0.2">
      <c r="A60" t="s">
        <v>67</v>
      </c>
      <c r="B60">
        <v>59</v>
      </c>
      <c r="C60" s="12">
        <v>10550</v>
      </c>
      <c r="D60" s="25">
        <v>0.86388062595723791</v>
      </c>
      <c r="E60" s="12">
        <f t="shared" si="0"/>
        <v>12212.33545816575</v>
      </c>
    </row>
    <row r="61" spans="1:5" x14ac:dyDescent="0.2">
      <c r="A61" t="s">
        <v>68</v>
      </c>
      <c r="B61">
        <v>60</v>
      </c>
      <c r="C61" s="12">
        <v>16114</v>
      </c>
      <c r="D61" s="25">
        <v>1.1655378965874825</v>
      </c>
      <c r="E61" s="12">
        <f t="shared" si="0"/>
        <v>13825.376289504904</v>
      </c>
    </row>
    <row r="62" spans="1:5" x14ac:dyDescent="0.2">
      <c r="A62" t="s">
        <v>69</v>
      </c>
      <c r="B62">
        <v>61</v>
      </c>
      <c r="C62" s="12">
        <v>13255</v>
      </c>
      <c r="D62" s="25">
        <v>1.1148038333779526</v>
      </c>
      <c r="E62" s="12">
        <f t="shared" si="0"/>
        <v>11889.984231428589</v>
      </c>
    </row>
    <row r="63" spans="1:5" x14ac:dyDescent="0.2">
      <c r="A63" t="s">
        <v>70</v>
      </c>
      <c r="B63">
        <v>62</v>
      </c>
      <c r="C63" s="12">
        <v>11403</v>
      </c>
      <c r="D63" s="25">
        <v>0.91008570960643631</v>
      </c>
      <c r="E63" s="12">
        <f t="shared" si="0"/>
        <v>12529.589114118924</v>
      </c>
    </row>
    <row r="64" spans="1:5" x14ac:dyDescent="0.2">
      <c r="A64" t="s">
        <v>71</v>
      </c>
      <c r="B64">
        <v>63</v>
      </c>
      <c r="C64" s="12">
        <v>10269</v>
      </c>
      <c r="D64" s="25">
        <v>0.86388062595723791</v>
      </c>
      <c r="E64" s="12">
        <f t="shared" si="0"/>
        <v>11887.059035061999</v>
      </c>
    </row>
    <row r="65" spans="1:5" x14ac:dyDescent="0.2">
      <c r="A65" t="s">
        <v>72</v>
      </c>
      <c r="B65">
        <v>64</v>
      </c>
      <c r="C65" s="12">
        <v>14009</v>
      </c>
      <c r="D65" s="25">
        <v>1.1655378965874825</v>
      </c>
      <c r="E65" s="12">
        <f t="shared" si="0"/>
        <v>12019.343207128844</v>
      </c>
    </row>
    <row r="66" spans="1:5" x14ac:dyDescent="0.2">
      <c r="A66" t="s">
        <v>73</v>
      </c>
      <c r="B66">
        <v>65</v>
      </c>
      <c r="C66" s="12">
        <v>15847</v>
      </c>
      <c r="D66" s="25">
        <v>1.1148038333779526</v>
      </c>
      <c r="E66" s="12">
        <f t="shared" si="0"/>
        <v>14215.056968347706</v>
      </c>
    </row>
    <row r="67" spans="1:5" x14ac:dyDescent="0.2">
      <c r="A67" t="s">
        <v>74</v>
      </c>
      <c r="B67">
        <v>66</v>
      </c>
      <c r="C67" s="12">
        <v>12967</v>
      </c>
      <c r="D67" s="25">
        <v>0.91008570960643631</v>
      </c>
      <c r="E67" s="12">
        <f t="shared" ref="E67:E130" si="1">C67/D67</f>
        <v>14248.108571672374</v>
      </c>
    </row>
    <row r="68" spans="1:5" x14ac:dyDescent="0.2">
      <c r="A68" t="s">
        <v>75</v>
      </c>
      <c r="B68">
        <v>67</v>
      </c>
      <c r="C68" s="12">
        <v>11328</v>
      </c>
      <c r="D68" s="25">
        <v>0.86388062595723791</v>
      </c>
      <c r="E68" s="12">
        <f t="shared" si="1"/>
        <v>13112.922850246599</v>
      </c>
    </row>
    <row r="69" spans="1:5" x14ac:dyDescent="0.2">
      <c r="A69" t="s">
        <v>76</v>
      </c>
      <c r="B69">
        <v>68</v>
      </c>
      <c r="C69" s="12">
        <v>15814</v>
      </c>
      <c r="D69" s="25">
        <v>1.1655378965874825</v>
      </c>
      <c r="E69" s="12">
        <f t="shared" si="1"/>
        <v>13567.984401280288</v>
      </c>
    </row>
    <row r="70" spans="1:5" x14ac:dyDescent="0.2">
      <c r="A70" t="s">
        <v>77</v>
      </c>
      <c r="B70">
        <v>69</v>
      </c>
      <c r="C70" s="12">
        <v>18626</v>
      </c>
      <c r="D70" s="25">
        <v>1.1148038333779526</v>
      </c>
      <c r="E70" s="12">
        <f t="shared" si="1"/>
        <v>16707.87222139486</v>
      </c>
    </row>
    <row r="71" spans="1:5" x14ac:dyDescent="0.2">
      <c r="A71" t="s">
        <v>78</v>
      </c>
      <c r="B71">
        <v>70</v>
      </c>
      <c r="C71" s="12">
        <v>13219</v>
      </c>
      <c r="D71" s="25">
        <v>0.91008570960643631</v>
      </c>
      <c r="E71" s="12">
        <f t="shared" si="1"/>
        <v>14525.005568669478</v>
      </c>
    </row>
    <row r="72" spans="1:5" x14ac:dyDescent="0.2">
      <c r="A72" t="s">
        <v>79</v>
      </c>
      <c r="B72">
        <v>71</v>
      </c>
      <c r="C72" s="12">
        <v>13818</v>
      </c>
      <c r="D72" s="25">
        <v>0.86388062595723791</v>
      </c>
      <c r="E72" s="12">
        <f t="shared" si="1"/>
        <v>15995.265531842117</v>
      </c>
    </row>
    <row r="73" spans="1:5" x14ac:dyDescent="0.2">
      <c r="A73" t="s">
        <v>80</v>
      </c>
      <c r="B73">
        <v>72</v>
      </c>
      <c r="C73" s="12">
        <v>18062</v>
      </c>
      <c r="D73" s="25">
        <v>1.1655378965874825</v>
      </c>
      <c r="E73" s="12">
        <f t="shared" si="1"/>
        <v>15496.707617043414</v>
      </c>
    </row>
    <row r="74" spans="1:5" x14ac:dyDescent="0.2">
      <c r="A74" t="s">
        <v>81</v>
      </c>
      <c r="B74">
        <v>73</v>
      </c>
      <c r="C74" s="12">
        <v>15722</v>
      </c>
      <c r="D74" s="25">
        <v>1.1148038333779526</v>
      </c>
      <c r="E74" s="12">
        <f t="shared" si="1"/>
        <v>14102.92961799474</v>
      </c>
    </row>
    <row r="75" spans="1:5" x14ac:dyDescent="0.2">
      <c r="A75" t="s">
        <v>82</v>
      </c>
      <c r="B75">
        <v>74</v>
      </c>
      <c r="C75" s="12">
        <v>12111</v>
      </c>
      <c r="D75" s="25">
        <v>0.91008570960643631</v>
      </c>
      <c r="E75" s="12">
        <f t="shared" si="1"/>
        <v>13307.537819967927</v>
      </c>
    </row>
    <row r="76" spans="1:5" x14ac:dyDescent="0.2">
      <c r="A76" t="s">
        <v>83</v>
      </c>
      <c r="B76">
        <v>75</v>
      </c>
      <c r="C76" s="12">
        <v>11702</v>
      </c>
      <c r="D76" s="25">
        <v>0.86388062595723791</v>
      </c>
      <c r="E76" s="12">
        <f t="shared" si="1"/>
        <v>13545.85303615693</v>
      </c>
    </row>
    <row r="77" spans="1:5" x14ac:dyDescent="0.2">
      <c r="A77" t="s">
        <v>84</v>
      </c>
      <c r="B77">
        <v>76</v>
      </c>
      <c r="C77" s="12">
        <v>15589</v>
      </c>
      <c r="D77" s="25">
        <v>1.1655378965874825</v>
      </c>
      <c r="E77" s="12">
        <f t="shared" si="1"/>
        <v>13374.940485111825</v>
      </c>
    </row>
    <row r="78" spans="1:5" x14ac:dyDescent="0.2">
      <c r="A78" t="s">
        <v>85</v>
      </c>
      <c r="B78">
        <v>77</v>
      </c>
      <c r="C78" s="12">
        <v>14852</v>
      </c>
      <c r="D78" s="25">
        <v>1.1148038333779526</v>
      </c>
      <c r="E78" s="12">
        <f t="shared" si="1"/>
        <v>13322.523259538091</v>
      </c>
    </row>
    <row r="79" spans="1:5" x14ac:dyDescent="0.2">
      <c r="A79" t="s">
        <v>86</v>
      </c>
      <c r="B79">
        <v>78</v>
      </c>
      <c r="C79" s="12">
        <v>13612</v>
      </c>
      <c r="D79" s="25">
        <v>0.91008570960643631</v>
      </c>
      <c r="E79" s="12">
        <f t="shared" si="1"/>
        <v>14956.833028272102</v>
      </c>
    </row>
    <row r="80" spans="1:5" x14ac:dyDescent="0.2">
      <c r="A80" t="s">
        <v>87</v>
      </c>
      <c r="B80">
        <v>79</v>
      </c>
      <c r="C80" s="12">
        <v>12380</v>
      </c>
      <c r="D80" s="25">
        <v>0.86388062595723791</v>
      </c>
      <c r="E80" s="12">
        <f t="shared" si="1"/>
        <v>14330.683694037156</v>
      </c>
    </row>
    <row r="81" spans="1:5" x14ac:dyDescent="0.2">
      <c r="A81" t="s">
        <v>88</v>
      </c>
      <c r="B81">
        <v>80</v>
      </c>
      <c r="C81" s="12">
        <v>15501</v>
      </c>
      <c r="D81" s="25">
        <v>1.1655378965874825</v>
      </c>
      <c r="E81" s="12">
        <f t="shared" si="1"/>
        <v>13299.438864565938</v>
      </c>
    </row>
    <row r="82" spans="1:5" x14ac:dyDescent="0.2">
      <c r="A82" t="s">
        <v>89</v>
      </c>
      <c r="B82">
        <v>81</v>
      </c>
      <c r="C82" s="12">
        <v>16322</v>
      </c>
      <c r="D82" s="25">
        <v>1.1148038333779526</v>
      </c>
      <c r="E82" s="12">
        <f t="shared" si="1"/>
        <v>14641.140899688979</v>
      </c>
    </row>
    <row r="83" spans="1:5" x14ac:dyDescent="0.2">
      <c r="A83" t="s">
        <v>90</v>
      </c>
      <c r="B83">
        <v>82</v>
      </c>
      <c r="C83" s="12">
        <v>12157</v>
      </c>
      <c r="D83" s="25">
        <v>0.91008570960643631</v>
      </c>
      <c r="E83" s="12">
        <f t="shared" si="1"/>
        <v>13358.08250989597</v>
      </c>
    </row>
    <row r="84" spans="1:5" x14ac:dyDescent="0.2">
      <c r="A84" t="s">
        <v>91</v>
      </c>
      <c r="B84">
        <v>83</v>
      </c>
      <c r="C84" s="12">
        <v>11124</v>
      </c>
      <c r="D84" s="25">
        <v>0.86388062595723791</v>
      </c>
      <c r="E84" s="12">
        <f t="shared" si="1"/>
        <v>12876.779112477327</v>
      </c>
    </row>
    <row r="85" spans="1:5" x14ac:dyDescent="0.2">
      <c r="A85" t="s">
        <v>92</v>
      </c>
      <c r="B85">
        <v>84</v>
      </c>
      <c r="C85" s="12">
        <v>14621</v>
      </c>
      <c r="D85" s="25">
        <v>1.1655378965874825</v>
      </c>
      <c r="E85" s="12">
        <f t="shared" si="1"/>
        <v>12544.422659107062</v>
      </c>
    </row>
    <row r="86" spans="1:5" x14ac:dyDescent="0.2">
      <c r="A86" t="s">
        <v>93</v>
      </c>
      <c r="B86">
        <v>85</v>
      </c>
      <c r="C86" s="12">
        <v>14035</v>
      </c>
      <c r="D86" s="25">
        <v>1.1148038333779526</v>
      </c>
      <c r="E86" s="12">
        <f t="shared" si="1"/>
        <v>12589.6588976311</v>
      </c>
    </row>
    <row r="87" spans="1:5" x14ac:dyDescent="0.2">
      <c r="A87" t="s">
        <v>94</v>
      </c>
      <c r="B87">
        <v>86</v>
      </c>
      <c r="C87" s="12">
        <v>11159</v>
      </c>
      <c r="D87" s="25">
        <v>0.91008570960643631</v>
      </c>
      <c r="E87" s="12">
        <f t="shared" si="1"/>
        <v>12261.48249797887</v>
      </c>
    </row>
    <row r="88" spans="1:5" x14ac:dyDescent="0.2">
      <c r="A88" t="s">
        <v>95</v>
      </c>
      <c r="B88">
        <v>87</v>
      </c>
      <c r="C88" s="12">
        <v>10944</v>
      </c>
      <c r="D88" s="25">
        <v>0.86388062595723791</v>
      </c>
      <c r="E88" s="12">
        <f t="shared" si="1"/>
        <v>12668.416990916205</v>
      </c>
    </row>
    <row r="89" spans="1:5" x14ac:dyDescent="0.2">
      <c r="A89" t="s">
        <v>96</v>
      </c>
      <c r="B89">
        <v>88</v>
      </c>
      <c r="C89" s="12">
        <v>15824</v>
      </c>
      <c r="D89" s="25">
        <v>1.1655378965874825</v>
      </c>
      <c r="E89" s="12">
        <f t="shared" si="1"/>
        <v>13576.564130887775</v>
      </c>
    </row>
    <row r="90" spans="1:5" x14ac:dyDescent="0.2">
      <c r="A90" t="s">
        <v>97</v>
      </c>
      <c r="B90">
        <v>89</v>
      </c>
      <c r="C90" s="12">
        <v>14378</v>
      </c>
      <c r="D90" s="25">
        <v>1.1148038333779526</v>
      </c>
      <c r="E90" s="12">
        <f t="shared" si="1"/>
        <v>12897.33634699964</v>
      </c>
    </row>
    <row r="91" spans="1:5" x14ac:dyDescent="0.2">
      <c r="A91" t="s">
        <v>98</v>
      </c>
      <c r="B91">
        <v>90</v>
      </c>
      <c r="C91" s="12">
        <v>11816</v>
      </c>
      <c r="D91" s="25">
        <v>0.91008570960643631</v>
      </c>
      <c r="E91" s="12">
        <f t="shared" si="1"/>
        <v>12983.392525864176</v>
      </c>
    </row>
    <row r="92" spans="1:5" x14ac:dyDescent="0.2">
      <c r="A92" t="s">
        <v>99</v>
      </c>
      <c r="B92">
        <v>91</v>
      </c>
      <c r="C92" s="12">
        <v>12233</v>
      </c>
      <c r="D92" s="25">
        <v>0.86388062595723791</v>
      </c>
      <c r="E92" s="12">
        <f t="shared" si="1"/>
        <v>14160.521294762239</v>
      </c>
    </row>
    <row r="93" spans="1:5" x14ac:dyDescent="0.2">
      <c r="A93" t="s">
        <v>100</v>
      </c>
      <c r="B93">
        <v>92</v>
      </c>
      <c r="C93" s="12">
        <v>17344</v>
      </c>
      <c r="D93" s="25">
        <v>1.1655378965874825</v>
      </c>
      <c r="E93" s="12">
        <f t="shared" si="1"/>
        <v>14880.683031225832</v>
      </c>
    </row>
    <row r="94" spans="1:5" x14ac:dyDescent="0.2">
      <c r="A94" t="s">
        <v>101</v>
      </c>
      <c r="B94">
        <v>93</v>
      </c>
      <c r="C94" s="12">
        <v>16812</v>
      </c>
      <c r="D94" s="25">
        <v>1.1148038333779526</v>
      </c>
      <c r="E94" s="12">
        <f t="shared" si="1"/>
        <v>15080.680113072609</v>
      </c>
    </row>
    <row r="95" spans="1:5" x14ac:dyDescent="0.2">
      <c r="A95" t="s">
        <v>102</v>
      </c>
      <c r="B95">
        <v>94</v>
      </c>
      <c r="C95" s="12">
        <v>12181</v>
      </c>
      <c r="D95" s="25">
        <v>0.91008570960643631</v>
      </c>
      <c r="E95" s="12">
        <f t="shared" si="1"/>
        <v>13384.453652467124</v>
      </c>
    </row>
    <row r="96" spans="1:5" x14ac:dyDescent="0.2">
      <c r="A96" t="s">
        <v>103</v>
      </c>
      <c r="B96">
        <v>95</v>
      </c>
      <c r="C96" s="12">
        <v>13275</v>
      </c>
      <c r="D96" s="25">
        <v>0.86388062595723791</v>
      </c>
      <c r="E96" s="12">
        <f t="shared" si="1"/>
        <v>15366.706465132733</v>
      </c>
    </row>
    <row r="97" spans="1:5" x14ac:dyDescent="0.2">
      <c r="A97" t="s">
        <v>104</v>
      </c>
      <c r="B97">
        <v>96</v>
      </c>
      <c r="C97" s="12">
        <v>18458</v>
      </c>
      <c r="D97" s="25">
        <v>1.1655378965874825</v>
      </c>
      <c r="E97" s="12">
        <f t="shared" si="1"/>
        <v>15836.464909499908</v>
      </c>
    </row>
    <row r="98" spans="1:5" x14ac:dyDescent="0.2">
      <c r="A98" t="s">
        <v>105</v>
      </c>
      <c r="B98">
        <v>97</v>
      </c>
      <c r="C98" s="12">
        <v>17375</v>
      </c>
      <c r="D98" s="25">
        <v>1.1148038333779526</v>
      </c>
      <c r="E98" s="12">
        <f t="shared" si="1"/>
        <v>15585.701699062371</v>
      </c>
    </row>
    <row r="99" spans="1:5" x14ac:dyDescent="0.2">
      <c r="A99" t="s">
        <v>106</v>
      </c>
      <c r="B99">
        <v>98</v>
      </c>
      <c r="C99" s="12">
        <v>14609</v>
      </c>
      <c r="D99" s="25">
        <v>0.91008570960643631</v>
      </c>
      <c r="E99" s="12">
        <f t="shared" si="1"/>
        <v>16052.33424258207</v>
      </c>
    </row>
    <row r="100" spans="1:5" x14ac:dyDescent="0.2">
      <c r="A100" t="s">
        <v>107</v>
      </c>
      <c r="B100">
        <v>99</v>
      </c>
      <c r="C100" s="12">
        <v>13323</v>
      </c>
      <c r="D100" s="25">
        <v>0.86388062595723791</v>
      </c>
      <c r="E100" s="12">
        <f t="shared" si="1"/>
        <v>15422.269697549033</v>
      </c>
    </row>
    <row r="101" spans="1:5" x14ac:dyDescent="0.2">
      <c r="A101" t="s">
        <v>108</v>
      </c>
      <c r="B101">
        <v>100</v>
      </c>
      <c r="C101" s="12">
        <v>18327</v>
      </c>
      <c r="D101" s="25">
        <v>1.1655378965874825</v>
      </c>
      <c r="E101" s="12">
        <f t="shared" si="1"/>
        <v>15724.070451641826</v>
      </c>
    </row>
    <row r="102" spans="1:5" x14ac:dyDescent="0.2">
      <c r="A102" t="s">
        <v>109</v>
      </c>
      <c r="B102">
        <v>101</v>
      </c>
      <c r="C102" s="12">
        <v>16053</v>
      </c>
      <c r="D102" s="25">
        <v>1.1148038333779526</v>
      </c>
      <c r="E102" s="12">
        <f t="shared" si="1"/>
        <v>14399.842841729394</v>
      </c>
    </row>
    <row r="103" spans="1:5" x14ac:dyDescent="0.2">
      <c r="A103" t="s">
        <v>110</v>
      </c>
      <c r="B103">
        <v>102</v>
      </c>
      <c r="C103" s="12">
        <v>15070</v>
      </c>
      <c r="D103" s="25">
        <v>0.91008570960643631</v>
      </c>
      <c r="E103" s="12">
        <f t="shared" si="1"/>
        <v>16558.879939469629</v>
      </c>
    </row>
    <row r="104" spans="1:5" x14ac:dyDescent="0.2">
      <c r="A104" t="s">
        <v>111</v>
      </c>
      <c r="B104">
        <v>103</v>
      </c>
      <c r="C104" s="12">
        <v>13806</v>
      </c>
      <c r="D104" s="25">
        <v>0.86388062595723791</v>
      </c>
      <c r="E104" s="12">
        <f t="shared" si="1"/>
        <v>15981.374723738043</v>
      </c>
    </row>
    <row r="105" spans="1:5" x14ac:dyDescent="0.2">
      <c r="A105" t="s">
        <v>112</v>
      </c>
      <c r="B105">
        <v>104</v>
      </c>
      <c r="C105" s="12">
        <v>18245</v>
      </c>
      <c r="D105" s="25">
        <v>1.1655378965874825</v>
      </c>
      <c r="E105" s="12">
        <f t="shared" si="1"/>
        <v>15653.71666886043</v>
      </c>
    </row>
    <row r="106" spans="1:5" x14ac:dyDescent="0.2">
      <c r="A106" t="s">
        <v>113</v>
      </c>
      <c r="B106">
        <v>105</v>
      </c>
      <c r="C106" s="12">
        <v>17461</v>
      </c>
      <c r="D106" s="25">
        <v>1.1148038333779526</v>
      </c>
      <c r="E106" s="12">
        <f t="shared" si="1"/>
        <v>15662.845316105211</v>
      </c>
    </row>
    <row r="107" spans="1:5" x14ac:dyDescent="0.2">
      <c r="A107" t="s">
        <v>114</v>
      </c>
      <c r="B107">
        <v>106</v>
      </c>
      <c r="C107" s="12">
        <v>14999</v>
      </c>
      <c r="D107" s="25">
        <v>0.91008570960643631</v>
      </c>
      <c r="E107" s="12">
        <f t="shared" si="1"/>
        <v>16480.8653093633</v>
      </c>
    </row>
    <row r="108" spans="1:5" x14ac:dyDescent="0.2">
      <c r="A108" t="s">
        <v>115</v>
      </c>
      <c r="B108">
        <v>107</v>
      </c>
      <c r="C108" s="12">
        <v>16022</v>
      </c>
      <c r="D108" s="25">
        <v>0.86388062595723791</v>
      </c>
      <c r="E108" s="12">
        <f t="shared" si="1"/>
        <v>18546.543953623852</v>
      </c>
    </row>
    <row r="109" spans="1:5" x14ac:dyDescent="0.2">
      <c r="A109" t="s">
        <v>116</v>
      </c>
      <c r="B109">
        <v>108</v>
      </c>
      <c r="C109" s="12">
        <v>20564</v>
      </c>
      <c r="D109" s="25">
        <v>1.1655378965874825</v>
      </c>
      <c r="E109" s="12">
        <f t="shared" si="1"/>
        <v>17643.355964836715</v>
      </c>
    </row>
    <row r="110" spans="1:5" x14ac:dyDescent="0.2">
      <c r="A110" t="s">
        <v>117</v>
      </c>
      <c r="B110">
        <v>109</v>
      </c>
      <c r="C110" s="12">
        <v>16372</v>
      </c>
      <c r="D110" s="25">
        <v>1.1148038333779526</v>
      </c>
      <c r="E110" s="12">
        <f t="shared" si="1"/>
        <v>14685.991839830165</v>
      </c>
    </row>
    <row r="111" spans="1:5" x14ac:dyDescent="0.2">
      <c r="A111" t="s">
        <v>118</v>
      </c>
      <c r="B111">
        <v>110</v>
      </c>
      <c r="C111" s="12">
        <v>15854</v>
      </c>
      <c r="D111" s="25">
        <v>0.91008570960643631</v>
      </c>
      <c r="E111" s="12">
        <f t="shared" si="1"/>
        <v>17420.337263460617</v>
      </c>
    </row>
    <row r="112" spans="1:5" x14ac:dyDescent="0.2">
      <c r="A112" t="s">
        <v>119</v>
      </c>
      <c r="B112">
        <v>111</v>
      </c>
      <c r="C112" s="12">
        <v>15115</v>
      </c>
      <c r="D112" s="25">
        <v>0.86388062595723791</v>
      </c>
      <c r="E112" s="12">
        <f t="shared" si="1"/>
        <v>17496.6303744242</v>
      </c>
    </row>
    <row r="113" spans="1:5" x14ac:dyDescent="0.2">
      <c r="A113" t="s">
        <v>120</v>
      </c>
      <c r="B113">
        <v>112</v>
      </c>
      <c r="C113" s="12">
        <v>18207</v>
      </c>
      <c r="D113" s="25">
        <v>1.1655378965874825</v>
      </c>
      <c r="E113" s="12">
        <f t="shared" si="1"/>
        <v>15621.113696351978</v>
      </c>
    </row>
    <row r="114" spans="1:5" x14ac:dyDescent="0.2">
      <c r="A114" t="s">
        <v>121</v>
      </c>
      <c r="B114">
        <v>113</v>
      </c>
      <c r="C114" s="12">
        <v>19488</v>
      </c>
      <c r="D114" s="25">
        <v>1.1148038333779526</v>
      </c>
      <c r="E114" s="12">
        <f t="shared" si="1"/>
        <v>17481.10242942892</v>
      </c>
    </row>
    <row r="115" spans="1:5" x14ac:dyDescent="0.2">
      <c r="A115" t="s">
        <v>122</v>
      </c>
      <c r="B115">
        <v>114</v>
      </c>
      <c r="C115" s="12">
        <v>16644</v>
      </c>
      <c r="D115" s="25">
        <v>0.91008570960643631</v>
      </c>
      <c r="E115" s="12">
        <f t="shared" si="1"/>
        <v>18288.387373094392</v>
      </c>
    </row>
    <row r="116" spans="1:5" x14ac:dyDescent="0.2">
      <c r="A116" t="s">
        <v>123</v>
      </c>
      <c r="B116">
        <v>115</v>
      </c>
      <c r="C116" s="12">
        <v>18631</v>
      </c>
      <c r="D116" s="25">
        <v>0.86388062595723791</v>
      </c>
      <c r="E116" s="12">
        <f t="shared" si="1"/>
        <v>21566.637148918111</v>
      </c>
    </row>
    <row r="117" spans="1:5" x14ac:dyDescent="0.2">
      <c r="A117" t="s">
        <v>124</v>
      </c>
      <c r="B117">
        <v>116</v>
      </c>
      <c r="C117" s="12">
        <v>21093</v>
      </c>
      <c r="D117" s="25">
        <v>1.1655378965874825</v>
      </c>
      <c r="E117" s="12">
        <f t="shared" si="1"/>
        <v>18097.223661072792</v>
      </c>
    </row>
    <row r="118" spans="1:5" x14ac:dyDescent="0.2">
      <c r="A118" t="s">
        <v>125</v>
      </c>
      <c r="B118">
        <v>117</v>
      </c>
      <c r="C118" s="12">
        <v>22212</v>
      </c>
      <c r="D118" s="25">
        <v>1.1148038333779526</v>
      </c>
      <c r="E118" s="12">
        <f t="shared" si="1"/>
        <v>19924.581648320771</v>
      </c>
    </row>
    <row r="119" spans="1:5" x14ac:dyDescent="0.2">
      <c r="A119" t="s">
        <v>126</v>
      </c>
      <c r="B119">
        <v>118</v>
      </c>
      <c r="C119" s="12">
        <v>19762</v>
      </c>
      <c r="D119" s="25">
        <v>0.91008570960643631</v>
      </c>
      <c r="E119" s="12">
        <f t="shared" si="1"/>
        <v>21714.43831212998</v>
      </c>
    </row>
    <row r="120" spans="1:5" x14ac:dyDescent="0.2">
      <c r="A120" t="s">
        <v>127</v>
      </c>
      <c r="B120">
        <v>119</v>
      </c>
      <c r="C120" s="12">
        <v>19403</v>
      </c>
      <c r="D120" s="25">
        <v>0.86388062595723791</v>
      </c>
      <c r="E120" s="12">
        <f t="shared" si="1"/>
        <v>22460.279136946923</v>
      </c>
    </row>
    <row r="121" spans="1:5" x14ac:dyDescent="0.2">
      <c r="A121" t="s">
        <v>128</v>
      </c>
      <c r="B121">
        <v>120</v>
      </c>
      <c r="C121" s="12">
        <v>21227</v>
      </c>
      <c r="D121" s="25">
        <v>1.1655378965874825</v>
      </c>
      <c r="E121" s="12">
        <f t="shared" si="1"/>
        <v>18212.192037813118</v>
      </c>
    </row>
    <row r="122" spans="1:5" x14ac:dyDescent="0.2">
      <c r="A122" t="s">
        <v>129</v>
      </c>
      <c r="B122">
        <v>121</v>
      </c>
      <c r="C122" s="12">
        <v>23176</v>
      </c>
      <c r="D122" s="25">
        <v>1.1148038333779526</v>
      </c>
      <c r="E122" s="12">
        <f t="shared" si="1"/>
        <v>20789.30777424285</v>
      </c>
    </row>
    <row r="123" spans="1:5" x14ac:dyDescent="0.2">
      <c r="A123" t="s">
        <v>130</v>
      </c>
      <c r="B123">
        <v>122</v>
      </c>
      <c r="C123" s="12">
        <v>20823</v>
      </c>
      <c r="D123" s="25">
        <v>0.91008570960643631</v>
      </c>
      <c r="E123" s="12">
        <f t="shared" si="1"/>
        <v>22880.262573296357</v>
      </c>
    </row>
    <row r="124" spans="1:5" x14ac:dyDescent="0.2">
      <c r="A124" t="s">
        <v>131</v>
      </c>
      <c r="B124">
        <v>123</v>
      </c>
      <c r="C124" s="12">
        <v>20647</v>
      </c>
      <c r="D124" s="25">
        <v>0.86388062595723791</v>
      </c>
      <c r="E124" s="12">
        <f t="shared" si="1"/>
        <v>23900.292910402677</v>
      </c>
    </row>
    <row r="125" spans="1:5" x14ac:dyDescent="0.2">
      <c r="A125" t="s">
        <v>132</v>
      </c>
      <c r="B125">
        <v>124</v>
      </c>
      <c r="C125" s="12">
        <v>21336</v>
      </c>
      <c r="D125" s="25">
        <v>1.1655378965874825</v>
      </c>
      <c r="E125" s="12">
        <f t="shared" si="1"/>
        <v>18305.711090534729</v>
      </c>
    </row>
    <row r="126" spans="1:5" x14ac:dyDescent="0.2">
      <c r="A126" t="s">
        <v>133</v>
      </c>
      <c r="B126">
        <v>125</v>
      </c>
      <c r="C126" s="12">
        <v>23458</v>
      </c>
      <c r="D126" s="25">
        <v>1.1148038333779526</v>
      </c>
      <c r="E126" s="12">
        <f t="shared" si="1"/>
        <v>21042.267076639142</v>
      </c>
    </row>
    <row r="127" spans="1:5" x14ac:dyDescent="0.2">
      <c r="A127" t="s">
        <v>134</v>
      </c>
      <c r="B127">
        <v>126</v>
      </c>
      <c r="C127" s="12">
        <v>22003</v>
      </c>
      <c r="D127" s="25">
        <v>0.91008570960643631</v>
      </c>
      <c r="E127" s="12">
        <f t="shared" si="1"/>
        <v>24176.843749711363</v>
      </c>
    </row>
    <row r="128" spans="1:5" x14ac:dyDescent="0.2">
      <c r="A128" t="s">
        <v>135</v>
      </c>
      <c r="B128">
        <v>127</v>
      </c>
      <c r="C128" s="12">
        <v>21647</v>
      </c>
      <c r="D128" s="25">
        <v>0.86388062595723791</v>
      </c>
      <c r="E128" s="12">
        <f t="shared" si="1"/>
        <v>25057.860252408907</v>
      </c>
    </row>
    <row r="129" spans="1:5" x14ac:dyDescent="0.2">
      <c r="A129" t="s">
        <v>136</v>
      </c>
      <c r="B129">
        <v>128</v>
      </c>
      <c r="C129" s="12">
        <v>26416</v>
      </c>
      <c r="D129" s="25">
        <v>1.1655378965874825</v>
      </c>
      <c r="E129" s="12">
        <f t="shared" si="1"/>
        <v>22664.213731138236</v>
      </c>
    </row>
    <row r="130" spans="1:5" x14ac:dyDescent="0.2">
      <c r="A130" t="s">
        <v>137</v>
      </c>
      <c r="B130">
        <v>129</v>
      </c>
      <c r="C130" s="12">
        <v>25226</v>
      </c>
      <c r="D130" s="25">
        <v>1.1148038333779526</v>
      </c>
      <c r="E130" s="12">
        <f t="shared" si="1"/>
        <v>22628.196320031504</v>
      </c>
    </row>
    <row r="131" spans="1:5" x14ac:dyDescent="0.2">
      <c r="A131" t="s">
        <v>138</v>
      </c>
      <c r="B131">
        <v>130</v>
      </c>
      <c r="C131" s="12">
        <v>24723</v>
      </c>
      <c r="D131" s="25">
        <v>0.91008570960643631</v>
      </c>
      <c r="E131" s="12">
        <f t="shared" ref="E131:E150" si="2">C131/D131</f>
        <v>27165.573241108668</v>
      </c>
    </row>
    <row r="132" spans="1:5" x14ac:dyDescent="0.2">
      <c r="A132" t="s">
        <v>139</v>
      </c>
      <c r="B132">
        <v>131</v>
      </c>
      <c r="C132" s="12">
        <v>19945</v>
      </c>
      <c r="D132" s="25">
        <v>0.86388062595723791</v>
      </c>
      <c r="E132" s="12">
        <f t="shared" si="2"/>
        <v>23087.680636314301</v>
      </c>
    </row>
    <row r="133" spans="1:5" x14ac:dyDescent="0.2">
      <c r="A133" t="s">
        <v>140</v>
      </c>
      <c r="B133">
        <v>132</v>
      </c>
      <c r="C133" s="12">
        <v>24040</v>
      </c>
      <c r="D133" s="25">
        <v>1.1655378965874825</v>
      </c>
      <c r="E133" s="12">
        <f t="shared" si="2"/>
        <v>20625.669976399273</v>
      </c>
    </row>
    <row r="134" spans="1:5" x14ac:dyDescent="0.2">
      <c r="A134" t="s">
        <v>141</v>
      </c>
      <c r="B134">
        <v>133</v>
      </c>
      <c r="C134" s="12">
        <v>25034</v>
      </c>
      <c r="D134" s="25">
        <v>1.1148038333779526</v>
      </c>
      <c r="E134" s="12">
        <f t="shared" si="2"/>
        <v>22455.968709889345</v>
      </c>
    </row>
    <row r="135" spans="1:5" x14ac:dyDescent="0.2">
      <c r="A135" t="s">
        <v>142</v>
      </c>
      <c r="B135">
        <v>134</v>
      </c>
      <c r="C135" s="12">
        <v>24885</v>
      </c>
      <c r="D135" s="25">
        <v>0.91008570960643631</v>
      </c>
      <c r="E135" s="12">
        <f t="shared" si="2"/>
        <v>27343.57845346395</v>
      </c>
    </row>
    <row r="136" spans="1:5" x14ac:dyDescent="0.2">
      <c r="A136" t="s">
        <v>143</v>
      </c>
      <c r="B136">
        <v>135</v>
      </c>
      <c r="C136" s="12">
        <v>21168</v>
      </c>
      <c r="D136" s="25">
        <v>0.86388062595723791</v>
      </c>
      <c r="E136" s="12">
        <f t="shared" si="2"/>
        <v>24503.385495587925</v>
      </c>
    </row>
    <row r="137" spans="1:5" x14ac:dyDescent="0.2">
      <c r="A137" t="s">
        <v>144</v>
      </c>
      <c r="B137">
        <v>136</v>
      </c>
      <c r="C137" s="12">
        <v>23541</v>
      </c>
      <c r="D137" s="25">
        <v>1.1655378965874825</v>
      </c>
      <c r="E137" s="12">
        <f t="shared" si="2"/>
        <v>20197.541468985663</v>
      </c>
    </row>
    <row r="138" spans="1:5" x14ac:dyDescent="0.2">
      <c r="A138" t="s">
        <v>145</v>
      </c>
      <c r="B138">
        <v>137</v>
      </c>
      <c r="C138" s="12">
        <v>26019</v>
      </c>
      <c r="D138" s="25">
        <v>1.1148038333779526</v>
      </c>
      <c r="E138" s="12">
        <f t="shared" si="2"/>
        <v>23339.532230670724</v>
      </c>
    </row>
    <row r="139" spans="1:5" x14ac:dyDescent="0.2">
      <c r="A139" t="s">
        <v>146</v>
      </c>
      <c r="B139">
        <v>138</v>
      </c>
      <c r="C139" s="12">
        <v>24657</v>
      </c>
      <c r="D139" s="25">
        <v>0.91008570960643631</v>
      </c>
      <c r="E139" s="12">
        <f t="shared" si="2"/>
        <v>27093.052599037997</v>
      </c>
    </row>
    <row r="140" spans="1:5" x14ac:dyDescent="0.2">
      <c r="A140" t="s">
        <v>147</v>
      </c>
      <c r="B140">
        <v>139</v>
      </c>
      <c r="C140" s="12">
        <v>20599</v>
      </c>
      <c r="D140" s="25">
        <v>0.86388062595723791</v>
      </c>
      <c r="E140" s="12">
        <f t="shared" si="2"/>
        <v>23844.729677986379</v>
      </c>
    </row>
    <row r="141" spans="1:5" x14ac:dyDescent="0.2">
      <c r="A141" t="s">
        <v>148</v>
      </c>
      <c r="B141">
        <v>140</v>
      </c>
      <c r="C141" s="12">
        <v>24534</v>
      </c>
      <c r="D141" s="25">
        <v>1.1655378965874825</v>
      </c>
      <c r="E141" s="12">
        <f t="shared" si="2"/>
        <v>21049.508619009142</v>
      </c>
    </row>
    <row r="142" spans="1:5" x14ac:dyDescent="0.2">
      <c r="A142" t="s">
        <v>149</v>
      </c>
      <c r="B142">
        <v>141</v>
      </c>
      <c r="C142" s="12">
        <v>28717</v>
      </c>
      <c r="D142" s="25">
        <v>1.1148038333779526</v>
      </c>
      <c r="E142" s="12">
        <f t="shared" si="2"/>
        <v>25759.688960689156</v>
      </c>
    </row>
    <row r="143" spans="1:5" x14ac:dyDescent="0.2">
      <c r="A143" t="s">
        <v>150</v>
      </c>
      <c r="B143">
        <v>142</v>
      </c>
      <c r="C143" s="12">
        <v>26138</v>
      </c>
      <c r="D143" s="25">
        <v>0.91008570960643631</v>
      </c>
      <c r="E143" s="12">
        <f t="shared" si="2"/>
        <v>28720.371855199544</v>
      </c>
    </row>
    <row r="144" spans="1:5" x14ac:dyDescent="0.2">
      <c r="A144" t="s">
        <v>151</v>
      </c>
      <c r="B144">
        <v>143</v>
      </c>
      <c r="C144" s="12">
        <v>22968</v>
      </c>
      <c r="D144" s="25">
        <v>0.86388062595723791</v>
      </c>
      <c r="E144" s="12">
        <f t="shared" si="2"/>
        <v>26587.006711199141</v>
      </c>
    </row>
    <row r="145" spans="1:5" x14ac:dyDescent="0.2">
      <c r="A145" t="s">
        <v>152</v>
      </c>
      <c r="B145">
        <v>144</v>
      </c>
      <c r="C145" s="12">
        <v>26577</v>
      </c>
      <c r="D145" s="25">
        <v>1.1655378965874825</v>
      </c>
      <c r="E145" s="12">
        <f t="shared" si="2"/>
        <v>22802.34737781878</v>
      </c>
    </row>
    <row r="146" spans="1:5" x14ac:dyDescent="0.2">
      <c r="A146" t="s">
        <v>153</v>
      </c>
      <c r="B146">
        <v>145</v>
      </c>
      <c r="C146" s="12">
        <v>28660</v>
      </c>
      <c r="D146" s="25">
        <v>1.1148038333779526</v>
      </c>
      <c r="E146" s="12">
        <f t="shared" si="2"/>
        <v>25708.558888928204</v>
      </c>
    </row>
    <row r="147" spans="1:5" x14ac:dyDescent="0.2">
      <c r="A147" t="s">
        <v>154</v>
      </c>
      <c r="B147">
        <v>146</v>
      </c>
      <c r="C147" s="12">
        <v>30430</v>
      </c>
      <c r="D147" s="25">
        <v>0.91008570960643631</v>
      </c>
      <c r="E147" s="12">
        <f t="shared" si="2"/>
        <v>33436.411185007353</v>
      </c>
    </row>
    <row r="148" spans="1:5" x14ac:dyDescent="0.2">
      <c r="A148" t="s">
        <v>155</v>
      </c>
      <c r="B148">
        <v>147</v>
      </c>
      <c r="C148" s="12">
        <v>27356</v>
      </c>
      <c r="D148" s="25">
        <v>0.86388062595723791</v>
      </c>
      <c r="E148" s="12">
        <f t="shared" si="2"/>
        <v>31666.412207922487</v>
      </c>
    </row>
    <row r="149" spans="1:5" x14ac:dyDescent="0.2">
      <c r="A149" t="s">
        <v>156</v>
      </c>
      <c r="B149">
        <v>148</v>
      </c>
      <c r="C149" s="12">
        <v>25454</v>
      </c>
      <c r="D149" s="25">
        <v>1.1655378965874825</v>
      </c>
      <c r="E149" s="12">
        <f t="shared" si="2"/>
        <v>21838.843742897967</v>
      </c>
    </row>
    <row r="150" spans="1:5" x14ac:dyDescent="0.2">
      <c r="A150" t="s">
        <v>157</v>
      </c>
      <c r="B150">
        <v>149</v>
      </c>
      <c r="C150" s="12">
        <v>30194</v>
      </c>
      <c r="D150" s="25">
        <v>1.1148038333779526</v>
      </c>
      <c r="E150" s="12">
        <f t="shared" si="2"/>
        <v>27084.585732459811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1:O173"/>
  <sheetViews>
    <sheetView workbookViewId="0">
      <selection activeCell="J29" sqref="J29"/>
    </sheetView>
  </sheetViews>
  <sheetFormatPr defaultRowHeight="12.75" x14ac:dyDescent="0.2"/>
  <cols>
    <col min="1" max="1" width="18.7109375" bestFit="1" customWidth="1"/>
    <col min="2" max="2" width="9.7109375" bestFit="1" customWidth="1"/>
    <col min="3" max="3" width="14" bestFit="1" customWidth="1"/>
    <col min="4" max="4" width="15.7109375" bestFit="1" customWidth="1"/>
    <col min="5" max="5" width="20.28515625" bestFit="1" customWidth="1"/>
    <col min="8" max="8" width="12.140625" bestFit="1" customWidth="1"/>
    <col min="10" max="10" width="8" bestFit="1" customWidth="1"/>
    <col min="11" max="11" width="4" bestFit="1" customWidth="1"/>
    <col min="12" max="12" width="22.42578125" bestFit="1" customWidth="1"/>
    <col min="13" max="13" width="15.7109375" bestFit="1" customWidth="1"/>
    <col min="14" max="14" width="10.28515625" bestFit="1" customWidth="1"/>
  </cols>
  <sheetData>
    <row r="1" spans="1:15" x14ac:dyDescent="0.2">
      <c r="A1" t="s">
        <v>160</v>
      </c>
    </row>
    <row r="2" spans="1:15" ht="13.5" thickBot="1" x14ac:dyDescent="0.25"/>
    <row r="3" spans="1:15" x14ac:dyDescent="0.2">
      <c r="A3" s="16" t="s">
        <v>161</v>
      </c>
      <c r="B3" s="16"/>
      <c r="J3" s="30"/>
      <c r="K3" s="30"/>
      <c r="L3" s="30" t="s">
        <v>268</v>
      </c>
      <c r="M3" s="30" t="s">
        <v>250</v>
      </c>
      <c r="N3" s="30" t="s">
        <v>193</v>
      </c>
    </row>
    <row r="4" spans="1:15" x14ac:dyDescent="0.2">
      <c r="A4" s="13" t="s">
        <v>162</v>
      </c>
      <c r="B4" s="21">
        <v>0.91682167747445598</v>
      </c>
      <c r="J4" s="30" t="s">
        <v>189</v>
      </c>
      <c r="K4" s="30">
        <v>150</v>
      </c>
      <c r="L4" s="31">
        <f>$B$17+K4*$B$18</f>
        <v>24055.120616252549</v>
      </c>
      <c r="M4" s="124">
        <v>0.91008570960643631</v>
      </c>
      <c r="N4" s="128">
        <f>L4*M4</f>
        <v>21892.221515710615</v>
      </c>
    </row>
    <row r="5" spans="1:15" x14ac:dyDescent="0.2">
      <c r="A5" s="13" t="s">
        <v>163</v>
      </c>
      <c r="B5" s="21">
        <v>0.8405619882870754</v>
      </c>
      <c r="J5" s="30" t="s">
        <v>190</v>
      </c>
      <c r="K5" s="30">
        <v>151</v>
      </c>
      <c r="L5" s="31">
        <f t="shared" ref="L5:L7" si="0">$B$17+K5*$B$18</f>
        <v>24176.249795653428</v>
      </c>
      <c r="M5" s="124">
        <v>0.86388062595723791</v>
      </c>
      <c r="N5" s="128">
        <f t="shared" ref="N5:N7" si="1">L5*M5</f>
        <v>20885.393806767628</v>
      </c>
    </row>
    <row r="6" spans="1:15" x14ac:dyDescent="0.2">
      <c r="A6" s="19" t="s">
        <v>164</v>
      </c>
      <c r="B6" s="20">
        <v>0.83947737596249761</v>
      </c>
      <c r="J6" s="30" t="s">
        <v>191</v>
      </c>
      <c r="K6" s="30">
        <v>152</v>
      </c>
      <c r="L6" s="31">
        <f t="shared" si="0"/>
        <v>24297.3789750543</v>
      </c>
      <c r="M6" s="124">
        <v>1.1655378965874825</v>
      </c>
      <c r="N6" s="128">
        <f t="shared" si="1"/>
        <v>28319.515983173711</v>
      </c>
    </row>
    <row r="7" spans="1:15" x14ac:dyDescent="0.2">
      <c r="A7" s="13" t="s">
        <v>165</v>
      </c>
      <c r="B7" s="21">
        <v>2284.4421660511143</v>
      </c>
      <c r="J7" s="30" t="s">
        <v>192</v>
      </c>
      <c r="K7" s="30">
        <v>153</v>
      </c>
      <c r="L7" s="31">
        <f t="shared" si="0"/>
        <v>24418.508154455179</v>
      </c>
      <c r="M7" s="124">
        <v>1.1148038333779526</v>
      </c>
      <c r="N7" s="128">
        <f t="shared" si="1"/>
        <v>27221.84649595743</v>
      </c>
    </row>
    <row r="8" spans="1:15" ht="13.5" thickBot="1" x14ac:dyDescent="0.25">
      <c r="A8" s="14" t="s">
        <v>166</v>
      </c>
      <c r="B8" s="14">
        <v>149</v>
      </c>
      <c r="M8" s="32" t="s">
        <v>170</v>
      </c>
      <c r="N8" s="57">
        <f>SUM(N4:N7)</f>
        <v>98318.977801609391</v>
      </c>
      <c r="O8" s="58" t="s">
        <v>210</v>
      </c>
    </row>
    <row r="10" spans="1:15" ht="13.5" thickBot="1" x14ac:dyDescent="0.25">
      <c r="A10" t="s">
        <v>167</v>
      </c>
    </row>
    <row r="11" spans="1:15" x14ac:dyDescent="0.2">
      <c r="A11" s="15"/>
      <c r="B11" s="15" t="s">
        <v>172</v>
      </c>
      <c r="C11" s="15" t="s">
        <v>173</v>
      </c>
      <c r="D11" s="15" t="s">
        <v>174</v>
      </c>
      <c r="E11" s="15" t="s">
        <v>175</v>
      </c>
      <c r="F11" s="15" t="s">
        <v>176</v>
      </c>
    </row>
    <row r="12" spans="1:15" x14ac:dyDescent="0.2">
      <c r="A12" s="13" t="s">
        <v>168</v>
      </c>
      <c r="B12" s="13">
        <v>1</v>
      </c>
      <c r="C12" s="35">
        <v>4044413458.9072623</v>
      </c>
      <c r="D12" s="35">
        <v>4044413458.9072623</v>
      </c>
      <c r="E12" s="35">
        <v>774.98841681919714</v>
      </c>
      <c r="F12" s="13">
        <v>1.758770678443128E-60</v>
      </c>
    </row>
    <row r="13" spans="1:15" x14ac:dyDescent="0.2">
      <c r="A13" s="13" t="s">
        <v>169</v>
      </c>
      <c r="B13" s="13">
        <v>147</v>
      </c>
      <c r="C13" s="35">
        <v>767145373.47474921</v>
      </c>
      <c r="D13" s="35">
        <v>5218676.0100323074</v>
      </c>
      <c r="E13" s="35"/>
      <c r="F13" s="13"/>
    </row>
    <row r="14" spans="1:15" ht="13.5" thickBot="1" x14ac:dyDescent="0.25">
      <c r="A14" s="14" t="s">
        <v>170</v>
      </c>
      <c r="B14" s="14">
        <v>148</v>
      </c>
      <c r="C14" s="36">
        <v>4811558832.3820114</v>
      </c>
      <c r="D14" s="36"/>
      <c r="E14" s="36"/>
      <c r="F14" s="14"/>
    </row>
    <row r="15" spans="1:15" ht="13.5" thickBot="1" x14ac:dyDescent="0.25"/>
    <row r="16" spans="1:15" x14ac:dyDescent="0.2">
      <c r="A16" s="15"/>
      <c r="B16" s="15" t="s">
        <v>177</v>
      </c>
      <c r="C16" s="15" t="s">
        <v>165</v>
      </c>
      <c r="D16" s="15" t="s">
        <v>178</v>
      </c>
      <c r="E16" s="15" t="s">
        <v>179</v>
      </c>
      <c r="F16" s="15" t="s">
        <v>180</v>
      </c>
      <c r="G16" s="15" t="s">
        <v>181</v>
      </c>
      <c r="H16" s="15" t="s">
        <v>182</v>
      </c>
      <c r="I16" s="15" t="s">
        <v>183</v>
      </c>
    </row>
    <row r="17" spans="1:12" x14ac:dyDescent="0.2">
      <c r="A17" s="13" t="s">
        <v>171</v>
      </c>
      <c r="B17" s="39">
        <v>5885.7437061209075</v>
      </c>
      <c r="C17" s="22">
        <v>376.18958509788666</v>
      </c>
      <c r="D17" s="22">
        <v>15.645684886755713</v>
      </c>
      <c r="E17" s="37">
        <v>4.232047879576919E-33</v>
      </c>
      <c r="F17" s="13">
        <v>5142.3053175909499</v>
      </c>
      <c r="G17" s="13">
        <v>6629.1820946508651</v>
      </c>
      <c r="H17" s="13">
        <v>5142.3053175909499</v>
      </c>
      <c r="I17" s="13">
        <v>6629.1820946508651</v>
      </c>
      <c r="L17" s="30"/>
    </row>
    <row r="18" spans="1:12" ht="13.5" thickBot="1" x14ac:dyDescent="0.25">
      <c r="A18" s="14" t="s">
        <v>159</v>
      </c>
      <c r="B18" s="40">
        <v>121.1291794008776</v>
      </c>
      <c r="C18" s="23">
        <v>4.3511210862458487</v>
      </c>
      <c r="D18" s="23">
        <v>27.838613773304104</v>
      </c>
      <c r="E18" s="38">
        <v>1.758770678443178E-60</v>
      </c>
      <c r="F18" s="14">
        <v>112.53034897920173</v>
      </c>
      <c r="G18" s="14">
        <v>129.72800982255347</v>
      </c>
      <c r="H18" s="14">
        <v>112.53034897920173</v>
      </c>
      <c r="I18" s="14">
        <v>129.72800982255347</v>
      </c>
      <c r="L18" s="30"/>
    </row>
    <row r="19" spans="1:12" x14ac:dyDescent="0.2">
      <c r="L19" s="30"/>
    </row>
    <row r="20" spans="1:12" x14ac:dyDescent="0.2">
      <c r="C20" s="32"/>
      <c r="D20" s="33"/>
    </row>
    <row r="21" spans="1:12" x14ac:dyDescent="0.2">
      <c r="C21" s="32"/>
      <c r="D21" s="32"/>
      <c r="G21" s="86" t="s">
        <v>197</v>
      </c>
      <c r="H21" s="101">
        <f>SQRT(H22)</f>
        <v>2250.5984481522078</v>
      </c>
    </row>
    <row r="22" spans="1:12" x14ac:dyDescent="0.2">
      <c r="A22" t="s">
        <v>184</v>
      </c>
      <c r="G22" s="86" t="s">
        <v>196</v>
      </c>
      <c r="H22" s="126">
        <f>AVERAGE(H25:H173)</f>
        <v>5065193.3748251256</v>
      </c>
    </row>
    <row r="23" spans="1:12" ht="13.5" thickBot="1" x14ac:dyDescent="0.25"/>
    <row r="24" spans="1:12" x14ac:dyDescent="0.2">
      <c r="A24" s="15" t="s">
        <v>185</v>
      </c>
      <c r="B24" s="15" t="s">
        <v>266</v>
      </c>
      <c r="C24" s="15" t="s">
        <v>187</v>
      </c>
      <c r="D24" s="30" t="s">
        <v>250</v>
      </c>
      <c r="E24" s="30" t="s">
        <v>267</v>
      </c>
      <c r="F24" s="30" t="s">
        <v>194</v>
      </c>
      <c r="G24" s="85" t="s">
        <v>214</v>
      </c>
      <c r="H24" s="85" t="s">
        <v>195</v>
      </c>
    </row>
    <row r="25" spans="1:12" x14ac:dyDescent="0.2">
      <c r="A25" s="13">
        <v>1</v>
      </c>
      <c r="B25" s="27">
        <v>6006.8728855217851</v>
      </c>
      <c r="C25" s="27">
        <v>1162.1013866454932</v>
      </c>
      <c r="D25" s="124">
        <v>1.1148038333779526</v>
      </c>
      <c r="E25" s="125">
        <f>B25*D25</f>
        <v>6696.4849193937698</v>
      </c>
      <c r="F25" s="85">
        <v>7992</v>
      </c>
      <c r="G25" s="125">
        <f>F25-E25</f>
        <v>1295.5150806062302</v>
      </c>
      <c r="H25" s="92">
        <f>G25*G25</f>
        <v>1678359.3240781671</v>
      </c>
    </row>
    <row r="26" spans="1:12" x14ac:dyDescent="0.2">
      <c r="A26" s="13">
        <v>2</v>
      </c>
      <c r="B26" s="27">
        <v>6128.0020649226626</v>
      </c>
      <c r="C26" s="27">
        <v>590.04650507848601</v>
      </c>
      <c r="D26" s="124">
        <v>0.91008570960643631</v>
      </c>
      <c r="E26" s="125">
        <f t="shared" ref="E26:E89" si="2">B26*D26</f>
        <v>5577.0071077248485</v>
      </c>
      <c r="F26" s="85">
        <v>6114</v>
      </c>
      <c r="G26" s="125">
        <f t="shared" ref="G26:G89" si="3">F26-E26</f>
        <v>536.99289227515146</v>
      </c>
      <c r="H26" s="92">
        <f t="shared" ref="H26:H89" si="4">G26*G26</f>
        <v>288361.36635403242</v>
      </c>
    </row>
    <row r="27" spans="1:12" x14ac:dyDescent="0.2">
      <c r="A27" s="13">
        <v>3</v>
      </c>
      <c r="B27" s="27">
        <v>6249.1312443235402</v>
      </c>
      <c r="C27" s="27">
        <v>655.75795074363486</v>
      </c>
      <c r="D27" s="124">
        <v>0.86388062595723791</v>
      </c>
      <c r="E27" s="125">
        <f t="shared" si="2"/>
        <v>5398.5034110351526</v>
      </c>
      <c r="F27" s="85">
        <v>5965</v>
      </c>
      <c r="G27" s="125">
        <f t="shared" si="3"/>
        <v>566.49658896484743</v>
      </c>
      <c r="H27" s="92">
        <f t="shared" si="4"/>
        <v>320918.38530880731</v>
      </c>
      <c r="J27" s="85" t="s">
        <v>287</v>
      </c>
    </row>
    <row r="28" spans="1:12" x14ac:dyDescent="0.2">
      <c r="A28" s="13">
        <v>4</v>
      </c>
      <c r="B28" s="27">
        <v>6370.2604237244177</v>
      </c>
      <c r="C28" s="27">
        <v>888.19082420976974</v>
      </c>
      <c r="D28" s="124">
        <v>1.1655378965874825</v>
      </c>
      <c r="E28" s="125">
        <f t="shared" si="2"/>
        <v>7424.7799349822426</v>
      </c>
      <c r="F28" s="85">
        <v>8460</v>
      </c>
      <c r="G28" s="125">
        <f t="shared" si="3"/>
        <v>1035.2200650177574</v>
      </c>
      <c r="H28" s="92">
        <f t="shared" si="4"/>
        <v>1071680.5830153699</v>
      </c>
      <c r="J28" s="85" t="s">
        <v>288</v>
      </c>
    </row>
    <row r="29" spans="1:12" x14ac:dyDescent="0.2">
      <c r="A29" s="13">
        <v>5</v>
      </c>
      <c r="B29" s="27">
        <v>6491.3896031252953</v>
      </c>
      <c r="C29" s="27">
        <v>974.49789277663876</v>
      </c>
      <c r="D29" s="124">
        <v>1.1148038333779526</v>
      </c>
      <c r="E29" s="125">
        <f t="shared" si="2"/>
        <v>7236.6260135138655</v>
      </c>
      <c r="F29" s="85">
        <v>8323</v>
      </c>
      <c r="G29" s="125">
        <f t="shared" si="3"/>
        <v>1086.3739864861345</v>
      </c>
      <c r="H29" s="92">
        <f t="shared" si="4"/>
        <v>1180208.4385137761</v>
      </c>
      <c r="J29" s="85" t="s">
        <v>289</v>
      </c>
    </row>
    <row r="30" spans="1:12" x14ac:dyDescent="0.2">
      <c r="A30" s="13">
        <v>6</v>
      </c>
      <c r="B30" s="27">
        <v>6612.5187825261728</v>
      </c>
      <c r="C30" s="27">
        <v>346.16646343674438</v>
      </c>
      <c r="D30" s="124">
        <v>0.91008570960643631</v>
      </c>
      <c r="E30" s="125">
        <f t="shared" si="2"/>
        <v>6017.9588484812202</v>
      </c>
      <c r="F30" s="85">
        <v>6333</v>
      </c>
      <c r="G30" s="125">
        <f t="shared" si="3"/>
        <v>315.04115151877977</v>
      </c>
      <c r="H30" s="92">
        <f t="shared" si="4"/>
        <v>99250.92715027876</v>
      </c>
    </row>
    <row r="31" spans="1:12" x14ac:dyDescent="0.2">
      <c r="A31" s="13">
        <v>7</v>
      </c>
      <c r="B31" s="27">
        <v>6733.6479619270503</v>
      </c>
      <c r="C31" s="27">
        <v>-164.45329604168273</v>
      </c>
      <c r="D31" s="124">
        <v>0.86388062595723791</v>
      </c>
      <c r="E31" s="125">
        <f t="shared" si="2"/>
        <v>5817.06801632522</v>
      </c>
      <c r="F31" s="85">
        <v>5675</v>
      </c>
      <c r="G31" s="125">
        <f t="shared" si="3"/>
        <v>-142.06801632522001</v>
      </c>
      <c r="H31" s="92">
        <f t="shared" si="4"/>
        <v>20183.32126258298</v>
      </c>
    </row>
    <row r="32" spans="1:12" x14ac:dyDescent="0.2">
      <c r="A32" s="13">
        <v>8</v>
      </c>
      <c r="B32" s="27">
        <v>6854.7771413279279</v>
      </c>
      <c r="C32" s="27">
        <v>1802.1700326266764</v>
      </c>
      <c r="D32" s="124">
        <v>1.1655378965874825</v>
      </c>
      <c r="E32" s="125">
        <f t="shared" si="2"/>
        <v>7989.5025308793092</v>
      </c>
      <c r="F32" s="85">
        <v>10090</v>
      </c>
      <c r="G32" s="125">
        <f t="shared" si="3"/>
        <v>2100.4974691206908</v>
      </c>
      <c r="H32" s="92">
        <f t="shared" si="4"/>
        <v>4412089.617782427</v>
      </c>
    </row>
    <row r="33" spans="1:8" x14ac:dyDescent="0.2">
      <c r="A33" s="13">
        <v>9</v>
      </c>
      <c r="B33" s="27">
        <v>6975.9063207288054</v>
      </c>
      <c r="C33" s="27">
        <v>1128.6585627836275</v>
      </c>
      <c r="D33" s="124">
        <v>1.1148038333779526</v>
      </c>
      <c r="E33" s="125">
        <f t="shared" si="2"/>
        <v>7776.767107633962</v>
      </c>
      <c r="F33" s="85">
        <v>9035</v>
      </c>
      <c r="G33" s="125">
        <f t="shared" si="3"/>
        <v>1258.232892366038</v>
      </c>
      <c r="H33" s="92">
        <f t="shared" si="4"/>
        <v>1583150.0114318056</v>
      </c>
    </row>
    <row r="34" spans="1:8" x14ac:dyDescent="0.2">
      <c r="A34" s="13">
        <v>10</v>
      </c>
      <c r="B34" s="27">
        <v>7097.035500129683</v>
      </c>
      <c r="C34" s="27">
        <v>568.17660721870016</v>
      </c>
      <c r="D34" s="124">
        <v>0.91008570960643631</v>
      </c>
      <c r="E34" s="125">
        <f t="shared" si="2"/>
        <v>6458.9105892375919</v>
      </c>
      <c r="F34" s="85">
        <v>6976</v>
      </c>
      <c r="G34" s="125">
        <f t="shared" si="3"/>
        <v>517.08941076240808</v>
      </c>
      <c r="H34" s="92">
        <f t="shared" si="4"/>
        <v>267381.45872261439</v>
      </c>
    </row>
    <row r="35" spans="1:8" x14ac:dyDescent="0.2">
      <c r="A35" s="13">
        <v>11</v>
      </c>
      <c r="B35" s="27">
        <v>7218.1646795305614</v>
      </c>
      <c r="C35" s="27">
        <v>258.56278248769286</v>
      </c>
      <c r="D35" s="124">
        <v>0.86388062595723791</v>
      </c>
      <c r="E35" s="125">
        <f t="shared" si="2"/>
        <v>6235.6326216152875</v>
      </c>
      <c r="F35" s="85">
        <v>6459</v>
      </c>
      <c r="G35" s="125">
        <f t="shared" si="3"/>
        <v>223.36737838471254</v>
      </c>
      <c r="H35" s="92">
        <f t="shared" si="4"/>
        <v>49892.985726459345</v>
      </c>
    </row>
    <row r="36" spans="1:8" x14ac:dyDescent="0.2">
      <c r="A36" s="13">
        <v>12</v>
      </c>
      <c r="B36" s="27">
        <v>7339.293858931439</v>
      </c>
      <c r="C36" s="27">
        <v>2009.1795213866344</v>
      </c>
      <c r="D36" s="124">
        <v>1.1655378965874825</v>
      </c>
      <c r="E36" s="125">
        <f t="shared" si="2"/>
        <v>8554.2251267763768</v>
      </c>
      <c r="F36" s="85">
        <v>10896</v>
      </c>
      <c r="G36" s="125">
        <f t="shared" si="3"/>
        <v>2341.7748732236232</v>
      </c>
      <c r="H36" s="92">
        <f t="shared" si="4"/>
        <v>5483909.556861517</v>
      </c>
    </row>
    <row r="37" spans="1:8" x14ac:dyDescent="0.2">
      <c r="A37" s="13">
        <v>13</v>
      </c>
      <c r="B37" s="27">
        <v>7460.4230383323165</v>
      </c>
      <c r="C37" s="27">
        <v>1490.030576242897</v>
      </c>
      <c r="D37" s="124">
        <v>1.1148038333779526</v>
      </c>
      <c r="E37" s="125">
        <f t="shared" si="2"/>
        <v>8316.9082017540586</v>
      </c>
      <c r="F37" s="85">
        <v>9978</v>
      </c>
      <c r="G37" s="125">
        <f t="shared" si="3"/>
        <v>1661.0917982459414</v>
      </c>
      <c r="H37" s="92">
        <f t="shared" si="4"/>
        <v>2759225.9621999352</v>
      </c>
    </row>
    <row r="38" spans="1:8" x14ac:dyDescent="0.2">
      <c r="A38" s="13">
        <v>14</v>
      </c>
      <c r="B38" s="27">
        <v>7581.5522177331941</v>
      </c>
      <c r="C38" s="27">
        <v>622.07071710955552</v>
      </c>
      <c r="D38" s="124">
        <v>0.91008570960643631</v>
      </c>
      <c r="E38" s="125">
        <f t="shared" si="2"/>
        <v>6899.8623299939645</v>
      </c>
      <c r="F38" s="85">
        <v>7466</v>
      </c>
      <c r="G38" s="125">
        <f t="shared" si="3"/>
        <v>566.13767000603548</v>
      </c>
      <c r="H38" s="92">
        <f t="shared" si="4"/>
        <v>320511.86139986274</v>
      </c>
    </row>
    <row r="39" spans="1:8" x14ac:dyDescent="0.2">
      <c r="A39" s="13">
        <v>15</v>
      </c>
      <c r="B39" s="27">
        <v>7702.6813971340716</v>
      </c>
      <c r="C39" s="27">
        <v>630.645897968795</v>
      </c>
      <c r="D39" s="124">
        <v>0.86388062595723791</v>
      </c>
      <c r="E39" s="125">
        <f t="shared" si="2"/>
        <v>6654.197226905354</v>
      </c>
      <c r="F39" s="85">
        <v>7199</v>
      </c>
      <c r="G39" s="125">
        <f t="shared" si="3"/>
        <v>544.802773094646</v>
      </c>
      <c r="H39" s="92">
        <f t="shared" si="4"/>
        <v>296810.06157161633</v>
      </c>
    </row>
    <row r="40" spans="1:8" x14ac:dyDescent="0.2">
      <c r="A40" s="13">
        <v>16</v>
      </c>
      <c r="B40" s="27">
        <v>7823.8105765349492</v>
      </c>
      <c r="C40" s="27">
        <v>1594.1586136037704</v>
      </c>
      <c r="D40" s="124">
        <v>1.1655378965874825</v>
      </c>
      <c r="E40" s="125">
        <f t="shared" si="2"/>
        <v>9118.9477226734434</v>
      </c>
      <c r="F40" s="85">
        <v>10977</v>
      </c>
      <c r="G40" s="125">
        <f t="shared" si="3"/>
        <v>1858.0522773265566</v>
      </c>
      <c r="H40" s="92">
        <f t="shared" si="4"/>
        <v>3452358.2652784032</v>
      </c>
    </row>
    <row r="41" spans="1:8" x14ac:dyDescent="0.2">
      <c r="A41" s="13">
        <v>17</v>
      </c>
      <c r="B41" s="27">
        <v>7944.9397559358267</v>
      </c>
      <c r="C41" s="27">
        <v>497.80121624115327</v>
      </c>
      <c r="D41" s="124">
        <v>1.1148038333779526</v>
      </c>
      <c r="E41" s="125">
        <f t="shared" si="2"/>
        <v>8857.0492958741543</v>
      </c>
      <c r="F41" s="85">
        <v>9412</v>
      </c>
      <c r="G41" s="125">
        <f t="shared" si="3"/>
        <v>554.95070412584573</v>
      </c>
      <c r="H41" s="92">
        <f t="shared" si="4"/>
        <v>307970.28400977195</v>
      </c>
    </row>
    <row r="42" spans="1:8" x14ac:dyDescent="0.2">
      <c r="A42" s="13">
        <v>18</v>
      </c>
      <c r="B42" s="27">
        <v>8066.0689353367043</v>
      </c>
      <c r="C42" s="27">
        <v>-1098.5933085167362</v>
      </c>
      <c r="D42" s="124">
        <v>0.91008570960643631</v>
      </c>
      <c r="E42" s="125">
        <f t="shared" si="2"/>
        <v>7340.8140707503371</v>
      </c>
      <c r="F42" s="85">
        <v>6341</v>
      </c>
      <c r="G42" s="125">
        <f t="shared" si="3"/>
        <v>-999.81407075033712</v>
      </c>
      <c r="H42" s="92">
        <f t="shared" si="4"/>
        <v>999628.17607036012</v>
      </c>
    </row>
    <row r="43" spans="1:8" x14ac:dyDescent="0.2">
      <c r="A43" s="13">
        <v>19</v>
      </c>
      <c r="B43" s="27">
        <v>8187.1981147375818</v>
      </c>
      <c r="C43" s="27">
        <v>823.30607543893075</v>
      </c>
      <c r="D43" s="124">
        <v>0.86388062595723791</v>
      </c>
      <c r="E43" s="125">
        <f t="shared" si="2"/>
        <v>7072.7618321954205</v>
      </c>
      <c r="F43" s="85">
        <v>7784</v>
      </c>
      <c r="G43" s="125">
        <f t="shared" si="3"/>
        <v>711.23816780457946</v>
      </c>
      <c r="H43" s="92">
        <f t="shared" si="4"/>
        <v>505859.73134201515</v>
      </c>
    </row>
    <row r="44" spans="1:8" x14ac:dyDescent="0.2">
      <c r="A44" s="13">
        <v>20</v>
      </c>
      <c r="B44" s="27">
        <v>8308.3272941384603</v>
      </c>
      <c r="C44" s="27">
        <v>1910.9886413395652</v>
      </c>
      <c r="D44" s="124">
        <v>1.1655378965874825</v>
      </c>
      <c r="E44" s="125">
        <f t="shared" si="2"/>
        <v>9683.6703185705119</v>
      </c>
      <c r="F44" s="85">
        <v>11911</v>
      </c>
      <c r="G44" s="125">
        <f t="shared" si="3"/>
        <v>2227.3296814294881</v>
      </c>
      <c r="H44" s="92">
        <f t="shared" si="4"/>
        <v>4960997.509776785</v>
      </c>
    </row>
    <row r="45" spans="1:8" x14ac:dyDescent="0.2">
      <c r="A45" s="13">
        <v>21</v>
      </c>
      <c r="B45" s="27">
        <v>8429.4564735393378</v>
      </c>
      <c r="C45" s="27">
        <v>611.59604012107229</v>
      </c>
      <c r="D45" s="124">
        <v>1.1148038333779526</v>
      </c>
      <c r="E45" s="125">
        <f t="shared" si="2"/>
        <v>9397.1903899942517</v>
      </c>
      <c r="F45" s="85">
        <v>10079</v>
      </c>
      <c r="G45" s="125">
        <f t="shared" si="3"/>
        <v>681.80961000574825</v>
      </c>
      <c r="H45" s="92">
        <f t="shared" si="4"/>
        <v>464864.34429619054</v>
      </c>
    </row>
    <row r="46" spans="1:8" x14ac:dyDescent="0.2">
      <c r="A46" s="13">
        <v>22</v>
      </c>
      <c r="B46" s="27">
        <v>8550.5856529402154</v>
      </c>
      <c r="C46" s="27">
        <v>-66.769328278967805</v>
      </c>
      <c r="D46" s="124">
        <v>0.91008570960643631</v>
      </c>
      <c r="E46" s="125">
        <f t="shared" si="2"/>
        <v>7781.7658115067097</v>
      </c>
      <c r="F46" s="85">
        <v>7721</v>
      </c>
      <c r="G46" s="125">
        <f t="shared" si="3"/>
        <v>-60.765811506709724</v>
      </c>
      <c r="H46" s="92">
        <f t="shared" si="4"/>
        <v>3692.4838480689759</v>
      </c>
    </row>
    <row r="47" spans="1:8" x14ac:dyDescent="0.2">
      <c r="A47" s="13">
        <v>23</v>
      </c>
      <c r="B47" s="27">
        <v>8671.7148323410929</v>
      </c>
      <c r="C47" s="27">
        <v>816.86467008399268</v>
      </c>
      <c r="D47" s="124">
        <v>0.86388062595723791</v>
      </c>
      <c r="E47" s="125">
        <f t="shared" si="2"/>
        <v>7491.326437485488</v>
      </c>
      <c r="F47" s="85">
        <v>8197</v>
      </c>
      <c r="G47" s="125">
        <f t="shared" si="3"/>
        <v>705.67356251451201</v>
      </c>
      <c r="H47" s="92">
        <f t="shared" si="4"/>
        <v>497975.1768319229</v>
      </c>
    </row>
    <row r="48" spans="1:8" x14ac:dyDescent="0.2">
      <c r="A48" s="13">
        <v>24</v>
      </c>
      <c r="B48" s="27">
        <v>8792.8440117419705</v>
      </c>
      <c r="C48" s="27">
        <v>1535.4344897511437</v>
      </c>
      <c r="D48" s="124">
        <v>1.1655378965874825</v>
      </c>
      <c r="E48" s="125">
        <f t="shared" si="2"/>
        <v>10248.392914467579</v>
      </c>
      <c r="F48" s="85">
        <v>12038</v>
      </c>
      <c r="G48" s="125">
        <f t="shared" si="3"/>
        <v>1789.6070855324215</v>
      </c>
      <c r="H48" s="92">
        <f t="shared" si="4"/>
        <v>3202693.5205878476</v>
      </c>
    </row>
    <row r="49" spans="1:8" x14ac:dyDescent="0.2">
      <c r="A49" s="13">
        <v>25</v>
      </c>
      <c r="B49" s="27">
        <v>8913.973191142848</v>
      </c>
      <c r="C49" s="27">
        <v>1817.0627470374766</v>
      </c>
      <c r="D49" s="124">
        <v>1.1148038333779526</v>
      </c>
      <c r="E49" s="125">
        <f t="shared" si="2"/>
        <v>9937.3314841143474</v>
      </c>
      <c r="F49" s="85">
        <v>11963</v>
      </c>
      <c r="G49" s="125">
        <f t="shared" si="3"/>
        <v>2025.6685158856526</v>
      </c>
      <c r="H49" s="92">
        <f t="shared" si="4"/>
        <v>4103332.9362503826</v>
      </c>
    </row>
    <row r="50" spans="1:8" x14ac:dyDescent="0.2">
      <c r="A50" s="13">
        <v>26</v>
      </c>
      <c r="B50" s="27">
        <v>9035.1023705437256</v>
      </c>
      <c r="C50" s="27">
        <v>-208.46119245749287</v>
      </c>
      <c r="D50" s="124">
        <v>0.91008570960643631</v>
      </c>
      <c r="E50" s="125">
        <f t="shared" si="2"/>
        <v>8222.7175522630805</v>
      </c>
      <c r="F50" s="85">
        <v>8033</v>
      </c>
      <c r="G50" s="125">
        <f t="shared" si="3"/>
        <v>-189.71755226308051</v>
      </c>
      <c r="H50" s="92">
        <f t="shared" si="4"/>
        <v>35992.74963669468</v>
      </c>
    </row>
    <row r="51" spans="1:8" x14ac:dyDescent="0.2">
      <c r="A51" s="13">
        <v>27</v>
      </c>
      <c r="B51" s="27">
        <v>9156.2315499446031</v>
      </c>
      <c r="C51" s="27">
        <v>819.68380346510639</v>
      </c>
      <c r="D51" s="124">
        <v>0.86388062595723791</v>
      </c>
      <c r="E51" s="125">
        <f t="shared" si="2"/>
        <v>7909.8910427755545</v>
      </c>
      <c r="F51" s="85">
        <v>8618</v>
      </c>
      <c r="G51" s="125">
        <f t="shared" si="3"/>
        <v>708.10895722444548</v>
      </c>
      <c r="H51" s="92">
        <f t="shared" si="4"/>
        <v>501418.29530149157</v>
      </c>
    </row>
    <row r="52" spans="1:8" x14ac:dyDescent="0.2">
      <c r="A52" s="13">
        <v>28</v>
      </c>
      <c r="B52" s="27">
        <v>9277.3607293454806</v>
      </c>
      <c r="C52" s="27">
        <v>2412.5208608558551</v>
      </c>
      <c r="D52" s="124">
        <v>1.1655378965874825</v>
      </c>
      <c r="E52" s="125">
        <f t="shared" si="2"/>
        <v>10813.115510364645</v>
      </c>
      <c r="F52" s="85">
        <v>13625</v>
      </c>
      <c r="G52" s="125">
        <f t="shared" si="3"/>
        <v>2811.8844896353548</v>
      </c>
      <c r="H52" s="92">
        <f t="shared" si="4"/>
        <v>7906694.3830518797</v>
      </c>
    </row>
    <row r="53" spans="1:8" x14ac:dyDescent="0.2">
      <c r="A53" s="13">
        <v>29</v>
      </c>
      <c r="B53" s="27">
        <v>9398.4899087463582</v>
      </c>
      <c r="C53" s="27">
        <v>1127.1287235873315</v>
      </c>
      <c r="D53" s="124">
        <v>1.1148038333779526</v>
      </c>
      <c r="E53" s="125">
        <f t="shared" si="2"/>
        <v>10477.472578234445</v>
      </c>
      <c r="F53" s="85">
        <v>11734</v>
      </c>
      <c r="G53" s="125">
        <f t="shared" si="3"/>
        <v>1256.5274217655551</v>
      </c>
      <c r="H53" s="92">
        <f t="shared" si="4"/>
        <v>1578861.1616487931</v>
      </c>
    </row>
    <row r="54" spans="1:8" x14ac:dyDescent="0.2">
      <c r="A54" s="13">
        <v>30</v>
      </c>
      <c r="B54" s="27">
        <v>9519.6190881472357</v>
      </c>
      <c r="C54" s="27">
        <v>254.18562728623147</v>
      </c>
      <c r="D54" s="124">
        <v>0.91008570960643631</v>
      </c>
      <c r="E54" s="125">
        <f t="shared" si="2"/>
        <v>8663.6692930194531</v>
      </c>
      <c r="F54" s="85">
        <v>8895</v>
      </c>
      <c r="G54" s="125">
        <f t="shared" si="3"/>
        <v>231.33070698054689</v>
      </c>
      <c r="H54" s="92">
        <f t="shared" si="4"/>
        <v>53513.895992119644</v>
      </c>
    </row>
    <row r="55" spans="1:8" x14ac:dyDescent="0.2">
      <c r="A55" s="13">
        <v>31</v>
      </c>
      <c r="B55" s="27">
        <v>9640.7482675481133</v>
      </c>
      <c r="C55" s="27">
        <v>461.34192614027597</v>
      </c>
      <c r="D55" s="124">
        <v>0.86388062595723791</v>
      </c>
      <c r="E55" s="125">
        <f t="shared" si="2"/>
        <v>8328.4556480656211</v>
      </c>
      <c r="F55" s="85">
        <v>8727</v>
      </c>
      <c r="G55" s="125">
        <f t="shared" si="3"/>
        <v>398.54435193437894</v>
      </c>
      <c r="H55" s="92">
        <f t="shared" si="4"/>
        <v>158837.6004587941</v>
      </c>
    </row>
    <row r="56" spans="1:8" x14ac:dyDescent="0.2">
      <c r="A56" s="13">
        <v>32</v>
      </c>
      <c r="B56" s="27">
        <v>9761.8774469489908</v>
      </c>
      <c r="C56" s="27">
        <v>2227.436706553648</v>
      </c>
      <c r="D56" s="124">
        <v>1.1655378965874825</v>
      </c>
      <c r="E56" s="125">
        <f t="shared" si="2"/>
        <v>11377.83810626171</v>
      </c>
      <c r="F56" s="85">
        <v>13974</v>
      </c>
      <c r="G56" s="125">
        <f t="shared" si="3"/>
        <v>2596.16189373829</v>
      </c>
      <c r="H56" s="92">
        <f t="shared" si="4"/>
        <v>6740056.5784987845</v>
      </c>
    </row>
    <row r="57" spans="1:8" x14ac:dyDescent="0.2">
      <c r="A57" s="13">
        <v>33</v>
      </c>
      <c r="B57" s="27">
        <v>9883.0066263498684</v>
      </c>
      <c r="C57" s="27">
        <v>1404.1809695811717</v>
      </c>
      <c r="D57" s="124">
        <v>1.1148038333779526</v>
      </c>
      <c r="E57" s="125">
        <f t="shared" si="2"/>
        <v>11017.613672354541</v>
      </c>
      <c r="F57" s="85">
        <v>12583</v>
      </c>
      <c r="G57" s="125">
        <f t="shared" si="3"/>
        <v>1565.3863276454595</v>
      </c>
      <c r="H57" s="92">
        <f t="shared" si="4"/>
        <v>2450434.3547793375</v>
      </c>
    </row>
    <row r="58" spans="1:8" x14ac:dyDescent="0.2">
      <c r="A58" s="13">
        <v>34</v>
      </c>
      <c r="B58" s="27">
        <v>10004.135805750746</v>
      </c>
      <c r="C58" s="27">
        <v>461.91140217547945</v>
      </c>
      <c r="D58" s="124">
        <v>0.91008570960643631</v>
      </c>
      <c r="E58" s="125">
        <f t="shared" si="2"/>
        <v>9104.6210337758257</v>
      </c>
      <c r="F58" s="85">
        <v>9525</v>
      </c>
      <c r="G58" s="125">
        <f t="shared" si="3"/>
        <v>420.37896622417429</v>
      </c>
      <c r="H58" s="92">
        <f t="shared" si="4"/>
        <v>176718.47524370547</v>
      </c>
    </row>
    <row r="59" spans="1:8" x14ac:dyDescent="0.2">
      <c r="A59" s="13">
        <v>35</v>
      </c>
      <c r="B59" s="27">
        <v>10125.264985151623</v>
      </c>
      <c r="C59" s="27">
        <v>1059.1506733125916</v>
      </c>
      <c r="D59" s="124">
        <v>0.86388062595723791</v>
      </c>
      <c r="E59" s="125">
        <f t="shared" si="2"/>
        <v>8747.0202533556876</v>
      </c>
      <c r="F59" s="85">
        <v>9662</v>
      </c>
      <c r="G59" s="125">
        <f t="shared" si="3"/>
        <v>914.9797466443124</v>
      </c>
      <c r="H59" s="92">
        <f t="shared" si="4"/>
        <v>837187.93676929013</v>
      </c>
    </row>
    <row r="60" spans="1:8" x14ac:dyDescent="0.2">
      <c r="A60" s="13">
        <v>36</v>
      </c>
      <c r="B60" s="27">
        <v>10246.394164552501</v>
      </c>
      <c r="C60" s="27">
        <v>3043.6069974452002</v>
      </c>
      <c r="D60" s="124">
        <v>1.1655378965874825</v>
      </c>
      <c r="E60" s="125">
        <f t="shared" si="2"/>
        <v>11942.560702158777</v>
      </c>
      <c r="F60" s="85">
        <v>15490</v>
      </c>
      <c r="G60" s="125">
        <f t="shared" si="3"/>
        <v>3547.4392978412234</v>
      </c>
      <c r="H60" s="92">
        <f t="shared" si="4"/>
        <v>12584325.571868232</v>
      </c>
    </row>
    <row r="61" spans="1:8" x14ac:dyDescent="0.2">
      <c r="A61" s="13">
        <v>37</v>
      </c>
      <c r="B61" s="27">
        <v>10367.523343953379</v>
      </c>
      <c r="C61" s="27">
        <v>2046.3198683242699</v>
      </c>
      <c r="D61" s="124">
        <v>1.1148038333779526</v>
      </c>
      <c r="E61" s="125">
        <f t="shared" si="2"/>
        <v>11557.754766474636</v>
      </c>
      <c r="F61" s="85">
        <v>13839</v>
      </c>
      <c r="G61" s="125">
        <f t="shared" si="3"/>
        <v>2281.2452335253638</v>
      </c>
      <c r="H61" s="92">
        <f t="shared" si="4"/>
        <v>5204079.8154821917</v>
      </c>
    </row>
    <row r="62" spans="1:8" x14ac:dyDescent="0.2">
      <c r="A62" s="13">
        <v>38</v>
      </c>
      <c r="B62" s="27">
        <v>10488.652523354256</v>
      </c>
      <c r="C62" s="27">
        <v>550.96703549453923</v>
      </c>
      <c r="D62" s="124">
        <v>0.91008570960643631</v>
      </c>
      <c r="E62" s="125">
        <f t="shared" si="2"/>
        <v>9545.5727745321965</v>
      </c>
      <c r="F62" s="85">
        <v>10047</v>
      </c>
      <c r="G62" s="125">
        <f t="shared" si="3"/>
        <v>501.42722546780351</v>
      </c>
      <c r="H62" s="92">
        <f t="shared" si="4"/>
        <v>251429.26244033946</v>
      </c>
    </row>
    <row r="63" spans="1:8" x14ac:dyDescent="0.2">
      <c r="A63" s="13">
        <v>39</v>
      </c>
      <c r="B63" s="27">
        <v>10609.781702755134</v>
      </c>
      <c r="C63" s="27">
        <v>720.48744080186771</v>
      </c>
      <c r="D63" s="124">
        <v>0.86388062595723791</v>
      </c>
      <c r="E63" s="125">
        <f t="shared" si="2"/>
        <v>9165.5848586457541</v>
      </c>
      <c r="F63" s="85">
        <v>9788</v>
      </c>
      <c r="G63" s="125">
        <f t="shared" si="3"/>
        <v>622.41514135424586</v>
      </c>
      <c r="H63" s="92">
        <f t="shared" si="4"/>
        <v>387400.60818702588</v>
      </c>
    </row>
    <row r="64" spans="1:8" x14ac:dyDescent="0.2">
      <c r="A64" s="13">
        <v>40</v>
      </c>
      <c r="B64" s="27">
        <v>10730.910882156011</v>
      </c>
      <c r="C64" s="27">
        <v>2119.8081239383446</v>
      </c>
      <c r="D64" s="124">
        <v>1.1655378965874825</v>
      </c>
      <c r="E64" s="125">
        <f t="shared" si="2"/>
        <v>12507.283298055843</v>
      </c>
      <c r="F64" s="85">
        <v>14978</v>
      </c>
      <c r="G64" s="125">
        <f t="shared" si="3"/>
        <v>2470.7167019441567</v>
      </c>
      <c r="H64" s="92">
        <f t="shared" si="4"/>
        <v>6104441.0212658113</v>
      </c>
    </row>
    <row r="65" spans="1:8" x14ac:dyDescent="0.2">
      <c r="A65" s="13">
        <v>41</v>
      </c>
      <c r="B65" s="27">
        <v>10852.040061556891</v>
      </c>
      <c r="C65" s="27">
        <v>849.57022127871278</v>
      </c>
      <c r="D65" s="124">
        <v>1.1148038333779526</v>
      </c>
      <c r="E65" s="125">
        <f t="shared" si="2"/>
        <v>12097.895860594735</v>
      </c>
      <c r="F65" s="85">
        <v>13045</v>
      </c>
      <c r="G65" s="125">
        <f t="shared" si="3"/>
        <v>947.1041394052645</v>
      </c>
      <c r="H65" s="92">
        <f t="shared" si="4"/>
        <v>897006.25087858667</v>
      </c>
    </row>
    <row r="66" spans="1:8" x14ac:dyDescent="0.2">
      <c r="A66" s="13">
        <v>42</v>
      </c>
      <c r="B66" s="27">
        <v>10973.169240957766</v>
      </c>
      <c r="C66" s="27">
        <v>-546.67874688827033</v>
      </c>
      <c r="D66" s="124">
        <v>0.91008570960643631</v>
      </c>
      <c r="E66" s="125">
        <f t="shared" si="2"/>
        <v>9986.5245152885691</v>
      </c>
      <c r="F66" s="85">
        <v>9489</v>
      </c>
      <c r="G66" s="125">
        <f t="shared" si="3"/>
        <v>-497.52451528856909</v>
      </c>
      <c r="H66" s="92">
        <f t="shared" si="4"/>
        <v>247530.64331312562</v>
      </c>
    </row>
    <row r="67" spans="1:8" x14ac:dyDescent="0.2">
      <c r="A67" s="13">
        <v>43</v>
      </c>
      <c r="B67" s="27">
        <v>11094.298420358646</v>
      </c>
      <c r="C67" s="27">
        <v>-976.00228388216965</v>
      </c>
      <c r="D67" s="124">
        <v>0.86388062595723791</v>
      </c>
      <c r="E67" s="125">
        <f t="shared" si="2"/>
        <v>9584.1494639358225</v>
      </c>
      <c r="F67" s="85">
        <v>8741</v>
      </c>
      <c r="G67" s="125">
        <f t="shared" si="3"/>
        <v>-843.1494639358225</v>
      </c>
      <c r="H67" s="92">
        <f t="shared" si="4"/>
        <v>710901.01853526488</v>
      </c>
    </row>
    <row r="68" spans="1:8" x14ac:dyDescent="0.2">
      <c r="A68" s="13">
        <v>44</v>
      </c>
      <c r="B68" s="27">
        <v>11215.427599759521</v>
      </c>
      <c r="C68" s="27">
        <v>66.058861125422482</v>
      </c>
      <c r="D68" s="124">
        <v>1.1655378965874825</v>
      </c>
      <c r="E68" s="125">
        <f t="shared" si="2"/>
        <v>13072.00589395291</v>
      </c>
      <c r="F68" s="85">
        <v>13149</v>
      </c>
      <c r="G68" s="125">
        <f t="shared" si="3"/>
        <v>76.994106047090099</v>
      </c>
      <c r="H68" s="92">
        <f t="shared" si="4"/>
        <v>5928.0923659905566</v>
      </c>
    </row>
    <row r="69" spans="1:8" x14ac:dyDescent="0.2">
      <c r="A69" s="13">
        <v>45</v>
      </c>
      <c r="B69" s="27">
        <v>11336.556779160401</v>
      </c>
      <c r="C69" s="27">
        <v>1316.7904534711852</v>
      </c>
      <c r="D69" s="124">
        <v>1.1148038333779526</v>
      </c>
      <c r="E69" s="125">
        <f t="shared" si="2"/>
        <v>12638.036954714831</v>
      </c>
      <c r="F69" s="85">
        <v>14106</v>
      </c>
      <c r="G69" s="125">
        <f t="shared" si="3"/>
        <v>1467.9630452851688</v>
      </c>
      <c r="H69" s="92">
        <f t="shared" si="4"/>
        <v>2154915.5023229066</v>
      </c>
    </row>
    <row r="70" spans="1:8" x14ac:dyDescent="0.2">
      <c r="A70" s="13">
        <v>46</v>
      </c>
      <c r="B70" s="27">
        <v>11457.685958561276</v>
      </c>
      <c r="C70" s="27">
        <v>-471.90748246191652</v>
      </c>
      <c r="D70" s="124">
        <v>0.91008570960643631</v>
      </c>
      <c r="E70" s="125">
        <f t="shared" si="2"/>
        <v>10427.47625604494</v>
      </c>
      <c r="F70" s="85">
        <v>9998</v>
      </c>
      <c r="G70" s="125">
        <f t="shared" si="3"/>
        <v>-429.47625604493987</v>
      </c>
      <c r="H70" s="92">
        <f t="shared" si="4"/>
        <v>184449.85450637876</v>
      </c>
    </row>
    <row r="71" spans="1:8" x14ac:dyDescent="0.2">
      <c r="A71" s="13">
        <v>47</v>
      </c>
      <c r="B71" s="27">
        <v>11578.815137962156</v>
      </c>
      <c r="C71" s="27">
        <v>36.215571728378563</v>
      </c>
      <c r="D71" s="124">
        <v>0.86388062595723791</v>
      </c>
      <c r="E71" s="125">
        <f t="shared" si="2"/>
        <v>10002.714069225889</v>
      </c>
      <c r="F71" s="85">
        <v>10034</v>
      </c>
      <c r="G71" s="125">
        <f t="shared" si="3"/>
        <v>31.285930774110966</v>
      </c>
      <c r="H71" s="92">
        <f t="shared" si="4"/>
        <v>978.80946440246362</v>
      </c>
    </row>
    <row r="72" spans="1:8" x14ac:dyDescent="0.2">
      <c r="A72" s="13">
        <v>48</v>
      </c>
      <c r="B72" s="27">
        <v>11699.944317363032</v>
      </c>
      <c r="C72" s="27">
        <v>1239.1459036884426</v>
      </c>
      <c r="D72" s="124">
        <v>1.1655378965874825</v>
      </c>
      <c r="E72" s="125">
        <f t="shared" si="2"/>
        <v>13636.728489849977</v>
      </c>
      <c r="F72" s="85">
        <v>15081</v>
      </c>
      <c r="G72" s="125">
        <f t="shared" si="3"/>
        <v>1444.2715101500235</v>
      </c>
      <c r="H72" s="92">
        <f t="shared" si="4"/>
        <v>2085920.1950310294</v>
      </c>
    </row>
    <row r="73" spans="1:8" x14ac:dyDescent="0.2">
      <c r="A73" s="13">
        <v>49</v>
      </c>
      <c r="B73" s="27">
        <v>11821.073496763911</v>
      </c>
      <c r="C73" s="27">
        <v>78.77794149573856</v>
      </c>
      <c r="D73" s="124">
        <v>1.1148038333779526</v>
      </c>
      <c r="E73" s="125">
        <f t="shared" si="2"/>
        <v>13178.178048834927</v>
      </c>
      <c r="F73" s="85">
        <v>13266</v>
      </c>
      <c r="G73" s="125">
        <f t="shared" si="3"/>
        <v>87.821951165073187</v>
      </c>
      <c r="H73" s="92">
        <f t="shared" si="4"/>
        <v>7712.6951064404993</v>
      </c>
    </row>
    <row r="74" spans="1:8" x14ac:dyDescent="0.2">
      <c r="A74" s="13">
        <v>50</v>
      </c>
      <c r="B74" s="27">
        <v>11942.202676164787</v>
      </c>
      <c r="C74" s="27">
        <v>-957.52299767255863</v>
      </c>
      <c r="D74" s="124">
        <v>0.91008570960643631</v>
      </c>
      <c r="E74" s="125">
        <f t="shared" si="2"/>
        <v>10868.427996801312</v>
      </c>
      <c r="F74" s="85">
        <v>9997</v>
      </c>
      <c r="G74" s="125">
        <f t="shared" si="3"/>
        <v>-871.42799680131247</v>
      </c>
      <c r="H74" s="92">
        <f t="shared" si="4"/>
        <v>759386.75360914832</v>
      </c>
    </row>
    <row r="75" spans="1:8" x14ac:dyDescent="0.2">
      <c r="A75" s="13">
        <v>51</v>
      </c>
      <c r="B75" s="27">
        <v>12063.331855565666</v>
      </c>
      <c r="C75" s="27">
        <v>-1613.9714592754081</v>
      </c>
      <c r="D75" s="124">
        <v>0.86388062595723791</v>
      </c>
      <c r="E75" s="125">
        <f t="shared" si="2"/>
        <v>10421.278674515956</v>
      </c>
      <c r="F75" s="85">
        <v>9027</v>
      </c>
      <c r="G75" s="125">
        <f t="shared" si="3"/>
        <v>-1394.2786745159556</v>
      </c>
      <c r="H75" s="92">
        <f t="shared" si="4"/>
        <v>1944013.02220997</v>
      </c>
    </row>
    <row r="76" spans="1:8" x14ac:dyDescent="0.2">
      <c r="A76" s="13">
        <v>52</v>
      </c>
      <c r="B76" s="27">
        <v>12184.461034966542</v>
      </c>
      <c r="C76" s="27">
        <v>105.14365479815024</v>
      </c>
      <c r="D76" s="124">
        <v>1.1655378965874825</v>
      </c>
      <c r="E76" s="125">
        <f t="shared" si="2"/>
        <v>14201.451085747043</v>
      </c>
      <c r="F76" s="85">
        <v>14324</v>
      </c>
      <c r="G76" s="125">
        <f t="shared" si="3"/>
        <v>122.54891425295682</v>
      </c>
      <c r="H76" s="92">
        <f t="shared" si="4"/>
        <v>15018.236384578564</v>
      </c>
    </row>
    <row r="77" spans="1:8" x14ac:dyDescent="0.2">
      <c r="A77" s="13">
        <v>53</v>
      </c>
      <c r="B77" s="27">
        <v>12305.590214367421</v>
      </c>
      <c r="C77" s="27">
        <v>-510.68997603814933</v>
      </c>
      <c r="D77" s="124">
        <v>1.1148038333779526</v>
      </c>
      <c r="E77" s="125">
        <f t="shared" si="2"/>
        <v>13718.319142955022</v>
      </c>
      <c r="F77" s="85">
        <v>13149</v>
      </c>
      <c r="G77" s="125">
        <f t="shared" si="3"/>
        <v>-569.31914295502247</v>
      </c>
      <c r="H77" s="92">
        <f t="shared" si="4"/>
        <v>324124.28653504129</v>
      </c>
    </row>
    <row r="78" spans="1:8" x14ac:dyDescent="0.2">
      <c r="A78" s="13">
        <v>54</v>
      </c>
      <c r="B78" s="27">
        <v>12426.719393768297</v>
      </c>
      <c r="C78" s="27">
        <v>-110.29701543285773</v>
      </c>
      <c r="D78" s="124">
        <v>0.91008570960643631</v>
      </c>
      <c r="E78" s="125">
        <f t="shared" si="2"/>
        <v>11309.379737557685</v>
      </c>
      <c r="F78" s="85">
        <v>11209</v>
      </c>
      <c r="G78" s="125">
        <f t="shared" si="3"/>
        <v>-100.37973755768508</v>
      </c>
      <c r="H78" s="92">
        <f t="shared" si="4"/>
        <v>10076.091712149731</v>
      </c>
    </row>
    <row r="79" spans="1:8" x14ac:dyDescent="0.2">
      <c r="A79" s="13">
        <v>55</v>
      </c>
      <c r="B79" s="27">
        <v>12547.848573169176</v>
      </c>
      <c r="C79" s="27">
        <v>-587.86279556078443</v>
      </c>
      <c r="D79" s="124">
        <v>0.86388062595723791</v>
      </c>
      <c r="E79" s="125">
        <f t="shared" si="2"/>
        <v>10839.843279806022</v>
      </c>
      <c r="F79" s="85">
        <v>10332</v>
      </c>
      <c r="G79" s="125">
        <f t="shared" si="3"/>
        <v>-507.84327980602211</v>
      </c>
      <c r="H79" s="92">
        <f t="shared" si="4"/>
        <v>257904.79684413766</v>
      </c>
    </row>
    <row r="80" spans="1:8" x14ac:dyDescent="0.2">
      <c r="A80" s="13">
        <v>56</v>
      </c>
      <c r="B80" s="27">
        <v>12668.977752570054</v>
      </c>
      <c r="C80" s="27">
        <v>504.33908676582178</v>
      </c>
      <c r="D80" s="124">
        <v>1.1655378965874825</v>
      </c>
      <c r="E80" s="125">
        <f t="shared" si="2"/>
        <v>14766.173681644112</v>
      </c>
      <c r="F80" s="85">
        <v>15354</v>
      </c>
      <c r="G80" s="125">
        <f t="shared" si="3"/>
        <v>587.82631835588836</v>
      </c>
      <c r="H80" s="92">
        <f t="shared" si="4"/>
        <v>345539.78055183822</v>
      </c>
    </row>
    <row r="81" spans="1:8" x14ac:dyDescent="0.2">
      <c r="A81" s="13">
        <v>57</v>
      </c>
      <c r="B81" s="27">
        <v>12790.106931970931</v>
      </c>
      <c r="C81" s="27">
        <v>-411.24745300340874</v>
      </c>
      <c r="D81" s="124">
        <v>1.1148038333779526</v>
      </c>
      <c r="E81" s="125">
        <f t="shared" si="2"/>
        <v>14258.46023707512</v>
      </c>
      <c r="F81" s="85">
        <v>13800</v>
      </c>
      <c r="G81" s="125">
        <f t="shared" si="3"/>
        <v>-458.46023707511995</v>
      </c>
      <c r="H81" s="92">
        <f t="shared" si="4"/>
        <v>210185.78897897518</v>
      </c>
    </row>
    <row r="82" spans="1:8" x14ac:dyDescent="0.2">
      <c r="A82" s="13">
        <v>58</v>
      </c>
      <c r="B82" s="27">
        <v>12911.236111371809</v>
      </c>
      <c r="C82" s="27">
        <v>39.192486278425349</v>
      </c>
      <c r="D82" s="124">
        <v>0.91008570960643631</v>
      </c>
      <c r="E82" s="125">
        <f t="shared" si="2"/>
        <v>11750.331478314058</v>
      </c>
      <c r="F82" s="85">
        <v>11786</v>
      </c>
      <c r="G82" s="125">
        <f t="shared" si="3"/>
        <v>35.668521685942324</v>
      </c>
      <c r="H82" s="92">
        <f t="shared" si="4"/>
        <v>1272.2434392605378</v>
      </c>
    </row>
    <row r="83" spans="1:8" x14ac:dyDescent="0.2">
      <c r="A83" s="13">
        <v>59</v>
      </c>
      <c r="B83" s="27">
        <v>13032.365290772686</v>
      </c>
      <c r="C83" s="27">
        <v>-820.02983260693691</v>
      </c>
      <c r="D83" s="124">
        <v>0.86388062595723791</v>
      </c>
      <c r="E83" s="125">
        <f t="shared" si="2"/>
        <v>11258.407885096089</v>
      </c>
      <c r="F83" s="85">
        <v>10550</v>
      </c>
      <c r="G83" s="125">
        <f t="shared" si="3"/>
        <v>-708.40788509608865</v>
      </c>
      <c r="H83" s="92">
        <f t="shared" si="4"/>
        <v>501841.73166631314</v>
      </c>
    </row>
    <row r="84" spans="1:8" x14ac:dyDescent="0.2">
      <c r="A84" s="13">
        <v>60</v>
      </c>
      <c r="B84" s="27">
        <v>13153.494470173564</v>
      </c>
      <c r="C84" s="27">
        <v>671.88181933134001</v>
      </c>
      <c r="D84" s="124">
        <v>1.1655378965874825</v>
      </c>
      <c r="E84" s="125">
        <f t="shared" si="2"/>
        <v>15330.896277541178</v>
      </c>
      <c r="F84" s="85">
        <v>16114</v>
      </c>
      <c r="G84" s="125">
        <f t="shared" si="3"/>
        <v>783.10372245882172</v>
      </c>
      <c r="H84" s="92">
        <f t="shared" si="4"/>
        <v>613251.44012886332</v>
      </c>
    </row>
    <row r="85" spans="1:8" x14ac:dyDescent="0.2">
      <c r="A85" s="13">
        <v>61</v>
      </c>
      <c r="B85" s="27">
        <v>13274.623649574442</v>
      </c>
      <c r="C85" s="27">
        <v>-1384.6394181458527</v>
      </c>
      <c r="D85" s="124">
        <v>1.1148038333779526</v>
      </c>
      <c r="E85" s="125">
        <f t="shared" si="2"/>
        <v>14798.601331195216</v>
      </c>
      <c r="F85" s="85">
        <v>13255</v>
      </c>
      <c r="G85" s="125">
        <f t="shared" si="3"/>
        <v>-1543.6013311952156</v>
      </c>
      <c r="H85" s="92">
        <f t="shared" si="4"/>
        <v>2382705.0696676415</v>
      </c>
    </row>
    <row r="86" spans="1:8" x14ac:dyDescent="0.2">
      <c r="A86" s="13">
        <v>62</v>
      </c>
      <c r="B86" s="27">
        <v>13395.752828975319</v>
      </c>
      <c r="C86" s="27">
        <v>-866.16371485639502</v>
      </c>
      <c r="D86" s="124">
        <v>0.91008570960643631</v>
      </c>
      <c r="E86" s="125">
        <f t="shared" si="2"/>
        <v>12191.28321907043</v>
      </c>
      <c r="F86" s="85">
        <v>11403</v>
      </c>
      <c r="G86" s="125">
        <f t="shared" si="3"/>
        <v>-788.28321907043028</v>
      </c>
      <c r="H86" s="92">
        <f t="shared" si="4"/>
        <v>621390.43346803996</v>
      </c>
    </row>
    <row r="87" spans="1:8" x14ac:dyDescent="0.2">
      <c r="A87" s="13">
        <v>63</v>
      </c>
      <c r="B87" s="27">
        <v>13516.882008376197</v>
      </c>
      <c r="C87" s="27">
        <v>-1629.822973314198</v>
      </c>
      <c r="D87" s="124">
        <v>0.86388062595723791</v>
      </c>
      <c r="E87" s="125">
        <f t="shared" si="2"/>
        <v>11676.972490386155</v>
      </c>
      <c r="F87" s="85">
        <v>10269</v>
      </c>
      <c r="G87" s="125">
        <f t="shared" si="3"/>
        <v>-1407.9724903861552</v>
      </c>
      <c r="H87" s="92">
        <f t="shared" si="4"/>
        <v>1982386.5336841918</v>
      </c>
    </row>
    <row r="88" spans="1:8" x14ac:dyDescent="0.2">
      <c r="A88" s="13">
        <v>64</v>
      </c>
      <c r="B88" s="27">
        <v>13638.011187777074</v>
      </c>
      <c r="C88" s="27">
        <v>-1618.6679806482298</v>
      </c>
      <c r="D88" s="124">
        <v>1.1655378965874825</v>
      </c>
      <c r="E88" s="125">
        <f t="shared" si="2"/>
        <v>15895.618873438245</v>
      </c>
      <c r="F88" s="85">
        <v>14009</v>
      </c>
      <c r="G88" s="125">
        <f t="shared" si="3"/>
        <v>-1886.6188734382449</v>
      </c>
      <c r="H88" s="92">
        <f t="shared" si="4"/>
        <v>3559330.7736133924</v>
      </c>
    </row>
    <row r="89" spans="1:8" x14ac:dyDescent="0.2">
      <c r="A89" s="13">
        <v>65</v>
      </c>
      <c r="B89" s="27">
        <v>13759.140367177952</v>
      </c>
      <c r="C89" s="27">
        <v>455.91660116975436</v>
      </c>
      <c r="D89" s="124">
        <v>1.1148038333779526</v>
      </c>
      <c r="E89" s="125">
        <f t="shared" si="2"/>
        <v>15338.742425315311</v>
      </c>
      <c r="F89" s="85">
        <v>15847</v>
      </c>
      <c r="G89" s="125">
        <f t="shared" si="3"/>
        <v>508.25757468468873</v>
      </c>
      <c r="H89" s="92">
        <f t="shared" si="4"/>
        <v>258325.76222436194</v>
      </c>
    </row>
    <row r="90" spans="1:8" x14ac:dyDescent="0.2">
      <c r="A90" s="13">
        <v>66</v>
      </c>
      <c r="B90" s="27">
        <v>13880.269546578829</v>
      </c>
      <c r="C90" s="27">
        <v>367.83902509354448</v>
      </c>
      <c r="D90" s="124">
        <v>0.91008570960643631</v>
      </c>
      <c r="E90" s="125">
        <f t="shared" ref="E90:E153" si="5">B90*D90</f>
        <v>12632.234959826801</v>
      </c>
      <c r="F90" s="85">
        <v>12967</v>
      </c>
      <c r="G90" s="125">
        <f t="shared" ref="G90:G153" si="6">F90-E90</f>
        <v>334.76504017319894</v>
      </c>
      <c r="H90" s="92">
        <f t="shared" ref="H90:H153" si="7">G90*G90</f>
        <v>112067.6321221635</v>
      </c>
    </row>
    <row r="91" spans="1:8" x14ac:dyDescent="0.2">
      <c r="A91" s="13">
        <v>67</v>
      </c>
      <c r="B91" s="27">
        <v>14001.398725979707</v>
      </c>
      <c r="C91" s="27">
        <v>-888.47587573310739</v>
      </c>
      <c r="D91" s="124">
        <v>0.86388062595723791</v>
      </c>
      <c r="E91" s="125">
        <f t="shared" si="5"/>
        <v>12095.537095676222</v>
      </c>
      <c r="F91" s="85">
        <v>11328</v>
      </c>
      <c r="G91" s="125">
        <f t="shared" si="6"/>
        <v>-767.53709567622172</v>
      </c>
      <c r="H91" s="92">
        <f t="shared" si="7"/>
        <v>589113.19323908957</v>
      </c>
    </row>
    <row r="92" spans="1:8" x14ac:dyDescent="0.2">
      <c r="A92" s="13">
        <v>68</v>
      </c>
      <c r="B92" s="27">
        <v>14122.527905380584</v>
      </c>
      <c r="C92" s="27">
        <v>-554.54350410029656</v>
      </c>
      <c r="D92" s="124">
        <v>1.1655378965874825</v>
      </c>
      <c r="E92" s="125">
        <f t="shared" si="5"/>
        <v>16460.341469335312</v>
      </c>
      <c r="F92" s="85">
        <v>15814</v>
      </c>
      <c r="G92" s="125">
        <f t="shared" si="6"/>
        <v>-646.34146933531156</v>
      </c>
      <c r="H92" s="92">
        <f t="shared" si="7"/>
        <v>417757.29498252948</v>
      </c>
    </row>
    <row r="93" spans="1:8" x14ac:dyDescent="0.2">
      <c r="A93" s="13">
        <v>69</v>
      </c>
      <c r="B93" s="27">
        <v>14243.657084781462</v>
      </c>
      <c r="C93" s="27">
        <v>2464.2151366133985</v>
      </c>
      <c r="D93" s="124">
        <v>1.1148038333779526</v>
      </c>
      <c r="E93" s="125">
        <f t="shared" si="5"/>
        <v>15878.883519435407</v>
      </c>
      <c r="F93" s="85">
        <v>18626</v>
      </c>
      <c r="G93" s="125">
        <f t="shared" si="6"/>
        <v>2747.1164805645931</v>
      </c>
      <c r="H93" s="92">
        <f t="shared" si="7"/>
        <v>7546648.9577895962</v>
      </c>
    </row>
    <row r="94" spans="1:8" x14ac:dyDescent="0.2">
      <c r="A94" s="13">
        <v>70</v>
      </c>
      <c r="B94" s="27">
        <v>14364.786264182339</v>
      </c>
      <c r="C94" s="27">
        <v>160.21930448713829</v>
      </c>
      <c r="D94" s="124">
        <v>0.91008570960643631</v>
      </c>
      <c r="E94" s="125">
        <f t="shared" si="5"/>
        <v>13073.186700583174</v>
      </c>
      <c r="F94" s="85">
        <v>13219</v>
      </c>
      <c r="G94" s="125">
        <f t="shared" si="6"/>
        <v>145.81329941682634</v>
      </c>
      <c r="H94" s="92">
        <f t="shared" si="7"/>
        <v>21261.518286821047</v>
      </c>
    </row>
    <row r="95" spans="1:8" x14ac:dyDescent="0.2">
      <c r="A95" s="13">
        <v>71</v>
      </c>
      <c r="B95" s="27">
        <v>14485.915443583217</v>
      </c>
      <c r="C95" s="27">
        <v>1509.3500882588996</v>
      </c>
      <c r="D95" s="124">
        <v>0.86388062595723791</v>
      </c>
      <c r="E95" s="125">
        <f t="shared" si="5"/>
        <v>12514.10170096629</v>
      </c>
      <c r="F95" s="85">
        <v>13818</v>
      </c>
      <c r="G95" s="125">
        <f t="shared" si="6"/>
        <v>1303.8982990337099</v>
      </c>
      <c r="H95" s="92">
        <f t="shared" si="7"/>
        <v>1700150.7742230019</v>
      </c>
    </row>
    <row r="96" spans="1:8" x14ac:dyDescent="0.2">
      <c r="A96" s="13">
        <v>72</v>
      </c>
      <c r="B96" s="27">
        <v>14607.044622984095</v>
      </c>
      <c r="C96" s="27">
        <v>889.66299405931932</v>
      </c>
      <c r="D96" s="124">
        <v>1.1655378965874825</v>
      </c>
      <c r="E96" s="125">
        <f t="shared" si="5"/>
        <v>17025.064065232378</v>
      </c>
      <c r="F96" s="85">
        <v>18062</v>
      </c>
      <c r="G96" s="125">
        <f t="shared" si="6"/>
        <v>1036.9359347676218</v>
      </c>
      <c r="H96" s="92">
        <f t="shared" si="7"/>
        <v>1075236.1328124015</v>
      </c>
    </row>
    <row r="97" spans="1:8" x14ac:dyDescent="0.2">
      <c r="A97" s="13">
        <v>73</v>
      </c>
      <c r="B97" s="27">
        <v>14728.173802384972</v>
      </c>
      <c r="C97" s="27">
        <v>-625.24418439023248</v>
      </c>
      <c r="D97" s="124">
        <v>1.1148038333779526</v>
      </c>
      <c r="E97" s="125">
        <f t="shared" si="5"/>
        <v>16419.024613555503</v>
      </c>
      <c r="F97" s="85">
        <v>15722</v>
      </c>
      <c r="G97" s="125">
        <f t="shared" si="6"/>
        <v>-697.02461355550258</v>
      </c>
      <c r="H97" s="92">
        <f t="shared" si="7"/>
        <v>485843.31190219772</v>
      </c>
    </row>
    <row r="98" spans="1:8" x14ac:dyDescent="0.2">
      <c r="A98" s="13">
        <v>74</v>
      </c>
      <c r="B98" s="27">
        <v>14849.30298178585</v>
      </c>
      <c r="C98" s="27">
        <v>-1541.7651618179225</v>
      </c>
      <c r="D98" s="124">
        <v>0.91008570960643631</v>
      </c>
      <c r="E98" s="125">
        <f t="shared" si="5"/>
        <v>13514.138441339546</v>
      </c>
      <c r="F98" s="85">
        <v>12111</v>
      </c>
      <c r="G98" s="125">
        <f t="shared" si="6"/>
        <v>-1403.1384413395463</v>
      </c>
      <c r="H98" s="92">
        <f t="shared" si="7"/>
        <v>1968797.4855647713</v>
      </c>
    </row>
    <row r="99" spans="1:8" x14ac:dyDescent="0.2">
      <c r="A99" s="13">
        <v>75</v>
      </c>
      <c r="B99" s="27">
        <v>14970.432161186727</v>
      </c>
      <c r="C99" s="27">
        <v>-1424.5791250297971</v>
      </c>
      <c r="D99" s="124">
        <v>0.86388062595723791</v>
      </c>
      <c r="E99" s="125">
        <f t="shared" si="5"/>
        <v>12932.666306256357</v>
      </c>
      <c r="F99" s="85">
        <v>11702</v>
      </c>
      <c r="G99" s="125">
        <f t="shared" si="6"/>
        <v>-1230.6663062563566</v>
      </c>
      <c r="H99" s="92">
        <f t="shared" si="7"/>
        <v>1514539.5573546644</v>
      </c>
    </row>
    <row r="100" spans="1:8" x14ac:dyDescent="0.2">
      <c r="A100" s="13">
        <v>76</v>
      </c>
      <c r="B100" s="27">
        <v>15091.561340587605</v>
      </c>
      <c r="C100" s="27">
        <v>-1716.6208554757795</v>
      </c>
      <c r="D100" s="124">
        <v>1.1655378965874825</v>
      </c>
      <c r="E100" s="125">
        <f t="shared" si="5"/>
        <v>17589.786661129445</v>
      </c>
      <c r="F100" s="85">
        <v>15589</v>
      </c>
      <c r="G100" s="125">
        <f t="shared" si="6"/>
        <v>-2000.7866611294448</v>
      </c>
      <c r="H100" s="92">
        <f t="shared" si="7"/>
        <v>4003147.2633535122</v>
      </c>
    </row>
    <row r="101" spans="1:8" x14ac:dyDescent="0.2">
      <c r="A101" s="13">
        <v>77</v>
      </c>
      <c r="B101" s="27">
        <v>15212.690519988482</v>
      </c>
      <c r="C101" s="27">
        <v>-1890.167260450391</v>
      </c>
      <c r="D101" s="124">
        <v>1.1148038333779526</v>
      </c>
      <c r="E101" s="125">
        <f t="shared" si="5"/>
        <v>16959.165707675598</v>
      </c>
      <c r="F101" s="85">
        <v>14852</v>
      </c>
      <c r="G101" s="125">
        <f t="shared" si="6"/>
        <v>-2107.1657076755982</v>
      </c>
      <c r="H101" s="92">
        <f t="shared" si="7"/>
        <v>4440147.3196040047</v>
      </c>
    </row>
    <row r="102" spans="1:8" x14ac:dyDescent="0.2">
      <c r="A102" s="13">
        <v>78</v>
      </c>
      <c r="B102" s="27">
        <v>15333.81969938936</v>
      </c>
      <c r="C102" s="27">
        <v>-376.98667111725808</v>
      </c>
      <c r="D102" s="124">
        <v>0.91008570960643631</v>
      </c>
      <c r="E102" s="125">
        <f t="shared" si="5"/>
        <v>13955.090182095917</v>
      </c>
      <c r="F102" s="85">
        <v>13612</v>
      </c>
      <c r="G102" s="125">
        <f t="shared" si="6"/>
        <v>-343.09018209591704</v>
      </c>
      <c r="H102" s="92">
        <f t="shared" si="7"/>
        <v>117710.87305060952</v>
      </c>
    </row>
    <row r="103" spans="1:8" x14ac:dyDescent="0.2">
      <c r="A103" s="13">
        <v>79</v>
      </c>
      <c r="B103" s="27">
        <v>15454.948878790237</v>
      </c>
      <c r="C103" s="27">
        <v>-1124.2651847530815</v>
      </c>
      <c r="D103" s="124">
        <v>0.86388062595723791</v>
      </c>
      <c r="E103" s="125">
        <f t="shared" si="5"/>
        <v>13351.230911546423</v>
      </c>
      <c r="F103" s="85">
        <v>12380</v>
      </c>
      <c r="G103" s="125">
        <f t="shared" si="6"/>
        <v>-971.23091154642316</v>
      </c>
      <c r="H103" s="92">
        <f t="shared" si="7"/>
        <v>943289.483543296</v>
      </c>
    </row>
    <row r="104" spans="1:8" x14ac:dyDescent="0.2">
      <c r="A104" s="13">
        <v>80</v>
      </c>
      <c r="B104" s="27">
        <v>15576.078058191115</v>
      </c>
      <c r="C104" s="27">
        <v>-2276.6391936251766</v>
      </c>
      <c r="D104" s="124">
        <v>1.1655378965874825</v>
      </c>
      <c r="E104" s="125">
        <f t="shared" si="5"/>
        <v>18154.509257026511</v>
      </c>
      <c r="F104" s="85">
        <v>15501</v>
      </c>
      <c r="G104" s="125">
        <f t="shared" si="6"/>
        <v>-2653.5092570265115</v>
      </c>
      <c r="H104" s="92">
        <f t="shared" si="7"/>
        <v>7041111.3771253889</v>
      </c>
    </row>
    <row r="105" spans="1:8" x14ac:dyDescent="0.2">
      <c r="A105" s="13">
        <v>81</v>
      </c>
      <c r="B105" s="27">
        <v>15697.207237591994</v>
      </c>
      <c r="C105" s="27">
        <v>-1056.0663379030157</v>
      </c>
      <c r="D105" s="124">
        <v>1.1148038333779526</v>
      </c>
      <c r="E105" s="125">
        <f t="shared" si="5"/>
        <v>17499.306801795698</v>
      </c>
      <c r="F105" s="85">
        <v>16322</v>
      </c>
      <c r="G105" s="125">
        <f t="shared" si="6"/>
        <v>-1177.3068017956975</v>
      </c>
      <c r="H105" s="92">
        <f t="shared" si="7"/>
        <v>1386051.3055544139</v>
      </c>
    </row>
    <row r="106" spans="1:8" x14ac:dyDescent="0.2">
      <c r="A106" s="13">
        <v>82</v>
      </c>
      <c r="B106" s="27">
        <v>15818.336416992872</v>
      </c>
      <c r="C106" s="27">
        <v>-2460.2539070969015</v>
      </c>
      <c r="D106" s="124">
        <v>0.91008570960643631</v>
      </c>
      <c r="E106" s="125">
        <f t="shared" si="5"/>
        <v>14396.041922852291</v>
      </c>
      <c r="F106" s="85">
        <v>12157</v>
      </c>
      <c r="G106" s="125">
        <f t="shared" si="6"/>
        <v>-2239.0419228522915</v>
      </c>
      <c r="H106" s="92">
        <f t="shared" si="7"/>
        <v>5013308.7322900863</v>
      </c>
    </row>
    <row r="107" spans="1:8" x14ac:dyDescent="0.2">
      <c r="A107" s="13">
        <v>83</v>
      </c>
      <c r="B107" s="27">
        <v>15939.465596393749</v>
      </c>
      <c r="C107" s="27">
        <v>-3062.6864839164227</v>
      </c>
      <c r="D107" s="124">
        <v>0.86388062595723791</v>
      </c>
      <c r="E107" s="125">
        <f t="shared" si="5"/>
        <v>13769.795516836492</v>
      </c>
      <c r="F107" s="85">
        <v>11124</v>
      </c>
      <c r="G107" s="125">
        <f t="shared" si="6"/>
        <v>-2645.7955168364915</v>
      </c>
      <c r="H107" s="92">
        <f t="shared" si="7"/>
        <v>7000233.916912077</v>
      </c>
    </row>
    <row r="108" spans="1:8" x14ac:dyDescent="0.2">
      <c r="A108" s="13">
        <v>84</v>
      </c>
      <c r="B108" s="27">
        <v>16060.594775794627</v>
      </c>
      <c r="C108" s="27">
        <v>-3516.172116687565</v>
      </c>
      <c r="D108" s="124">
        <v>1.1655378965874825</v>
      </c>
      <c r="E108" s="125">
        <f t="shared" si="5"/>
        <v>18719.231852923582</v>
      </c>
      <c r="F108" s="85">
        <v>14621</v>
      </c>
      <c r="G108" s="125">
        <f t="shared" si="6"/>
        <v>-4098.2318529235818</v>
      </c>
      <c r="H108" s="92">
        <f t="shared" si="7"/>
        <v>16795504.320317455</v>
      </c>
    </row>
    <row r="109" spans="1:8" x14ac:dyDescent="0.2">
      <c r="A109" s="13">
        <v>85</v>
      </c>
      <c r="B109" s="27">
        <v>16181.723955195504</v>
      </c>
      <c r="C109" s="27">
        <v>-3592.0650575644049</v>
      </c>
      <c r="D109" s="124">
        <v>1.1148038333779526</v>
      </c>
      <c r="E109" s="125">
        <f t="shared" si="5"/>
        <v>18039.447895915793</v>
      </c>
      <c r="F109" s="85">
        <v>14035</v>
      </c>
      <c r="G109" s="125">
        <f t="shared" si="6"/>
        <v>-4004.4478959157932</v>
      </c>
      <c r="H109" s="92">
        <f t="shared" si="7"/>
        <v>16035602.951104423</v>
      </c>
    </row>
    <row r="110" spans="1:8" x14ac:dyDescent="0.2">
      <c r="A110" s="13">
        <v>86</v>
      </c>
      <c r="B110" s="27">
        <v>16302.853134596382</v>
      </c>
      <c r="C110" s="27">
        <v>-4041.370636617512</v>
      </c>
      <c r="D110" s="124">
        <v>0.91008570960643631</v>
      </c>
      <c r="E110" s="125">
        <f t="shared" si="5"/>
        <v>14836.993663608662</v>
      </c>
      <c r="F110" s="85">
        <v>11159</v>
      </c>
      <c r="G110" s="125">
        <f t="shared" si="6"/>
        <v>-3677.9936636086622</v>
      </c>
      <c r="H110" s="92">
        <f t="shared" si="7"/>
        <v>13527637.389545469</v>
      </c>
    </row>
    <row r="111" spans="1:8" x14ac:dyDescent="0.2">
      <c r="A111" s="13">
        <v>87</v>
      </c>
      <c r="B111" s="27">
        <v>16423.982313997258</v>
      </c>
      <c r="C111" s="27">
        <v>-3755.5653230810531</v>
      </c>
      <c r="D111" s="124">
        <v>0.86388062595723791</v>
      </c>
      <c r="E111" s="125">
        <f t="shared" si="5"/>
        <v>14188.360122126556</v>
      </c>
      <c r="F111" s="85">
        <v>10944</v>
      </c>
      <c r="G111" s="125">
        <f t="shared" si="6"/>
        <v>-3244.3601221265562</v>
      </c>
      <c r="H111" s="92">
        <f t="shared" si="7"/>
        <v>10525872.602045042</v>
      </c>
    </row>
    <row r="112" spans="1:8" x14ac:dyDescent="0.2">
      <c r="A112" s="13">
        <v>88</v>
      </c>
      <c r="B112" s="27">
        <v>16545.111493398137</v>
      </c>
      <c r="C112" s="27">
        <v>-2968.5473625103623</v>
      </c>
      <c r="D112" s="124">
        <v>1.1655378965874825</v>
      </c>
      <c r="E112" s="125">
        <f t="shared" si="5"/>
        <v>19283.954448820645</v>
      </c>
      <c r="F112" s="85">
        <v>15824</v>
      </c>
      <c r="G112" s="125">
        <f t="shared" si="6"/>
        <v>-3459.9544488206448</v>
      </c>
      <c r="H112" s="92">
        <f t="shared" si="7"/>
        <v>11971284.787913771</v>
      </c>
    </row>
    <row r="113" spans="1:8" x14ac:dyDescent="0.2">
      <c r="A113" s="13">
        <v>89</v>
      </c>
      <c r="B113" s="27">
        <v>16666.240672799016</v>
      </c>
      <c r="C113" s="27">
        <v>-3768.9043257993762</v>
      </c>
      <c r="D113" s="124">
        <v>1.1148038333779526</v>
      </c>
      <c r="E113" s="125">
        <f t="shared" si="5"/>
        <v>18579.588990035892</v>
      </c>
      <c r="F113" s="85">
        <v>14378</v>
      </c>
      <c r="G113" s="125">
        <f t="shared" si="6"/>
        <v>-4201.5889900358925</v>
      </c>
      <c r="H113" s="92">
        <f t="shared" si="7"/>
        <v>17653350.041190833</v>
      </c>
    </row>
    <row r="114" spans="1:8" x14ac:dyDescent="0.2">
      <c r="A114" s="13">
        <v>90</v>
      </c>
      <c r="B114" s="27">
        <v>16787.369852199892</v>
      </c>
      <c r="C114" s="27">
        <v>-3803.9773263357165</v>
      </c>
      <c r="D114" s="124">
        <v>0.91008570960643631</v>
      </c>
      <c r="E114" s="125">
        <f t="shared" si="5"/>
        <v>15277.945404365035</v>
      </c>
      <c r="F114" s="85">
        <v>11816</v>
      </c>
      <c r="G114" s="125">
        <f t="shared" si="6"/>
        <v>-3461.9454043650348</v>
      </c>
      <c r="H114" s="92">
        <f t="shared" si="7"/>
        <v>11985065.982804185</v>
      </c>
    </row>
    <row r="115" spans="1:8" x14ac:dyDescent="0.2">
      <c r="A115" s="13">
        <v>91</v>
      </c>
      <c r="B115" s="27">
        <v>16908.499031600768</v>
      </c>
      <c r="C115" s="27">
        <v>-2747.9777368385294</v>
      </c>
      <c r="D115" s="124">
        <v>0.86388062595723791</v>
      </c>
      <c r="E115" s="125">
        <f t="shared" si="5"/>
        <v>14606.924727416623</v>
      </c>
      <c r="F115" s="85">
        <v>12233</v>
      </c>
      <c r="G115" s="125">
        <f t="shared" si="6"/>
        <v>-2373.9247274166228</v>
      </c>
      <c r="H115" s="92">
        <f t="shared" si="7"/>
        <v>5635518.6114400867</v>
      </c>
    </row>
    <row r="116" spans="1:8" x14ac:dyDescent="0.2">
      <c r="A116" s="13">
        <v>92</v>
      </c>
      <c r="B116" s="27">
        <v>17029.628211001647</v>
      </c>
      <c r="C116" s="27">
        <v>-2148.9451797758156</v>
      </c>
      <c r="D116" s="124">
        <v>1.1655378965874825</v>
      </c>
      <c r="E116" s="125">
        <f t="shared" si="5"/>
        <v>19848.677044717711</v>
      </c>
      <c r="F116" s="85">
        <v>17344</v>
      </c>
      <c r="G116" s="125">
        <f t="shared" si="6"/>
        <v>-2504.6770447177114</v>
      </c>
      <c r="H116" s="92">
        <f t="shared" si="7"/>
        <v>6273407.0983358482</v>
      </c>
    </row>
    <row r="117" spans="1:8" x14ac:dyDescent="0.2">
      <c r="A117" s="13">
        <v>93</v>
      </c>
      <c r="B117" s="27">
        <v>17150.757390402527</v>
      </c>
      <c r="C117" s="27">
        <v>-2070.0772773299177</v>
      </c>
      <c r="D117" s="124">
        <v>1.1148038333779526</v>
      </c>
      <c r="E117" s="125">
        <f t="shared" si="5"/>
        <v>19119.730084155988</v>
      </c>
      <c r="F117" s="85">
        <v>16812</v>
      </c>
      <c r="G117" s="125">
        <f t="shared" si="6"/>
        <v>-2307.7300841559882</v>
      </c>
      <c r="H117" s="92">
        <f t="shared" si="7"/>
        <v>5325618.1413186044</v>
      </c>
    </row>
    <row r="118" spans="1:8" x14ac:dyDescent="0.2">
      <c r="A118" s="13">
        <v>94</v>
      </c>
      <c r="B118" s="27">
        <v>17271.886569803402</v>
      </c>
      <c r="C118" s="27">
        <v>-3887.4329173362785</v>
      </c>
      <c r="D118" s="124">
        <v>0.91008570960643631</v>
      </c>
      <c r="E118" s="125">
        <f t="shared" si="5"/>
        <v>15718.897145121407</v>
      </c>
      <c r="F118" s="85">
        <v>12181</v>
      </c>
      <c r="G118" s="125">
        <f t="shared" si="6"/>
        <v>-3537.8971451214074</v>
      </c>
      <c r="H118" s="92">
        <f t="shared" si="7"/>
        <v>12516716.209458206</v>
      </c>
    </row>
    <row r="119" spans="1:8" x14ac:dyDescent="0.2">
      <c r="A119" s="13">
        <v>95</v>
      </c>
      <c r="B119" s="27">
        <v>17393.015749204278</v>
      </c>
      <c r="C119" s="27">
        <v>-2026.3092840715453</v>
      </c>
      <c r="D119" s="124">
        <v>0.86388062595723791</v>
      </c>
      <c r="E119" s="125">
        <f t="shared" si="5"/>
        <v>15025.489332706689</v>
      </c>
      <c r="F119" s="85">
        <v>13275</v>
      </c>
      <c r="G119" s="125">
        <f t="shared" si="6"/>
        <v>-1750.4893327066893</v>
      </c>
      <c r="H119" s="92">
        <f t="shared" si="7"/>
        <v>3064212.9039199105</v>
      </c>
    </row>
    <row r="120" spans="1:8" x14ac:dyDescent="0.2">
      <c r="A120" s="13">
        <v>96</v>
      </c>
      <c r="B120" s="27">
        <v>17514.144928605157</v>
      </c>
      <c r="C120" s="27">
        <v>-1677.6800191052498</v>
      </c>
      <c r="D120" s="124">
        <v>1.1655378965874825</v>
      </c>
      <c r="E120" s="125">
        <f t="shared" si="5"/>
        <v>20413.399640614778</v>
      </c>
      <c r="F120" s="85">
        <v>18458</v>
      </c>
      <c r="G120" s="125">
        <f t="shared" si="6"/>
        <v>-1955.399640614778</v>
      </c>
      <c r="H120" s="92">
        <f t="shared" si="7"/>
        <v>3823587.7545164032</v>
      </c>
    </row>
    <row r="121" spans="1:8" x14ac:dyDescent="0.2">
      <c r="A121" s="13">
        <v>97</v>
      </c>
      <c r="B121" s="27">
        <v>17635.274108006037</v>
      </c>
      <c r="C121" s="27">
        <v>-2049.5724089436662</v>
      </c>
      <c r="D121" s="124">
        <v>1.1148038333779526</v>
      </c>
      <c r="E121" s="125">
        <f t="shared" si="5"/>
        <v>19659.871178276084</v>
      </c>
      <c r="F121" s="85">
        <v>17375</v>
      </c>
      <c r="G121" s="125">
        <f t="shared" si="6"/>
        <v>-2284.8711782760838</v>
      </c>
      <c r="H121" s="92">
        <f t="shared" si="7"/>
        <v>5220636.30131674</v>
      </c>
    </row>
    <row r="122" spans="1:8" x14ac:dyDescent="0.2">
      <c r="A122" s="13">
        <v>98</v>
      </c>
      <c r="B122" s="27">
        <v>17756.403287406913</v>
      </c>
      <c r="C122" s="27">
        <v>-1704.0690448248424</v>
      </c>
      <c r="D122" s="124">
        <v>0.91008570960643631</v>
      </c>
      <c r="E122" s="125">
        <f t="shared" si="5"/>
        <v>16159.848885877778</v>
      </c>
      <c r="F122" s="85">
        <v>14609</v>
      </c>
      <c r="G122" s="125">
        <f t="shared" si="6"/>
        <v>-1550.8488858777782</v>
      </c>
      <c r="H122" s="92">
        <f t="shared" si="7"/>
        <v>2405132.2668283461</v>
      </c>
    </row>
    <row r="123" spans="1:8" x14ac:dyDescent="0.2">
      <c r="A123" s="13">
        <v>99</v>
      </c>
      <c r="B123" s="27">
        <v>17877.532466807788</v>
      </c>
      <c r="C123" s="27">
        <v>-2455.2627692587557</v>
      </c>
      <c r="D123" s="124">
        <v>0.86388062595723791</v>
      </c>
      <c r="E123" s="125">
        <f t="shared" si="5"/>
        <v>15444.053937996756</v>
      </c>
      <c r="F123" s="85">
        <v>13323</v>
      </c>
      <c r="G123" s="125">
        <f t="shared" si="6"/>
        <v>-2121.0539379967558</v>
      </c>
      <c r="H123" s="92">
        <f t="shared" si="7"/>
        <v>4498869.8078915458</v>
      </c>
    </row>
    <row r="124" spans="1:8" x14ac:dyDescent="0.2">
      <c r="A124" s="13">
        <v>100</v>
      </c>
      <c r="B124" s="27">
        <v>17998.661646208668</v>
      </c>
      <c r="C124" s="27">
        <v>-2274.5911945668413</v>
      </c>
      <c r="D124" s="124">
        <v>1.1655378965874825</v>
      </c>
      <c r="E124" s="125">
        <f t="shared" si="5"/>
        <v>20978.122236511845</v>
      </c>
      <c r="F124" s="85">
        <v>18327</v>
      </c>
      <c r="G124" s="125">
        <f t="shared" si="6"/>
        <v>-2651.1222365118447</v>
      </c>
      <c r="H124" s="92">
        <f t="shared" si="7"/>
        <v>7028449.1129275654</v>
      </c>
    </row>
    <row r="125" spans="1:8" x14ac:dyDescent="0.2">
      <c r="A125" s="13">
        <v>101</v>
      </c>
      <c r="B125" s="27">
        <v>18119.790825609547</v>
      </c>
      <c r="C125" s="27">
        <v>-3719.9479838801526</v>
      </c>
      <c r="D125" s="124">
        <v>1.1148038333779526</v>
      </c>
      <c r="E125" s="125">
        <f t="shared" si="5"/>
        <v>20200.012272396179</v>
      </c>
      <c r="F125" s="85">
        <v>16053</v>
      </c>
      <c r="G125" s="125">
        <f t="shared" si="6"/>
        <v>-4147.0122723961795</v>
      </c>
      <c r="H125" s="92">
        <f t="shared" si="7"/>
        <v>17197710.787404526</v>
      </c>
    </row>
    <row r="126" spans="1:8" x14ac:dyDescent="0.2">
      <c r="A126" s="13">
        <v>102</v>
      </c>
      <c r="B126" s="27">
        <v>18240.920005010423</v>
      </c>
      <c r="C126" s="27">
        <v>-1682.0400655407939</v>
      </c>
      <c r="D126" s="124">
        <v>0.91008570960643631</v>
      </c>
      <c r="E126" s="125">
        <f t="shared" si="5"/>
        <v>16600.800626634151</v>
      </c>
      <c r="F126" s="85">
        <v>15070</v>
      </c>
      <c r="G126" s="125">
        <f t="shared" si="6"/>
        <v>-1530.8006266341508</v>
      </c>
      <c r="H126" s="92">
        <f t="shared" si="7"/>
        <v>2343350.558503509</v>
      </c>
    </row>
    <row r="127" spans="1:8" x14ac:dyDescent="0.2">
      <c r="A127" s="13">
        <v>103</v>
      </c>
      <c r="B127" s="27">
        <v>18362.049184411298</v>
      </c>
      <c r="C127" s="27">
        <v>-2380.6744606732555</v>
      </c>
      <c r="D127" s="124">
        <v>0.86388062595723791</v>
      </c>
      <c r="E127" s="125">
        <f t="shared" si="5"/>
        <v>15862.618543286822</v>
      </c>
      <c r="F127" s="85">
        <v>13806</v>
      </c>
      <c r="G127" s="125">
        <f t="shared" si="6"/>
        <v>-2056.6185432868224</v>
      </c>
      <c r="H127" s="92">
        <f t="shared" si="7"/>
        <v>4229679.8325912114</v>
      </c>
    </row>
    <row r="128" spans="1:8" x14ac:dyDescent="0.2">
      <c r="A128" s="13">
        <v>104</v>
      </c>
      <c r="B128" s="27">
        <v>18483.178363812178</v>
      </c>
      <c r="C128" s="27">
        <v>-2829.4616949517476</v>
      </c>
      <c r="D128" s="124">
        <v>1.1655378965874825</v>
      </c>
      <c r="E128" s="125">
        <f t="shared" si="5"/>
        <v>21542.844832408911</v>
      </c>
      <c r="F128" s="85">
        <v>18245</v>
      </c>
      <c r="G128" s="125">
        <f t="shared" si="6"/>
        <v>-3297.8448324089113</v>
      </c>
      <c r="H128" s="92">
        <f t="shared" si="7"/>
        <v>10875780.53864616</v>
      </c>
    </row>
    <row r="129" spans="1:8" x14ac:dyDescent="0.2">
      <c r="A129" s="13">
        <v>105</v>
      </c>
      <c r="B129" s="27">
        <v>18604.307543213057</v>
      </c>
      <c r="C129" s="27">
        <v>-2941.462227107846</v>
      </c>
      <c r="D129" s="124">
        <v>1.1148038333779526</v>
      </c>
      <c r="E129" s="125">
        <f t="shared" si="5"/>
        <v>20740.153366516275</v>
      </c>
      <c r="F129" s="85">
        <v>17461</v>
      </c>
      <c r="G129" s="125">
        <f t="shared" si="6"/>
        <v>-3279.1533665162751</v>
      </c>
      <c r="H129" s="92">
        <f t="shared" si="7"/>
        <v>10752846.80113502</v>
      </c>
    </row>
    <row r="130" spans="1:8" x14ac:dyDescent="0.2">
      <c r="A130" s="13">
        <v>106</v>
      </c>
      <c r="B130" s="27">
        <v>18725.436722613933</v>
      </c>
      <c r="C130" s="27">
        <v>-2244.5714132506328</v>
      </c>
      <c r="D130" s="124">
        <v>0.91008570960643631</v>
      </c>
      <c r="E130" s="125">
        <f t="shared" si="5"/>
        <v>17041.752367390523</v>
      </c>
      <c r="F130" s="85">
        <v>14999</v>
      </c>
      <c r="G130" s="125">
        <f t="shared" si="6"/>
        <v>-2042.7523673905234</v>
      </c>
      <c r="H130" s="92">
        <f t="shared" si="7"/>
        <v>4172837.234479588</v>
      </c>
    </row>
    <row r="131" spans="1:8" x14ac:dyDescent="0.2">
      <c r="A131" s="13">
        <v>107</v>
      </c>
      <c r="B131" s="27">
        <v>18846.565902014809</v>
      </c>
      <c r="C131" s="27">
        <v>-300.02194839095682</v>
      </c>
      <c r="D131" s="124">
        <v>0.86388062595723791</v>
      </c>
      <c r="E131" s="125">
        <f t="shared" si="5"/>
        <v>16281.183148576889</v>
      </c>
      <c r="F131" s="85">
        <v>16022</v>
      </c>
      <c r="G131" s="125">
        <f t="shared" si="6"/>
        <v>-259.18314857688893</v>
      </c>
      <c r="H131" s="92">
        <f t="shared" si="7"/>
        <v>67175.904506229679</v>
      </c>
    </row>
    <row r="132" spans="1:8" x14ac:dyDescent="0.2">
      <c r="A132" s="13">
        <v>108</v>
      </c>
      <c r="B132" s="27">
        <v>18967.695081415688</v>
      </c>
      <c r="C132" s="27">
        <v>-1324.3391165789726</v>
      </c>
      <c r="D132" s="124">
        <v>1.1655378965874825</v>
      </c>
      <c r="E132" s="125">
        <f t="shared" si="5"/>
        <v>22107.567428305978</v>
      </c>
      <c r="F132" s="85">
        <v>20564</v>
      </c>
      <c r="G132" s="125">
        <f t="shared" si="6"/>
        <v>-1543.567428305978</v>
      </c>
      <c r="H132" s="92">
        <f t="shared" si="7"/>
        <v>2382600.4057271304</v>
      </c>
    </row>
    <row r="133" spans="1:8" x14ac:dyDescent="0.2">
      <c r="A133" s="13">
        <v>109</v>
      </c>
      <c r="B133" s="27">
        <v>19088.824260816567</v>
      </c>
      <c r="C133" s="27">
        <v>-4402.8324209864022</v>
      </c>
      <c r="D133" s="124">
        <v>1.1148038333779526</v>
      </c>
      <c r="E133" s="125">
        <f t="shared" si="5"/>
        <v>21280.294460636371</v>
      </c>
      <c r="F133" s="85">
        <v>16372</v>
      </c>
      <c r="G133" s="125">
        <f t="shared" si="6"/>
        <v>-4908.2944606363708</v>
      </c>
      <c r="H133" s="92">
        <f t="shared" si="7"/>
        <v>24091354.512313683</v>
      </c>
    </row>
    <row r="134" spans="1:8" x14ac:dyDescent="0.2">
      <c r="A134" s="13">
        <v>110</v>
      </c>
      <c r="B134" s="27">
        <v>19209.953440217443</v>
      </c>
      <c r="C134" s="27">
        <v>-1789.6161767568265</v>
      </c>
      <c r="D134" s="124">
        <v>0.91008570960643631</v>
      </c>
      <c r="E134" s="125">
        <f t="shared" si="5"/>
        <v>17482.704108146892</v>
      </c>
      <c r="F134" s="85">
        <v>15854</v>
      </c>
      <c r="G134" s="125">
        <f t="shared" si="6"/>
        <v>-1628.7041081468924</v>
      </c>
      <c r="H134" s="92">
        <f t="shared" si="7"/>
        <v>2652677.0718945642</v>
      </c>
    </row>
    <row r="135" spans="1:8" x14ac:dyDescent="0.2">
      <c r="A135" s="13">
        <v>111</v>
      </c>
      <c r="B135" s="27">
        <v>19331.082619618319</v>
      </c>
      <c r="C135" s="27">
        <v>-1834.4522451941193</v>
      </c>
      <c r="D135" s="124">
        <v>0.86388062595723791</v>
      </c>
      <c r="E135" s="125">
        <f t="shared" si="5"/>
        <v>16699.747753866955</v>
      </c>
      <c r="F135" s="85">
        <v>15115</v>
      </c>
      <c r="G135" s="125">
        <f t="shared" si="6"/>
        <v>-1584.7477538669555</v>
      </c>
      <c r="H135" s="92">
        <f t="shared" si="7"/>
        <v>2511425.4433863605</v>
      </c>
    </row>
    <row r="136" spans="1:8" x14ac:dyDescent="0.2">
      <c r="A136" s="13">
        <v>112</v>
      </c>
      <c r="B136" s="27">
        <v>19452.211799019198</v>
      </c>
      <c r="C136" s="27">
        <v>-3831.0981026672198</v>
      </c>
      <c r="D136" s="124">
        <v>1.1655378965874825</v>
      </c>
      <c r="E136" s="125">
        <f t="shared" si="5"/>
        <v>22672.290024203045</v>
      </c>
      <c r="F136" s="85">
        <v>18207</v>
      </c>
      <c r="G136" s="125">
        <f t="shared" si="6"/>
        <v>-4465.2900242030446</v>
      </c>
      <c r="H136" s="92">
        <f t="shared" si="7"/>
        <v>19938815.000247225</v>
      </c>
    </row>
    <row r="137" spans="1:8" x14ac:dyDescent="0.2">
      <c r="A137" s="13">
        <v>113</v>
      </c>
      <c r="B137" s="27">
        <v>19573.340978420078</v>
      </c>
      <c r="C137" s="27">
        <v>-2092.2385489911576</v>
      </c>
      <c r="D137" s="124">
        <v>1.1148038333779526</v>
      </c>
      <c r="E137" s="125">
        <f t="shared" si="5"/>
        <v>21820.43555475647</v>
      </c>
      <c r="F137" s="85">
        <v>19488</v>
      </c>
      <c r="G137" s="125">
        <f t="shared" si="6"/>
        <v>-2332.4355547564701</v>
      </c>
      <c r="H137" s="92">
        <f t="shared" si="7"/>
        <v>5440255.6170921223</v>
      </c>
    </row>
    <row r="138" spans="1:8" x14ac:dyDescent="0.2">
      <c r="A138" s="13">
        <v>114</v>
      </c>
      <c r="B138" s="27">
        <v>19694.470157820957</v>
      </c>
      <c r="C138" s="27">
        <v>-1406.0827847265646</v>
      </c>
      <c r="D138" s="124">
        <v>0.91008570960643631</v>
      </c>
      <c r="E138" s="125">
        <f t="shared" si="5"/>
        <v>17923.655848903269</v>
      </c>
      <c r="F138" s="85">
        <v>16644</v>
      </c>
      <c r="G138" s="125">
        <f t="shared" si="6"/>
        <v>-1279.6558489032686</v>
      </c>
      <c r="H138" s="92">
        <f t="shared" si="7"/>
        <v>1637519.091632345</v>
      </c>
    </row>
    <row r="139" spans="1:8" x14ac:dyDescent="0.2">
      <c r="A139" s="13">
        <v>115</v>
      </c>
      <c r="B139" s="27">
        <v>19815.599337221833</v>
      </c>
      <c r="C139" s="27">
        <v>1751.0378116962784</v>
      </c>
      <c r="D139" s="124">
        <v>0.86388062595723791</v>
      </c>
      <c r="E139" s="125">
        <f t="shared" si="5"/>
        <v>17118.312359157026</v>
      </c>
      <c r="F139" s="85">
        <v>18631</v>
      </c>
      <c r="G139" s="125">
        <f t="shared" si="6"/>
        <v>1512.6876408429744</v>
      </c>
      <c r="H139" s="92">
        <f t="shared" si="7"/>
        <v>2288223.8987590834</v>
      </c>
    </row>
    <row r="140" spans="1:8" x14ac:dyDescent="0.2">
      <c r="A140" s="13">
        <v>116</v>
      </c>
      <c r="B140" s="27">
        <v>19936.728516622708</v>
      </c>
      <c r="C140" s="27">
        <v>-1839.5048555499161</v>
      </c>
      <c r="D140" s="124">
        <v>1.1655378965874825</v>
      </c>
      <c r="E140" s="125">
        <f t="shared" si="5"/>
        <v>23237.012620100111</v>
      </c>
      <c r="F140" s="85">
        <v>21093</v>
      </c>
      <c r="G140" s="125">
        <f t="shared" si="6"/>
        <v>-2144.0126201001112</v>
      </c>
      <c r="H140" s="92">
        <f t="shared" si="7"/>
        <v>4596790.1151485443</v>
      </c>
    </row>
    <row r="141" spans="1:8" x14ac:dyDescent="0.2">
      <c r="A141" s="13">
        <v>117</v>
      </c>
      <c r="B141" s="27">
        <v>20057.857696023588</v>
      </c>
      <c r="C141" s="27">
        <v>-133.27604770281687</v>
      </c>
      <c r="D141" s="124">
        <v>1.1148038333779526</v>
      </c>
      <c r="E141" s="125">
        <f t="shared" si="5"/>
        <v>22360.576648876566</v>
      </c>
      <c r="F141" s="85">
        <v>22212</v>
      </c>
      <c r="G141" s="125">
        <f t="shared" si="6"/>
        <v>-148.57664887656574</v>
      </c>
      <c r="H141" s="92">
        <f t="shared" si="7"/>
        <v>22075.020591390305</v>
      </c>
    </row>
    <row r="142" spans="1:8" x14ac:dyDescent="0.2">
      <c r="A142" s="13">
        <v>118</v>
      </c>
      <c r="B142" s="27">
        <v>20178.986875424467</v>
      </c>
      <c r="C142" s="27">
        <v>1535.4514367055126</v>
      </c>
      <c r="D142" s="124">
        <v>0.91008570960643631</v>
      </c>
      <c r="E142" s="125">
        <f t="shared" si="5"/>
        <v>18364.607589659641</v>
      </c>
      <c r="F142" s="85">
        <v>19762</v>
      </c>
      <c r="G142" s="125">
        <f t="shared" si="6"/>
        <v>1397.3924103403588</v>
      </c>
      <c r="H142" s="92">
        <f t="shared" si="7"/>
        <v>1952705.5484768376</v>
      </c>
    </row>
    <row r="143" spans="1:8" x14ac:dyDescent="0.2">
      <c r="A143" s="13">
        <v>119</v>
      </c>
      <c r="B143" s="27">
        <v>20300.116054825343</v>
      </c>
      <c r="C143" s="27">
        <v>2160.1630821215804</v>
      </c>
      <c r="D143" s="124">
        <v>0.86388062595723791</v>
      </c>
      <c r="E143" s="125">
        <f t="shared" si="5"/>
        <v>17536.876964447092</v>
      </c>
      <c r="F143" s="85">
        <v>19403</v>
      </c>
      <c r="G143" s="125">
        <f t="shared" si="6"/>
        <v>1866.1230355529078</v>
      </c>
      <c r="H143" s="92">
        <f t="shared" si="7"/>
        <v>3482415.1838211995</v>
      </c>
    </row>
    <row r="144" spans="1:8" x14ac:dyDescent="0.2">
      <c r="A144" s="13">
        <v>120</v>
      </c>
      <c r="B144" s="27">
        <v>20421.245234226219</v>
      </c>
      <c r="C144" s="27">
        <v>-2209.0531964131005</v>
      </c>
      <c r="D144" s="124">
        <v>1.1655378965874825</v>
      </c>
      <c r="E144" s="125">
        <f t="shared" si="5"/>
        <v>23801.735215997178</v>
      </c>
      <c r="F144" s="85">
        <v>21227</v>
      </c>
      <c r="G144" s="125">
        <f t="shared" si="6"/>
        <v>-2574.7352159971779</v>
      </c>
      <c r="H144" s="92">
        <f t="shared" si="7"/>
        <v>6629261.4324960345</v>
      </c>
    </row>
    <row r="145" spans="1:8" x14ac:dyDescent="0.2">
      <c r="A145" s="13">
        <v>121</v>
      </c>
      <c r="B145" s="27">
        <v>20542.374413627098</v>
      </c>
      <c r="C145" s="27">
        <v>246.93336061575246</v>
      </c>
      <c r="D145" s="124">
        <v>1.1148038333779526</v>
      </c>
      <c r="E145" s="125">
        <f t="shared" si="5"/>
        <v>22900.717742996661</v>
      </c>
      <c r="F145" s="85">
        <v>23176</v>
      </c>
      <c r="G145" s="125">
        <f t="shared" si="6"/>
        <v>275.2822570033386</v>
      </c>
      <c r="H145" s="92">
        <f t="shared" si="7"/>
        <v>75780.321020852163</v>
      </c>
    </row>
    <row r="146" spans="1:8" x14ac:dyDescent="0.2">
      <c r="A146" s="13">
        <v>122</v>
      </c>
      <c r="B146" s="27">
        <v>20663.503593027977</v>
      </c>
      <c r="C146" s="27">
        <v>2216.7589802683797</v>
      </c>
      <c r="D146" s="124">
        <v>0.91008570960643631</v>
      </c>
      <c r="E146" s="125">
        <f t="shared" si="5"/>
        <v>18805.559330416014</v>
      </c>
      <c r="F146" s="85">
        <v>20823</v>
      </c>
      <c r="G146" s="125">
        <f t="shared" si="6"/>
        <v>2017.4406695839862</v>
      </c>
      <c r="H146" s="92">
        <f t="shared" si="7"/>
        <v>4070066.8552914825</v>
      </c>
    </row>
    <row r="147" spans="1:8" x14ac:dyDescent="0.2">
      <c r="A147" s="13">
        <v>123</v>
      </c>
      <c r="B147" s="27">
        <v>20784.632772428853</v>
      </c>
      <c r="C147" s="27">
        <v>3115.660137973824</v>
      </c>
      <c r="D147" s="124">
        <v>0.86388062595723791</v>
      </c>
      <c r="E147" s="125">
        <f t="shared" si="5"/>
        <v>17955.441569737159</v>
      </c>
      <c r="F147" s="85">
        <v>20647</v>
      </c>
      <c r="G147" s="125">
        <f t="shared" si="6"/>
        <v>2691.5584302628413</v>
      </c>
      <c r="H147" s="92">
        <f t="shared" si="7"/>
        <v>7244486.78351897</v>
      </c>
    </row>
    <row r="148" spans="1:8" x14ac:dyDescent="0.2">
      <c r="A148" s="13">
        <v>124</v>
      </c>
      <c r="B148" s="27">
        <v>20905.761951829729</v>
      </c>
      <c r="C148" s="27">
        <v>-2600.0508612949998</v>
      </c>
      <c r="D148" s="124">
        <v>1.1655378965874825</v>
      </c>
      <c r="E148" s="125">
        <f t="shared" si="5"/>
        <v>24366.457811894245</v>
      </c>
      <c r="F148" s="85">
        <v>21336</v>
      </c>
      <c r="G148" s="125">
        <f t="shared" si="6"/>
        <v>-3030.4578118942445</v>
      </c>
      <c r="H148" s="92">
        <f t="shared" si="7"/>
        <v>9183674.5496708527</v>
      </c>
    </row>
    <row r="149" spans="1:8" x14ac:dyDescent="0.2">
      <c r="A149" s="13">
        <v>125</v>
      </c>
      <c r="B149" s="27">
        <v>21026.891131230608</v>
      </c>
      <c r="C149" s="27">
        <v>15.37594540853388</v>
      </c>
      <c r="D149" s="124">
        <v>1.1148038333779526</v>
      </c>
      <c r="E149" s="125">
        <f t="shared" si="5"/>
        <v>23440.858837116757</v>
      </c>
      <c r="F149" s="85">
        <v>23458</v>
      </c>
      <c r="G149" s="125">
        <f t="shared" si="6"/>
        <v>17.141162883242941</v>
      </c>
      <c r="H149" s="92">
        <f t="shared" si="7"/>
        <v>293.81946498986548</v>
      </c>
    </row>
    <row r="150" spans="1:8" x14ac:dyDescent="0.2">
      <c r="A150" s="13">
        <v>126</v>
      </c>
      <c r="B150" s="27">
        <v>21148.020310631488</v>
      </c>
      <c r="C150" s="27">
        <v>3028.8234390798752</v>
      </c>
      <c r="D150" s="124">
        <v>0.91008570960643631</v>
      </c>
      <c r="E150" s="125">
        <f t="shared" si="5"/>
        <v>19246.511071172386</v>
      </c>
      <c r="F150" s="85">
        <v>22003</v>
      </c>
      <c r="G150" s="125">
        <f t="shared" si="6"/>
        <v>2756.4889288276136</v>
      </c>
      <c r="H150" s="92">
        <f t="shared" si="7"/>
        <v>7598231.214749204</v>
      </c>
    </row>
    <row r="151" spans="1:8" x14ac:dyDescent="0.2">
      <c r="A151" s="13">
        <v>127</v>
      </c>
      <c r="B151" s="27">
        <v>21269.149490032363</v>
      </c>
      <c r="C151" s="27">
        <v>3788.7107623765442</v>
      </c>
      <c r="D151" s="124">
        <v>0.86388062595723791</v>
      </c>
      <c r="E151" s="125">
        <f t="shared" si="5"/>
        <v>18374.006175027225</v>
      </c>
      <c r="F151" s="85">
        <v>21647</v>
      </c>
      <c r="G151" s="125">
        <f t="shared" si="6"/>
        <v>3272.9938249727747</v>
      </c>
      <c r="H151" s="92">
        <f t="shared" si="7"/>
        <v>10712488.578309914</v>
      </c>
    </row>
    <row r="152" spans="1:8" x14ac:dyDescent="0.2">
      <c r="A152" s="13">
        <v>128</v>
      </c>
      <c r="B152" s="27">
        <v>21390.278669433239</v>
      </c>
      <c r="C152" s="27">
        <v>1273.9350617049968</v>
      </c>
      <c r="D152" s="124">
        <v>1.1655378965874825</v>
      </c>
      <c r="E152" s="125">
        <f t="shared" si="5"/>
        <v>24931.180407791311</v>
      </c>
      <c r="F152" s="85">
        <v>26416</v>
      </c>
      <c r="G152" s="125">
        <f t="shared" si="6"/>
        <v>1484.8195922086888</v>
      </c>
      <c r="H152" s="92">
        <f t="shared" si="7"/>
        <v>2204689.2214067769</v>
      </c>
    </row>
    <row r="153" spans="1:8" x14ac:dyDescent="0.2">
      <c r="A153" s="13">
        <v>129</v>
      </c>
      <c r="B153" s="27">
        <v>21511.407848834118</v>
      </c>
      <c r="C153" s="27">
        <v>1116.7884711973857</v>
      </c>
      <c r="D153" s="124">
        <v>1.1148038333779526</v>
      </c>
      <c r="E153" s="125">
        <f t="shared" si="5"/>
        <v>23980.999931236853</v>
      </c>
      <c r="F153" s="85">
        <v>25226</v>
      </c>
      <c r="G153" s="125">
        <f t="shared" si="6"/>
        <v>1245.0000687631473</v>
      </c>
      <c r="H153" s="92">
        <f t="shared" si="7"/>
        <v>1550025.1712202413</v>
      </c>
    </row>
    <row r="154" spans="1:8" x14ac:dyDescent="0.2">
      <c r="A154" s="13">
        <v>130</v>
      </c>
      <c r="B154" s="27">
        <v>21632.537028234998</v>
      </c>
      <c r="C154" s="27">
        <v>5533.0362128736706</v>
      </c>
      <c r="D154" s="124">
        <v>0.91008570960643631</v>
      </c>
      <c r="E154" s="125">
        <f t="shared" ref="E154:E173" si="8">B154*D154</f>
        <v>19687.462811928755</v>
      </c>
      <c r="F154" s="85">
        <v>24723</v>
      </c>
      <c r="G154" s="125">
        <f t="shared" ref="G154:G173" si="9">F154-E154</f>
        <v>5035.5371880712446</v>
      </c>
      <c r="H154" s="92">
        <f t="shared" ref="H154:H173" si="10">G154*G154</f>
        <v>25356634.772448458</v>
      </c>
    </row>
    <row r="155" spans="1:8" x14ac:dyDescent="0.2">
      <c r="A155" s="13">
        <v>131</v>
      </c>
      <c r="B155" s="27">
        <v>21753.666207635873</v>
      </c>
      <c r="C155" s="27">
        <v>1334.0144286784271</v>
      </c>
      <c r="D155" s="124">
        <v>0.86388062595723791</v>
      </c>
      <c r="E155" s="125">
        <f t="shared" si="8"/>
        <v>18792.570780317292</v>
      </c>
      <c r="F155" s="85">
        <v>19945</v>
      </c>
      <c r="G155" s="125">
        <f t="shared" si="9"/>
        <v>1152.4292196827082</v>
      </c>
      <c r="H155" s="92">
        <f t="shared" si="10"/>
        <v>1328093.1063784957</v>
      </c>
    </row>
    <row r="156" spans="1:8" x14ac:dyDescent="0.2">
      <c r="A156" s="13">
        <v>132</v>
      </c>
      <c r="B156" s="27">
        <v>21874.795387036749</v>
      </c>
      <c r="C156" s="27">
        <v>-1249.1254106374763</v>
      </c>
      <c r="D156" s="124">
        <v>1.1655378965874825</v>
      </c>
      <c r="E156" s="125">
        <f t="shared" si="8"/>
        <v>25495.903003688378</v>
      </c>
      <c r="F156" s="85">
        <v>24040</v>
      </c>
      <c r="G156" s="125">
        <f t="shared" si="9"/>
        <v>-1455.9030036883778</v>
      </c>
      <c r="H156" s="92">
        <f t="shared" si="10"/>
        <v>2119653.5561488406</v>
      </c>
    </row>
    <row r="157" spans="1:8" x14ac:dyDescent="0.2">
      <c r="A157" s="13">
        <v>133</v>
      </c>
      <c r="B157" s="27">
        <v>21995.924566437629</v>
      </c>
      <c r="C157" s="27">
        <v>460.04414345171608</v>
      </c>
      <c r="D157" s="124">
        <v>1.1148038333779526</v>
      </c>
      <c r="E157" s="125">
        <f t="shared" si="8"/>
        <v>24521.141025356948</v>
      </c>
      <c r="F157" s="85">
        <v>25034</v>
      </c>
      <c r="G157" s="125">
        <f t="shared" si="9"/>
        <v>512.85897464305162</v>
      </c>
      <c r="H157" s="92">
        <f t="shared" si="10"/>
        <v>263024.32787192229</v>
      </c>
    </row>
    <row r="158" spans="1:8" x14ac:dyDescent="0.2">
      <c r="A158" s="13">
        <v>134</v>
      </c>
      <c r="B158" s="27">
        <v>22117.053745838508</v>
      </c>
      <c r="C158" s="27">
        <v>5226.5247076254418</v>
      </c>
      <c r="D158" s="124">
        <v>0.91008570960643631</v>
      </c>
      <c r="E158" s="125">
        <f t="shared" si="8"/>
        <v>20128.414552685128</v>
      </c>
      <c r="F158" s="85">
        <v>24885</v>
      </c>
      <c r="G158" s="125">
        <f t="shared" si="9"/>
        <v>4756.585447314872</v>
      </c>
      <c r="H158" s="92">
        <f t="shared" si="10"/>
        <v>22625105.11760762</v>
      </c>
    </row>
    <row r="159" spans="1:8" x14ac:dyDescent="0.2">
      <c r="A159" s="13">
        <v>135</v>
      </c>
      <c r="B159" s="27">
        <v>22238.182925239384</v>
      </c>
      <c r="C159" s="27">
        <v>2265.2025703485415</v>
      </c>
      <c r="D159" s="124">
        <v>0.86388062595723791</v>
      </c>
      <c r="E159" s="125">
        <f t="shared" si="8"/>
        <v>19211.135385607358</v>
      </c>
      <c r="F159" s="85">
        <v>21168</v>
      </c>
      <c r="G159" s="125">
        <f t="shared" si="9"/>
        <v>1956.8646143926417</v>
      </c>
      <c r="H159" s="92">
        <f t="shared" si="10"/>
        <v>3829319.1190620624</v>
      </c>
    </row>
    <row r="160" spans="1:8" x14ac:dyDescent="0.2">
      <c r="A160" s="13">
        <v>136</v>
      </c>
      <c r="B160" s="27">
        <v>22359.312104640259</v>
      </c>
      <c r="C160" s="27">
        <v>-2161.7706356545968</v>
      </c>
      <c r="D160" s="124">
        <v>1.1655378965874825</v>
      </c>
      <c r="E160" s="125">
        <f t="shared" si="8"/>
        <v>26060.625599585444</v>
      </c>
      <c r="F160" s="85">
        <v>23541</v>
      </c>
      <c r="G160" s="125">
        <f t="shared" si="9"/>
        <v>-2519.6255995854444</v>
      </c>
      <c r="H160" s="92">
        <f t="shared" si="10"/>
        <v>6348513.1620863108</v>
      </c>
    </row>
    <row r="161" spans="1:8" x14ac:dyDescent="0.2">
      <c r="A161" s="13">
        <v>137</v>
      </c>
      <c r="B161" s="27">
        <v>22480.441284041139</v>
      </c>
      <c r="C161" s="27">
        <v>859.09094662958523</v>
      </c>
      <c r="D161" s="124">
        <v>1.1148038333779526</v>
      </c>
      <c r="E161" s="125">
        <f t="shared" si="8"/>
        <v>25061.282119477044</v>
      </c>
      <c r="F161" s="85">
        <v>26019</v>
      </c>
      <c r="G161" s="125">
        <f t="shared" si="9"/>
        <v>957.71788052295597</v>
      </c>
      <c r="H161" s="92">
        <f t="shared" si="10"/>
        <v>917223.53867338295</v>
      </c>
    </row>
    <row r="162" spans="1:8" x14ac:dyDescent="0.2">
      <c r="A162" s="13">
        <v>138</v>
      </c>
      <c r="B162" s="27">
        <v>22601.570463442018</v>
      </c>
      <c r="C162" s="27">
        <v>4491.4821355959793</v>
      </c>
      <c r="D162" s="124">
        <v>0.91008570960643631</v>
      </c>
      <c r="E162" s="125">
        <f t="shared" si="8"/>
        <v>20569.366293441501</v>
      </c>
      <c r="F162" s="85">
        <v>24657</v>
      </c>
      <c r="G162" s="125">
        <f t="shared" si="9"/>
        <v>4087.6337065584994</v>
      </c>
      <c r="H162" s="92">
        <f t="shared" si="10"/>
        <v>16708749.318993177</v>
      </c>
    </row>
    <row r="163" spans="1:8" x14ac:dyDescent="0.2">
      <c r="A163" s="13">
        <v>139</v>
      </c>
      <c r="B163" s="27">
        <v>22722.699642842897</v>
      </c>
      <c r="C163" s="27">
        <v>1122.0300351434817</v>
      </c>
      <c r="D163" s="124">
        <v>0.86388062595723791</v>
      </c>
      <c r="E163" s="125">
        <f t="shared" si="8"/>
        <v>19629.699990897429</v>
      </c>
      <c r="F163" s="85">
        <v>20599</v>
      </c>
      <c r="G163" s="125">
        <f t="shared" si="9"/>
        <v>969.30000910257149</v>
      </c>
      <c r="H163" s="92">
        <f t="shared" si="10"/>
        <v>939542.50764624518</v>
      </c>
    </row>
    <row r="164" spans="1:8" x14ac:dyDescent="0.2">
      <c r="A164" s="13">
        <v>140</v>
      </c>
      <c r="B164" s="27">
        <v>22843.82882224377</v>
      </c>
      <c r="C164" s="27">
        <v>-1794.3202032346271</v>
      </c>
      <c r="D164" s="124">
        <v>1.1655378965874825</v>
      </c>
      <c r="E164" s="125">
        <f t="shared" si="8"/>
        <v>26625.348195482511</v>
      </c>
      <c r="F164" s="85">
        <v>24534</v>
      </c>
      <c r="G164" s="125">
        <f t="shared" si="9"/>
        <v>-2091.3481954825111</v>
      </c>
      <c r="H164" s="92">
        <f t="shared" si="10"/>
        <v>4373737.2747479556</v>
      </c>
    </row>
    <row r="165" spans="1:8" x14ac:dyDescent="0.2">
      <c r="A165" s="13">
        <v>141</v>
      </c>
      <c r="B165" s="27">
        <v>22964.958001644649</v>
      </c>
      <c r="C165" s="27">
        <v>2794.7309590445075</v>
      </c>
      <c r="D165" s="124">
        <v>1.1148038333779526</v>
      </c>
      <c r="E165" s="125">
        <f t="shared" si="8"/>
        <v>25601.42321359714</v>
      </c>
      <c r="F165" s="85">
        <v>28717</v>
      </c>
      <c r="G165" s="125">
        <f t="shared" si="9"/>
        <v>3115.5767864028603</v>
      </c>
      <c r="H165" s="92">
        <f t="shared" si="10"/>
        <v>9706818.7119723745</v>
      </c>
    </row>
    <row r="166" spans="1:8" x14ac:dyDescent="0.2">
      <c r="A166" s="13">
        <v>142</v>
      </c>
      <c r="B166" s="27">
        <v>23086.087181045528</v>
      </c>
      <c r="C166" s="27">
        <v>5634.2846741540161</v>
      </c>
      <c r="D166" s="124">
        <v>0.91008570960643631</v>
      </c>
      <c r="E166" s="125">
        <f t="shared" si="8"/>
        <v>21010.318034197873</v>
      </c>
      <c r="F166" s="85">
        <v>26138</v>
      </c>
      <c r="G166" s="125">
        <f t="shared" si="9"/>
        <v>5127.6819658021268</v>
      </c>
      <c r="H166" s="92">
        <f t="shared" si="10"/>
        <v>26293122.342412364</v>
      </c>
    </row>
    <row r="167" spans="1:8" x14ac:dyDescent="0.2">
      <c r="A167" s="13">
        <v>143</v>
      </c>
      <c r="B167" s="27">
        <v>23207.216360446408</v>
      </c>
      <c r="C167" s="27">
        <v>3379.7903507527335</v>
      </c>
      <c r="D167" s="124">
        <v>0.86388062595723791</v>
      </c>
      <c r="E167" s="125">
        <f t="shared" si="8"/>
        <v>20048.264596187495</v>
      </c>
      <c r="F167" s="85">
        <v>22968</v>
      </c>
      <c r="G167" s="125">
        <f t="shared" si="9"/>
        <v>2919.735403812505</v>
      </c>
      <c r="H167" s="92">
        <f t="shared" si="10"/>
        <v>8524854.8282761723</v>
      </c>
    </row>
    <row r="168" spans="1:8" x14ac:dyDescent="0.2">
      <c r="A168" s="13">
        <v>144</v>
      </c>
      <c r="B168" s="27">
        <v>23328.34553984728</v>
      </c>
      <c r="C168" s="27">
        <v>-525.99816202849979</v>
      </c>
      <c r="D168" s="124">
        <v>1.1655378965874825</v>
      </c>
      <c r="E168" s="125">
        <f t="shared" si="8"/>
        <v>27190.070791379578</v>
      </c>
      <c r="F168" s="85">
        <v>26577</v>
      </c>
      <c r="G168" s="125">
        <f t="shared" si="9"/>
        <v>-613.07079137957771</v>
      </c>
      <c r="H168" s="92">
        <f t="shared" si="10"/>
        <v>375855.79524278169</v>
      </c>
    </row>
    <row r="169" spans="1:8" x14ac:dyDescent="0.2">
      <c r="A169" s="13">
        <v>145</v>
      </c>
      <c r="B169" s="27">
        <v>23449.474719248159</v>
      </c>
      <c r="C169" s="27">
        <v>2259.0841696800453</v>
      </c>
      <c r="D169" s="124">
        <v>1.1148038333779526</v>
      </c>
      <c r="E169" s="125">
        <f t="shared" si="8"/>
        <v>26141.564307717239</v>
      </c>
      <c r="F169" s="85">
        <v>28660</v>
      </c>
      <c r="G169" s="125">
        <f t="shared" si="9"/>
        <v>2518.435692282761</v>
      </c>
      <c r="H169" s="92">
        <f t="shared" si="10"/>
        <v>6342518.3361637499</v>
      </c>
    </row>
    <row r="170" spans="1:8" x14ac:dyDescent="0.2">
      <c r="A170" s="13">
        <v>146</v>
      </c>
      <c r="B170" s="27">
        <v>23570.603898649038</v>
      </c>
      <c r="C170" s="27">
        <v>9865.8072863583147</v>
      </c>
      <c r="D170" s="124">
        <v>0.91008570960643631</v>
      </c>
      <c r="E170" s="125">
        <f t="shared" si="8"/>
        <v>21451.269774954246</v>
      </c>
      <c r="F170" s="85">
        <v>30430</v>
      </c>
      <c r="G170" s="125">
        <f t="shared" si="9"/>
        <v>8978.7302250457542</v>
      </c>
      <c r="H170" s="92">
        <f t="shared" si="10"/>
        <v>80617596.454150185</v>
      </c>
    </row>
    <row r="171" spans="1:8" x14ac:dyDescent="0.2">
      <c r="A171" s="13">
        <v>147</v>
      </c>
      <c r="B171" s="27">
        <v>23691.733078049918</v>
      </c>
      <c r="C171" s="27">
        <v>7974.6791298725693</v>
      </c>
      <c r="D171" s="124">
        <v>0.86388062595723791</v>
      </c>
      <c r="E171" s="125">
        <f t="shared" si="8"/>
        <v>20466.829201477562</v>
      </c>
      <c r="F171" s="85">
        <v>27356</v>
      </c>
      <c r="G171" s="125">
        <f t="shared" si="9"/>
        <v>6889.1707985224384</v>
      </c>
      <c r="H171" s="92">
        <f t="shared" si="10"/>
        <v>47460674.291214295</v>
      </c>
    </row>
    <row r="172" spans="1:8" x14ac:dyDescent="0.2">
      <c r="A172" s="13">
        <v>148</v>
      </c>
      <c r="B172" s="27">
        <v>23812.86225745079</v>
      </c>
      <c r="C172" s="27">
        <v>-1974.018514552823</v>
      </c>
      <c r="D172" s="124">
        <v>1.1655378965874825</v>
      </c>
      <c r="E172" s="125">
        <f t="shared" si="8"/>
        <v>27754.793387276644</v>
      </c>
      <c r="F172" s="85">
        <v>25454</v>
      </c>
      <c r="G172" s="125">
        <f t="shared" si="9"/>
        <v>-2300.7933872766444</v>
      </c>
      <c r="H172" s="92">
        <f t="shared" si="10"/>
        <v>5293650.2109359344</v>
      </c>
    </row>
    <row r="173" spans="1:8" ht="13.5" thickBot="1" x14ac:dyDescent="0.25">
      <c r="A173" s="14">
        <v>149</v>
      </c>
      <c r="B173" s="28">
        <v>23933.991436851669</v>
      </c>
      <c r="C173" s="28">
        <v>3150.5942956081417</v>
      </c>
      <c r="D173" s="124">
        <v>1.1148038333779526</v>
      </c>
      <c r="E173" s="125">
        <f t="shared" si="8"/>
        <v>26681.705401837335</v>
      </c>
      <c r="F173" s="85">
        <v>30194</v>
      </c>
      <c r="G173" s="125">
        <f t="shared" si="9"/>
        <v>3512.2945981626654</v>
      </c>
      <c r="H173" s="92">
        <f t="shared" si="10"/>
        <v>12336213.344282638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F150"/>
  <sheetViews>
    <sheetView workbookViewId="0"/>
  </sheetViews>
  <sheetFormatPr defaultRowHeight="12.75" x14ac:dyDescent="0.2"/>
  <cols>
    <col min="4" max="4" width="10.28515625" bestFit="1" customWidth="1"/>
    <col min="5" max="5" width="15.7109375" bestFit="1" customWidth="1"/>
    <col min="6" max="6" width="23.42578125" bestFit="1" customWidth="1"/>
  </cols>
  <sheetData>
    <row r="1" spans="1:6" x14ac:dyDescent="0.2">
      <c r="A1" t="s">
        <v>8</v>
      </c>
      <c r="B1" t="s">
        <v>159</v>
      </c>
      <c r="C1" s="8" t="s">
        <v>201</v>
      </c>
      <c r="D1" t="s">
        <v>158</v>
      </c>
      <c r="E1" s="8" t="s">
        <v>250</v>
      </c>
      <c r="F1" s="8" t="s">
        <v>265</v>
      </c>
    </row>
    <row r="2" spans="1:6" x14ac:dyDescent="0.2">
      <c r="A2" t="s">
        <v>9</v>
      </c>
      <c r="B2">
        <v>1</v>
      </c>
      <c r="C2">
        <f>B2*B2</f>
        <v>1</v>
      </c>
      <c r="D2" s="12">
        <v>7992</v>
      </c>
      <c r="E2" s="25">
        <v>1.1148038333779526</v>
      </c>
      <c r="F2" s="12">
        <f>D2/E2</f>
        <v>7168.9742721672783</v>
      </c>
    </row>
    <row r="3" spans="1:6" x14ac:dyDescent="0.2">
      <c r="A3" t="s">
        <v>10</v>
      </c>
      <c r="B3">
        <v>2</v>
      </c>
      <c r="C3">
        <f t="shared" ref="C3:C66" si="0">B3*B3</f>
        <v>4</v>
      </c>
      <c r="D3" s="12">
        <v>6114</v>
      </c>
      <c r="E3" s="25">
        <v>0.91008570960643631</v>
      </c>
      <c r="F3" s="12">
        <f t="shared" ref="F3:F66" si="1">D3/E3</f>
        <v>6718.0485700011486</v>
      </c>
    </row>
    <row r="4" spans="1:6" x14ac:dyDescent="0.2">
      <c r="A4" t="s">
        <v>11</v>
      </c>
      <c r="B4">
        <v>3</v>
      </c>
      <c r="C4">
        <f t="shared" si="0"/>
        <v>9</v>
      </c>
      <c r="D4" s="12">
        <v>5965</v>
      </c>
      <c r="E4" s="25">
        <v>0.86388062595723791</v>
      </c>
      <c r="F4" s="12">
        <f t="shared" si="1"/>
        <v>6904.889195067175</v>
      </c>
    </row>
    <row r="5" spans="1:6" x14ac:dyDescent="0.2">
      <c r="A5" t="s">
        <v>12</v>
      </c>
      <c r="B5">
        <v>4</v>
      </c>
      <c r="C5">
        <f t="shared" si="0"/>
        <v>16</v>
      </c>
      <c r="D5" s="12">
        <v>8460</v>
      </c>
      <c r="E5" s="25">
        <v>1.1655378965874825</v>
      </c>
      <c r="F5" s="12">
        <f t="shared" si="1"/>
        <v>7258.4512479341874</v>
      </c>
    </row>
    <row r="6" spans="1:6" x14ac:dyDescent="0.2">
      <c r="A6" t="s">
        <v>13</v>
      </c>
      <c r="B6">
        <v>5</v>
      </c>
      <c r="C6">
        <f t="shared" si="0"/>
        <v>25</v>
      </c>
      <c r="D6" s="12">
        <v>8323</v>
      </c>
      <c r="E6" s="25">
        <v>1.1148038333779526</v>
      </c>
      <c r="F6" s="12">
        <f t="shared" si="1"/>
        <v>7465.887495901934</v>
      </c>
    </row>
    <row r="7" spans="1:6" x14ac:dyDescent="0.2">
      <c r="A7" t="s">
        <v>14</v>
      </c>
      <c r="B7">
        <v>6</v>
      </c>
      <c r="C7">
        <f t="shared" si="0"/>
        <v>36</v>
      </c>
      <c r="D7" s="12">
        <v>6333</v>
      </c>
      <c r="E7" s="25">
        <v>0.91008570960643631</v>
      </c>
      <c r="F7" s="12">
        <f t="shared" si="1"/>
        <v>6958.6852459629172</v>
      </c>
    </row>
    <row r="8" spans="1:6" x14ac:dyDescent="0.2">
      <c r="A8" t="s">
        <v>15</v>
      </c>
      <c r="B8">
        <v>7</v>
      </c>
      <c r="C8">
        <f t="shared" si="0"/>
        <v>49</v>
      </c>
      <c r="D8" s="12">
        <v>5675</v>
      </c>
      <c r="E8" s="25">
        <v>0.86388062595723791</v>
      </c>
      <c r="F8" s="12">
        <f t="shared" si="1"/>
        <v>6569.1946658853676</v>
      </c>
    </row>
    <row r="9" spans="1:6" x14ac:dyDescent="0.2">
      <c r="A9" t="s">
        <v>16</v>
      </c>
      <c r="B9">
        <v>8</v>
      </c>
      <c r="C9">
        <f t="shared" si="0"/>
        <v>64</v>
      </c>
      <c r="D9" s="12">
        <v>10090</v>
      </c>
      <c r="E9" s="25">
        <v>1.1655378965874825</v>
      </c>
      <c r="F9" s="12">
        <f t="shared" si="1"/>
        <v>8656.9471739546043</v>
      </c>
    </row>
    <row r="10" spans="1:6" x14ac:dyDescent="0.2">
      <c r="A10" t="s">
        <v>17</v>
      </c>
      <c r="B10">
        <v>9</v>
      </c>
      <c r="C10">
        <f t="shared" si="0"/>
        <v>81</v>
      </c>
      <c r="D10" s="12">
        <v>9035</v>
      </c>
      <c r="E10" s="25">
        <v>1.1148038333779526</v>
      </c>
      <c r="F10" s="12">
        <f t="shared" si="1"/>
        <v>8104.564883512433</v>
      </c>
    </row>
    <row r="11" spans="1:6" x14ac:dyDescent="0.2">
      <c r="A11" t="s">
        <v>18</v>
      </c>
      <c r="B11">
        <v>10</v>
      </c>
      <c r="C11">
        <f t="shared" si="0"/>
        <v>100</v>
      </c>
      <c r="D11" s="12">
        <v>6976</v>
      </c>
      <c r="E11" s="25">
        <v>0.91008570960643631</v>
      </c>
      <c r="F11" s="12">
        <f t="shared" si="1"/>
        <v>7665.2121073483831</v>
      </c>
    </row>
    <row r="12" spans="1:6" x14ac:dyDescent="0.2">
      <c r="A12" t="s">
        <v>19</v>
      </c>
      <c r="B12">
        <v>11</v>
      </c>
      <c r="C12">
        <f t="shared" si="0"/>
        <v>121</v>
      </c>
      <c r="D12" s="12">
        <v>6459</v>
      </c>
      <c r="E12" s="25">
        <v>0.86388062595723791</v>
      </c>
      <c r="F12" s="12">
        <f t="shared" si="1"/>
        <v>7476.7274620182543</v>
      </c>
    </row>
    <row r="13" spans="1:6" x14ac:dyDescent="0.2">
      <c r="A13" t="s">
        <v>20</v>
      </c>
      <c r="B13">
        <v>12</v>
      </c>
      <c r="C13">
        <f t="shared" si="0"/>
        <v>144</v>
      </c>
      <c r="D13" s="12">
        <v>10896</v>
      </c>
      <c r="E13" s="25">
        <v>1.1655378965874825</v>
      </c>
      <c r="F13" s="12">
        <f t="shared" si="1"/>
        <v>9348.4733803180734</v>
      </c>
    </row>
    <row r="14" spans="1:6" x14ac:dyDescent="0.2">
      <c r="A14" t="s">
        <v>21</v>
      </c>
      <c r="B14">
        <v>13</v>
      </c>
      <c r="C14">
        <f t="shared" si="0"/>
        <v>169</v>
      </c>
      <c r="D14" s="12">
        <v>9978</v>
      </c>
      <c r="E14" s="25">
        <v>1.1148038333779526</v>
      </c>
      <c r="F14" s="12">
        <f t="shared" si="1"/>
        <v>8950.4536145752136</v>
      </c>
    </row>
    <row r="15" spans="1:6" x14ac:dyDescent="0.2">
      <c r="A15" t="s">
        <v>22</v>
      </c>
      <c r="B15">
        <v>14</v>
      </c>
      <c r="C15">
        <f t="shared" si="0"/>
        <v>196</v>
      </c>
      <c r="D15" s="12">
        <v>7466</v>
      </c>
      <c r="E15" s="25">
        <v>0.91008570960643631</v>
      </c>
      <c r="F15" s="12">
        <f t="shared" si="1"/>
        <v>8203.6229348427496</v>
      </c>
    </row>
    <row r="16" spans="1:6" x14ac:dyDescent="0.2">
      <c r="A16" t="s">
        <v>23</v>
      </c>
      <c r="B16">
        <v>15</v>
      </c>
      <c r="C16">
        <f t="shared" si="0"/>
        <v>225</v>
      </c>
      <c r="D16" s="12">
        <v>7199</v>
      </c>
      <c r="E16" s="25">
        <v>0.86388062595723791</v>
      </c>
      <c r="F16" s="12">
        <f t="shared" si="1"/>
        <v>8333.3272951028666</v>
      </c>
    </row>
    <row r="17" spans="1:6" x14ac:dyDescent="0.2">
      <c r="A17" t="s">
        <v>24</v>
      </c>
      <c r="B17">
        <v>16</v>
      </c>
      <c r="C17">
        <f t="shared" si="0"/>
        <v>256</v>
      </c>
      <c r="D17" s="12">
        <v>10977</v>
      </c>
      <c r="E17" s="25">
        <v>1.1655378965874825</v>
      </c>
      <c r="F17" s="12">
        <f t="shared" si="1"/>
        <v>9417.9691901387196</v>
      </c>
    </row>
    <row r="18" spans="1:6" x14ac:dyDescent="0.2">
      <c r="A18" t="s">
        <v>25</v>
      </c>
      <c r="B18">
        <v>17</v>
      </c>
      <c r="C18">
        <f t="shared" si="0"/>
        <v>289</v>
      </c>
      <c r="D18" s="12">
        <v>9412</v>
      </c>
      <c r="E18" s="25">
        <v>1.1148038333779526</v>
      </c>
      <c r="F18" s="12">
        <f t="shared" si="1"/>
        <v>8442.74097217698</v>
      </c>
    </row>
    <row r="19" spans="1:6" x14ac:dyDescent="0.2">
      <c r="A19" t="s">
        <v>26</v>
      </c>
      <c r="B19">
        <v>18</v>
      </c>
      <c r="C19">
        <f t="shared" si="0"/>
        <v>324</v>
      </c>
      <c r="D19" s="12">
        <v>6341</v>
      </c>
      <c r="E19" s="25">
        <v>0.91008570960643631</v>
      </c>
      <c r="F19" s="12">
        <f t="shared" si="1"/>
        <v>6967.4756268199681</v>
      </c>
    </row>
    <row r="20" spans="1:6" x14ac:dyDescent="0.2">
      <c r="A20" t="s">
        <v>27</v>
      </c>
      <c r="B20">
        <v>19</v>
      </c>
      <c r="C20">
        <f t="shared" si="0"/>
        <v>361</v>
      </c>
      <c r="D20" s="12">
        <v>7784</v>
      </c>
      <c r="E20" s="25">
        <v>0.86388062595723791</v>
      </c>
      <c r="F20" s="12">
        <f t="shared" si="1"/>
        <v>9010.5041901765126</v>
      </c>
    </row>
    <row r="21" spans="1:6" x14ac:dyDescent="0.2">
      <c r="A21" t="s">
        <v>28</v>
      </c>
      <c r="B21">
        <v>20</v>
      </c>
      <c r="C21">
        <f t="shared" si="0"/>
        <v>400</v>
      </c>
      <c r="D21" s="12">
        <v>11911</v>
      </c>
      <c r="E21" s="25">
        <v>1.1655378965874825</v>
      </c>
      <c r="F21" s="12">
        <f t="shared" si="1"/>
        <v>10219.315935478025</v>
      </c>
    </row>
    <row r="22" spans="1:6" x14ac:dyDescent="0.2">
      <c r="A22" t="s">
        <v>29</v>
      </c>
      <c r="B22">
        <v>21</v>
      </c>
      <c r="C22">
        <f t="shared" si="0"/>
        <v>441</v>
      </c>
      <c r="D22" s="12">
        <v>10079</v>
      </c>
      <c r="E22" s="25">
        <v>1.1148038333779526</v>
      </c>
      <c r="F22" s="12">
        <f t="shared" si="1"/>
        <v>9041.0525136604101</v>
      </c>
    </row>
    <row r="23" spans="1:6" x14ac:dyDescent="0.2">
      <c r="A23" t="s">
        <v>30</v>
      </c>
      <c r="B23">
        <v>22</v>
      </c>
      <c r="C23">
        <f t="shared" si="0"/>
        <v>484</v>
      </c>
      <c r="D23" s="12">
        <v>7721</v>
      </c>
      <c r="E23" s="25">
        <v>0.91008570960643631</v>
      </c>
      <c r="F23" s="12">
        <f t="shared" si="1"/>
        <v>8483.8163246612476</v>
      </c>
    </row>
    <row r="24" spans="1:6" x14ac:dyDescent="0.2">
      <c r="A24" t="s">
        <v>31</v>
      </c>
      <c r="B24">
        <v>23</v>
      </c>
      <c r="C24">
        <f t="shared" si="0"/>
        <v>529</v>
      </c>
      <c r="D24" s="12">
        <v>8197</v>
      </c>
      <c r="E24" s="25">
        <v>0.86388062595723791</v>
      </c>
      <c r="F24" s="12">
        <f t="shared" si="1"/>
        <v>9488.5795024250856</v>
      </c>
    </row>
    <row r="25" spans="1:6" x14ac:dyDescent="0.2">
      <c r="A25" t="s">
        <v>32</v>
      </c>
      <c r="B25">
        <v>24</v>
      </c>
      <c r="C25">
        <f t="shared" si="0"/>
        <v>576</v>
      </c>
      <c r="D25" s="12">
        <v>12038</v>
      </c>
      <c r="E25" s="25">
        <v>1.1655378965874825</v>
      </c>
      <c r="F25" s="12">
        <f t="shared" si="1"/>
        <v>10328.278501493114</v>
      </c>
    </row>
    <row r="26" spans="1:6" x14ac:dyDescent="0.2">
      <c r="A26" t="s">
        <v>33</v>
      </c>
      <c r="B26">
        <v>25</v>
      </c>
      <c r="C26">
        <f t="shared" si="0"/>
        <v>625</v>
      </c>
      <c r="D26" s="12">
        <v>11963</v>
      </c>
      <c r="E26" s="25">
        <v>1.1148038333779526</v>
      </c>
      <c r="F26" s="12">
        <f t="shared" si="1"/>
        <v>10731.035938180325</v>
      </c>
    </row>
    <row r="27" spans="1:6" x14ac:dyDescent="0.2">
      <c r="A27" t="s">
        <v>34</v>
      </c>
      <c r="B27">
        <v>26</v>
      </c>
      <c r="C27">
        <f t="shared" si="0"/>
        <v>676</v>
      </c>
      <c r="D27" s="12">
        <v>8033</v>
      </c>
      <c r="E27" s="25">
        <v>0.91008570960643631</v>
      </c>
      <c r="F27" s="12">
        <f t="shared" si="1"/>
        <v>8826.6411780862327</v>
      </c>
    </row>
    <row r="28" spans="1:6" x14ac:dyDescent="0.2">
      <c r="A28" t="s">
        <v>35</v>
      </c>
      <c r="B28">
        <v>27</v>
      </c>
      <c r="C28">
        <f t="shared" si="0"/>
        <v>729</v>
      </c>
      <c r="D28" s="12">
        <v>8618</v>
      </c>
      <c r="E28" s="25">
        <v>0.86388062595723791</v>
      </c>
      <c r="F28" s="12">
        <f t="shared" si="1"/>
        <v>9975.9153534097095</v>
      </c>
    </row>
    <row r="29" spans="1:6" x14ac:dyDescent="0.2">
      <c r="A29" t="s">
        <v>36</v>
      </c>
      <c r="B29">
        <v>28</v>
      </c>
      <c r="C29">
        <f t="shared" si="0"/>
        <v>784</v>
      </c>
      <c r="D29" s="12">
        <v>13625</v>
      </c>
      <c r="E29" s="25">
        <v>1.1655378965874825</v>
      </c>
      <c r="F29" s="12">
        <f t="shared" si="1"/>
        <v>11689.881590201336</v>
      </c>
    </row>
    <row r="30" spans="1:6" x14ac:dyDescent="0.2">
      <c r="A30" t="s">
        <v>37</v>
      </c>
      <c r="B30">
        <v>29</v>
      </c>
      <c r="C30">
        <f t="shared" si="0"/>
        <v>841</v>
      </c>
      <c r="D30" s="12">
        <v>11734</v>
      </c>
      <c r="E30" s="25">
        <v>1.1148038333779526</v>
      </c>
      <c r="F30" s="12">
        <f t="shared" si="1"/>
        <v>10525.61863233369</v>
      </c>
    </row>
    <row r="31" spans="1:6" x14ac:dyDescent="0.2">
      <c r="A31" t="s">
        <v>38</v>
      </c>
      <c r="B31">
        <v>30</v>
      </c>
      <c r="C31">
        <f t="shared" si="0"/>
        <v>900</v>
      </c>
      <c r="D31" s="12">
        <v>8895</v>
      </c>
      <c r="E31" s="25">
        <v>0.91008570960643631</v>
      </c>
      <c r="F31" s="12">
        <f t="shared" si="1"/>
        <v>9773.8047154334672</v>
      </c>
    </row>
    <row r="32" spans="1:6" x14ac:dyDescent="0.2">
      <c r="A32" t="s">
        <v>39</v>
      </c>
      <c r="B32">
        <v>31</v>
      </c>
      <c r="C32">
        <f t="shared" si="0"/>
        <v>961</v>
      </c>
      <c r="D32" s="12">
        <v>8727</v>
      </c>
      <c r="E32" s="25">
        <v>0.86388062595723791</v>
      </c>
      <c r="F32" s="12">
        <f t="shared" si="1"/>
        <v>10102.090193688389</v>
      </c>
    </row>
    <row r="33" spans="1:6" x14ac:dyDescent="0.2">
      <c r="A33" t="s">
        <v>40</v>
      </c>
      <c r="B33">
        <v>32</v>
      </c>
      <c r="C33">
        <f t="shared" si="0"/>
        <v>1024</v>
      </c>
      <c r="D33" s="12">
        <v>13974</v>
      </c>
      <c r="E33" s="25">
        <v>1.1655378965874825</v>
      </c>
      <c r="F33" s="12">
        <f t="shared" si="1"/>
        <v>11989.314153502639</v>
      </c>
    </row>
    <row r="34" spans="1:6" x14ac:dyDescent="0.2">
      <c r="A34" t="s">
        <v>41</v>
      </c>
      <c r="B34">
        <v>33</v>
      </c>
      <c r="C34">
        <f t="shared" si="0"/>
        <v>1089</v>
      </c>
      <c r="D34" s="12">
        <v>12583</v>
      </c>
      <c r="E34" s="25">
        <v>1.1148038333779526</v>
      </c>
      <c r="F34" s="12">
        <f t="shared" si="1"/>
        <v>11287.18759593104</v>
      </c>
    </row>
    <row r="35" spans="1:6" x14ac:dyDescent="0.2">
      <c r="A35" t="s">
        <v>42</v>
      </c>
      <c r="B35">
        <v>34</v>
      </c>
      <c r="C35">
        <f t="shared" si="0"/>
        <v>1156</v>
      </c>
      <c r="D35" s="12">
        <v>9525</v>
      </c>
      <c r="E35" s="25">
        <v>0.91008570960643631</v>
      </c>
      <c r="F35" s="12">
        <f t="shared" si="1"/>
        <v>10466.047207926225</v>
      </c>
    </row>
    <row r="36" spans="1:6" x14ac:dyDescent="0.2">
      <c r="A36" t="s">
        <v>43</v>
      </c>
      <c r="B36">
        <v>35</v>
      </c>
      <c r="C36">
        <f t="shared" si="0"/>
        <v>1225</v>
      </c>
      <c r="D36" s="12">
        <v>9662</v>
      </c>
      <c r="E36" s="25">
        <v>0.86388062595723791</v>
      </c>
      <c r="F36" s="12">
        <f t="shared" si="1"/>
        <v>11184.415658464215</v>
      </c>
    </row>
    <row r="37" spans="1:6" x14ac:dyDescent="0.2">
      <c r="A37" t="s">
        <v>44</v>
      </c>
      <c r="B37">
        <v>36</v>
      </c>
      <c r="C37">
        <f t="shared" si="0"/>
        <v>1296</v>
      </c>
      <c r="D37" s="12">
        <v>15490</v>
      </c>
      <c r="E37" s="25">
        <v>1.1655378965874825</v>
      </c>
      <c r="F37" s="12">
        <f t="shared" si="1"/>
        <v>13290.001161997701</v>
      </c>
    </row>
    <row r="38" spans="1:6" x14ac:dyDescent="0.2">
      <c r="A38" t="s">
        <v>45</v>
      </c>
      <c r="B38">
        <v>37</v>
      </c>
      <c r="C38">
        <f t="shared" si="0"/>
        <v>1369</v>
      </c>
      <c r="D38" s="12">
        <v>13839</v>
      </c>
      <c r="E38" s="25">
        <v>1.1148038333779526</v>
      </c>
      <c r="F38" s="12">
        <f t="shared" si="1"/>
        <v>12413.843212277648</v>
      </c>
    </row>
    <row r="39" spans="1:6" x14ac:dyDescent="0.2">
      <c r="A39" t="s">
        <v>46</v>
      </c>
      <c r="B39">
        <v>38</v>
      </c>
      <c r="C39">
        <f t="shared" si="0"/>
        <v>1444</v>
      </c>
      <c r="D39" s="12">
        <v>10047</v>
      </c>
      <c r="E39" s="25">
        <v>0.91008570960643631</v>
      </c>
      <c r="F39" s="12">
        <f t="shared" si="1"/>
        <v>11039.619558848795</v>
      </c>
    </row>
    <row r="40" spans="1:6" x14ac:dyDescent="0.2">
      <c r="A40" t="s">
        <v>47</v>
      </c>
      <c r="B40">
        <v>39</v>
      </c>
      <c r="C40">
        <f t="shared" si="0"/>
        <v>1521</v>
      </c>
      <c r="D40" s="12">
        <v>9788</v>
      </c>
      <c r="E40" s="25">
        <v>0.86388062595723791</v>
      </c>
      <c r="F40" s="12">
        <f t="shared" si="1"/>
        <v>11330.269143557001</v>
      </c>
    </row>
    <row r="41" spans="1:6" x14ac:dyDescent="0.2">
      <c r="A41" t="s">
        <v>48</v>
      </c>
      <c r="B41">
        <v>40</v>
      </c>
      <c r="C41">
        <f t="shared" si="0"/>
        <v>1600</v>
      </c>
      <c r="D41" s="12">
        <v>14978</v>
      </c>
      <c r="E41" s="25">
        <v>1.1655378965874825</v>
      </c>
      <c r="F41" s="12">
        <f t="shared" si="1"/>
        <v>12850.719006094356</v>
      </c>
    </row>
    <row r="42" spans="1:6" x14ac:dyDescent="0.2">
      <c r="A42" t="s">
        <v>49</v>
      </c>
      <c r="B42">
        <v>41</v>
      </c>
      <c r="C42">
        <f t="shared" si="0"/>
        <v>1681</v>
      </c>
      <c r="D42" s="12">
        <v>13045</v>
      </c>
      <c r="E42" s="25">
        <v>1.1148038333779526</v>
      </c>
      <c r="F42" s="12">
        <f t="shared" si="1"/>
        <v>11701.610282835603</v>
      </c>
    </row>
    <row r="43" spans="1:6" x14ac:dyDescent="0.2">
      <c r="A43" t="s">
        <v>50</v>
      </c>
      <c r="B43">
        <v>42</v>
      </c>
      <c r="C43">
        <f t="shared" si="0"/>
        <v>1764</v>
      </c>
      <c r="D43" s="12">
        <v>9489</v>
      </c>
      <c r="E43" s="25">
        <v>0.91008570960643631</v>
      </c>
      <c r="F43" s="12">
        <f t="shared" si="1"/>
        <v>10426.490494069496</v>
      </c>
    </row>
    <row r="44" spans="1:6" x14ac:dyDescent="0.2">
      <c r="A44" t="s">
        <v>51</v>
      </c>
      <c r="B44">
        <v>43</v>
      </c>
      <c r="C44">
        <f t="shared" si="0"/>
        <v>1849</v>
      </c>
      <c r="D44" s="12">
        <v>8741</v>
      </c>
      <c r="E44" s="25">
        <v>0.86388062595723791</v>
      </c>
      <c r="F44" s="12">
        <f t="shared" si="1"/>
        <v>10118.296136476476</v>
      </c>
    </row>
    <row r="45" spans="1:6" x14ac:dyDescent="0.2">
      <c r="A45" t="s">
        <v>52</v>
      </c>
      <c r="B45">
        <v>44</v>
      </c>
      <c r="C45">
        <f t="shared" si="0"/>
        <v>1936</v>
      </c>
      <c r="D45" s="12">
        <v>13149</v>
      </c>
      <c r="E45" s="25">
        <v>1.1655378965874825</v>
      </c>
      <c r="F45" s="12">
        <f t="shared" si="1"/>
        <v>11281.486460884944</v>
      </c>
    </row>
    <row r="46" spans="1:6" x14ac:dyDescent="0.2">
      <c r="A46" t="s">
        <v>53</v>
      </c>
      <c r="B46">
        <v>45</v>
      </c>
      <c r="C46">
        <f t="shared" si="0"/>
        <v>2025</v>
      </c>
      <c r="D46" s="12">
        <v>14106</v>
      </c>
      <c r="E46" s="25">
        <v>1.1148038333779526</v>
      </c>
      <c r="F46" s="12">
        <f t="shared" si="1"/>
        <v>12653.347232631586</v>
      </c>
    </row>
    <row r="47" spans="1:6" x14ac:dyDescent="0.2">
      <c r="A47" t="s">
        <v>54</v>
      </c>
      <c r="B47">
        <v>46</v>
      </c>
      <c r="C47">
        <f t="shared" si="0"/>
        <v>2116</v>
      </c>
      <c r="D47" s="12">
        <v>9998</v>
      </c>
      <c r="E47" s="25">
        <v>0.91008570960643631</v>
      </c>
      <c r="F47" s="12">
        <f t="shared" si="1"/>
        <v>10985.77847609936</v>
      </c>
    </row>
    <row r="48" spans="1:6" x14ac:dyDescent="0.2">
      <c r="A48" t="s">
        <v>55</v>
      </c>
      <c r="B48">
        <v>47</v>
      </c>
      <c r="C48">
        <f t="shared" si="0"/>
        <v>2209</v>
      </c>
      <c r="D48" s="12">
        <v>10034</v>
      </c>
      <c r="E48" s="25">
        <v>0.86388062595723791</v>
      </c>
      <c r="F48" s="12">
        <f t="shared" si="1"/>
        <v>11615.030709690534</v>
      </c>
    </row>
    <row r="49" spans="1:6" x14ac:dyDescent="0.2">
      <c r="A49" t="s">
        <v>56</v>
      </c>
      <c r="B49">
        <v>48</v>
      </c>
      <c r="C49">
        <f t="shared" si="0"/>
        <v>2304</v>
      </c>
      <c r="D49" s="12">
        <v>15081</v>
      </c>
      <c r="E49" s="25">
        <v>1.1655378965874825</v>
      </c>
      <c r="F49" s="12">
        <f t="shared" si="1"/>
        <v>12939.090221051474</v>
      </c>
    </row>
    <row r="50" spans="1:6" x14ac:dyDescent="0.2">
      <c r="A50" t="s">
        <v>57</v>
      </c>
      <c r="B50">
        <v>49</v>
      </c>
      <c r="C50">
        <f t="shared" si="0"/>
        <v>2401</v>
      </c>
      <c r="D50" s="12">
        <v>13266</v>
      </c>
      <c r="E50" s="25">
        <v>1.1148038333779526</v>
      </c>
      <c r="F50" s="12">
        <f t="shared" si="1"/>
        <v>11899.85143825965</v>
      </c>
    </row>
    <row r="51" spans="1:6" x14ac:dyDescent="0.2">
      <c r="A51" t="s">
        <v>58</v>
      </c>
      <c r="B51">
        <v>50</v>
      </c>
      <c r="C51">
        <f t="shared" si="0"/>
        <v>2500</v>
      </c>
      <c r="D51" s="12">
        <v>9997</v>
      </c>
      <c r="E51" s="25">
        <v>0.91008570960643631</v>
      </c>
      <c r="F51" s="12">
        <f t="shared" si="1"/>
        <v>10984.679678492228</v>
      </c>
    </row>
    <row r="52" spans="1:6" x14ac:dyDescent="0.2">
      <c r="A52" t="s">
        <v>59</v>
      </c>
      <c r="B52">
        <v>51</v>
      </c>
      <c r="C52">
        <f t="shared" si="0"/>
        <v>2601</v>
      </c>
      <c r="D52" s="12">
        <v>9027</v>
      </c>
      <c r="E52" s="25">
        <v>0.86388062595723791</v>
      </c>
      <c r="F52" s="12">
        <f t="shared" si="1"/>
        <v>10449.360396290258</v>
      </c>
    </row>
    <row r="53" spans="1:6" x14ac:dyDescent="0.2">
      <c r="A53" t="s">
        <v>60</v>
      </c>
      <c r="B53">
        <v>52</v>
      </c>
      <c r="C53">
        <f t="shared" si="0"/>
        <v>2704</v>
      </c>
      <c r="D53" s="12">
        <v>14324</v>
      </c>
      <c r="E53" s="25">
        <v>1.1655378965874825</v>
      </c>
      <c r="F53" s="12">
        <f t="shared" si="1"/>
        <v>12289.604689764692</v>
      </c>
    </row>
    <row r="54" spans="1:6" x14ac:dyDescent="0.2">
      <c r="A54" t="s">
        <v>61</v>
      </c>
      <c r="B54">
        <v>53</v>
      </c>
      <c r="C54">
        <f t="shared" si="0"/>
        <v>2809</v>
      </c>
      <c r="D54" s="12">
        <v>13149</v>
      </c>
      <c r="E54" s="25">
        <v>1.1148038333779526</v>
      </c>
      <c r="F54" s="12">
        <f t="shared" si="1"/>
        <v>11794.900238329272</v>
      </c>
    </row>
    <row r="55" spans="1:6" x14ac:dyDescent="0.2">
      <c r="A55" t="s">
        <v>62</v>
      </c>
      <c r="B55">
        <v>54</v>
      </c>
      <c r="C55">
        <f t="shared" si="0"/>
        <v>2916</v>
      </c>
      <c r="D55" s="12">
        <v>11209</v>
      </c>
      <c r="E55" s="25">
        <v>0.91008570960643631</v>
      </c>
      <c r="F55" s="12">
        <f t="shared" si="1"/>
        <v>12316.422378335439</v>
      </c>
    </row>
    <row r="56" spans="1:6" x14ac:dyDescent="0.2">
      <c r="A56" t="s">
        <v>63</v>
      </c>
      <c r="B56">
        <v>55</v>
      </c>
      <c r="C56">
        <f t="shared" si="0"/>
        <v>3025</v>
      </c>
      <c r="D56" s="12">
        <v>10332</v>
      </c>
      <c r="E56" s="25">
        <v>0.86388062595723791</v>
      </c>
      <c r="F56" s="12">
        <f t="shared" si="1"/>
        <v>11959.985777608392</v>
      </c>
    </row>
    <row r="57" spans="1:6" x14ac:dyDescent="0.2">
      <c r="A57" t="s">
        <v>64</v>
      </c>
      <c r="B57">
        <v>56</v>
      </c>
      <c r="C57">
        <f t="shared" si="0"/>
        <v>3136</v>
      </c>
      <c r="D57" s="12">
        <v>15354</v>
      </c>
      <c r="E57" s="25">
        <v>1.1655378965874825</v>
      </c>
      <c r="F57" s="12">
        <f t="shared" si="1"/>
        <v>13173.316839335876</v>
      </c>
    </row>
    <row r="58" spans="1:6" x14ac:dyDescent="0.2">
      <c r="A58" t="s">
        <v>65</v>
      </c>
      <c r="B58">
        <v>57</v>
      </c>
      <c r="C58">
        <f t="shared" si="0"/>
        <v>3249</v>
      </c>
      <c r="D58" s="12">
        <v>13800</v>
      </c>
      <c r="E58" s="25">
        <v>1.1148038333779526</v>
      </c>
      <c r="F58" s="12">
        <f t="shared" si="1"/>
        <v>12378.859478967523</v>
      </c>
    </row>
    <row r="59" spans="1:6" x14ac:dyDescent="0.2">
      <c r="A59" t="s">
        <v>66</v>
      </c>
      <c r="B59">
        <v>58</v>
      </c>
      <c r="C59">
        <f t="shared" si="0"/>
        <v>3364</v>
      </c>
      <c r="D59" s="12">
        <v>11786</v>
      </c>
      <c r="E59" s="25">
        <v>0.91008570960643631</v>
      </c>
      <c r="F59" s="12">
        <f t="shared" si="1"/>
        <v>12950.428597650234</v>
      </c>
    </row>
    <row r="60" spans="1:6" x14ac:dyDescent="0.2">
      <c r="A60" t="s">
        <v>67</v>
      </c>
      <c r="B60">
        <v>59</v>
      </c>
      <c r="C60">
        <f t="shared" si="0"/>
        <v>3481</v>
      </c>
      <c r="D60" s="12">
        <v>10550</v>
      </c>
      <c r="E60" s="25">
        <v>0.86388062595723791</v>
      </c>
      <c r="F60" s="12">
        <f t="shared" si="1"/>
        <v>12212.33545816575</v>
      </c>
    </row>
    <row r="61" spans="1:6" x14ac:dyDescent="0.2">
      <c r="A61" t="s">
        <v>68</v>
      </c>
      <c r="B61">
        <v>60</v>
      </c>
      <c r="C61">
        <f t="shared" si="0"/>
        <v>3600</v>
      </c>
      <c r="D61" s="12">
        <v>16114</v>
      </c>
      <c r="E61" s="25">
        <v>1.1655378965874825</v>
      </c>
      <c r="F61" s="12">
        <f t="shared" si="1"/>
        <v>13825.376289504904</v>
      </c>
    </row>
    <row r="62" spans="1:6" x14ac:dyDescent="0.2">
      <c r="A62" t="s">
        <v>69</v>
      </c>
      <c r="B62">
        <v>61</v>
      </c>
      <c r="C62">
        <f t="shared" si="0"/>
        <v>3721</v>
      </c>
      <c r="D62" s="12">
        <v>13255</v>
      </c>
      <c r="E62" s="25">
        <v>1.1148038333779526</v>
      </c>
      <c r="F62" s="12">
        <f t="shared" si="1"/>
        <v>11889.984231428589</v>
      </c>
    </row>
    <row r="63" spans="1:6" x14ac:dyDescent="0.2">
      <c r="A63" t="s">
        <v>70</v>
      </c>
      <c r="B63">
        <v>62</v>
      </c>
      <c r="C63">
        <f t="shared" si="0"/>
        <v>3844</v>
      </c>
      <c r="D63" s="12">
        <v>11403</v>
      </c>
      <c r="E63" s="25">
        <v>0.91008570960643631</v>
      </c>
      <c r="F63" s="12">
        <f t="shared" si="1"/>
        <v>12529.589114118924</v>
      </c>
    </row>
    <row r="64" spans="1:6" x14ac:dyDescent="0.2">
      <c r="A64" t="s">
        <v>71</v>
      </c>
      <c r="B64">
        <v>63</v>
      </c>
      <c r="C64">
        <f t="shared" si="0"/>
        <v>3969</v>
      </c>
      <c r="D64" s="12">
        <v>10269</v>
      </c>
      <c r="E64" s="25">
        <v>0.86388062595723791</v>
      </c>
      <c r="F64" s="12">
        <f t="shared" si="1"/>
        <v>11887.059035061999</v>
      </c>
    </row>
    <row r="65" spans="1:6" x14ac:dyDescent="0.2">
      <c r="A65" t="s">
        <v>72</v>
      </c>
      <c r="B65">
        <v>64</v>
      </c>
      <c r="C65">
        <f t="shared" si="0"/>
        <v>4096</v>
      </c>
      <c r="D65" s="12">
        <v>14009</v>
      </c>
      <c r="E65" s="25">
        <v>1.1655378965874825</v>
      </c>
      <c r="F65" s="12">
        <f t="shared" si="1"/>
        <v>12019.343207128844</v>
      </c>
    </row>
    <row r="66" spans="1:6" x14ac:dyDescent="0.2">
      <c r="A66" t="s">
        <v>73</v>
      </c>
      <c r="B66">
        <v>65</v>
      </c>
      <c r="C66">
        <f t="shared" si="0"/>
        <v>4225</v>
      </c>
      <c r="D66" s="12">
        <v>15847</v>
      </c>
      <c r="E66" s="25">
        <v>1.1148038333779526</v>
      </c>
      <c r="F66" s="12">
        <f t="shared" si="1"/>
        <v>14215.056968347706</v>
      </c>
    </row>
    <row r="67" spans="1:6" x14ac:dyDescent="0.2">
      <c r="A67" t="s">
        <v>74</v>
      </c>
      <c r="B67">
        <v>66</v>
      </c>
      <c r="C67">
        <f t="shared" ref="C67:C130" si="2">B67*B67</f>
        <v>4356</v>
      </c>
      <c r="D67" s="12">
        <v>12967</v>
      </c>
      <c r="E67" s="25">
        <v>0.91008570960643631</v>
      </c>
      <c r="F67" s="12">
        <f t="shared" ref="F67:F130" si="3">D67/E67</f>
        <v>14248.108571672374</v>
      </c>
    </row>
    <row r="68" spans="1:6" x14ac:dyDescent="0.2">
      <c r="A68" t="s">
        <v>75</v>
      </c>
      <c r="B68">
        <v>67</v>
      </c>
      <c r="C68">
        <f t="shared" si="2"/>
        <v>4489</v>
      </c>
      <c r="D68" s="12">
        <v>11328</v>
      </c>
      <c r="E68" s="25">
        <v>0.86388062595723791</v>
      </c>
      <c r="F68" s="12">
        <f t="shared" si="3"/>
        <v>13112.922850246599</v>
      </c>
    </row>
    <row r="69" spans="1:6" x14ac:dyDescent="0.2">
      <c r="A69" t="s">
        <v>76</v>
      </c>
      <c r="B69">
        <v>68</v>
      </c>
      <c r="C69">
        <f t="shared" si="2"/>
        <v>4624</v>
      </c>
      <c r="D69" s="12">
        <v>15814</v>
      </c>
      <c r="E69" s="25">
        <v>1.1655378965874825</v>
      </c>
      <c r="F69" s="12">
        <f t="shared" si="3"/>
        <v>13567.984401280288</v>
      </c>
    </row>
    <row r="70" spans="1:6" x14ac:dyDescent="0.2">
      <c r="A70" t="s">
        <v>77</v>
      </c>
      <c r="B70">
        <v>69</v>
      </c>
      <c r="C70">
        <f t="shared" si="2"/>
        <v>4761</v>
      </c>
      <c r="D70" s="12">
        <v>18626</v>
      </c>
      <c r="E70" s="25">
        <v>1.1148038333779526</v>
      </c>
      <c r="F70" s="12">
        <f t="shared" si="3"/>
        <v>16707.87222139486</v>
      </c>
    </row>
    <row r="71" spans="1:6" x14ac:dyDescent="0.2">
      <c r="A71" t="s">
        <v>78</v>
      </c>
      <c r="B71">
        <v>70</v>
      </c>
      <c r="C71">
        <f t="shared" si="2"/>
        <v>4900</v>
      </c>
      <c r="D71" s="12">
        <v>13219</v>
      </c>
      <c r="E71" s="25">
        <v>0.91008570960643631</v>
      </c>
      <c r="F71" s="12">
        <f t="shared" si="3"/>
        <v>14525.005568669478</v>
      </c>
    </row>
    <row r="72" spans="1:6" x14ac:dyDescent="0.2">
      <c r="A72" t="s">
        <v>79</v>
      </c>
      <c r="B72">
        <v>71</v>
      </c>
      <c r="C72">
        <f t="shared" si="2"/>
        <v>5041</v>
      </c>
      <c r="D72" s="12">
        <v>13818</v>
      </c>
      <c r="E72" s="25">
        <v>0.86388062595723791</v>
      </c>
      <c r="F72" s="12">
        <f t="shared" si="3"/>
        <v>15995.265531842117</v>
      </c>
    </row>
    <row r="73" spans="1:6" x14ac:dyDescent="0.2">
      <c r="A73" t="s">
        <v>80</v>
      </c>
      <c r="B73">
        <v>72</v>
      </c>
      <c r="C73">
        <f t="shared" si="2"/>
        <v>5184</v>
      </c>
      <c r="D73" s="12">
        <v>18062</v>
      </c>
      <c r="E73" s="25">
        <v>1.1655378965874825</v>
      </c>
      <c r="F73" s="12">
        <f t="shared" si="3"/>
        <v>15496.707617043414</v>
      </c>
    </row>
    <row r="74" spans="1:6" x14ac:dyDescent="0.2">
      <c r="A74" t="s">
        <v>81</v>
      </c>
      <c r="B74">
        <v>73</v>
      </c>
      <c r="C74">
        <f t="shared" si="2"/>
        <v>5329</v>
      </c>
      <c r="D74" s="12">
        <v>15722</v>
      </c>
      <c r="E74" s="25">
        <v>1.1148038333779526</v>
      </c>
      <c r="F74" s="12">
        <f t="shared" si="3"/>
        <v>14102.92961799474</v>
      </c>
    </row>
    <row r="75" spans="1:6" x14ac:dyDescent="0.2">
      <c r="A75" t="s">
        <v>82</v>
      </c>
      <c r="B75">
        <v>74</v>
      </c>
      <c r="C75">
        <f t="shared" si="2"/>
        <v>5476</v>
      </c>
      <c r="D75" s="12">
        <v>12111</v>
      </c>
      <c r="E75" s="25">
        <v>0.91008570960643631</v>
      </c>
      <c r="F75" s="12">
        <f t="shared" si="3"/>
        <v>13307.537819967927</v>
      </c>
    </row>
    <row r="76" spans="1:6" x14ac:dyDescent="0.2">
      <c r="A76" t="s">
        <v>83</v>
      </c>
      <c r="B76">
        <v>75</v>
      </c>
      <c r="C76">
        <f t="shared" si="2"/>
        <v>5625</v>
      </c>
      <c r="D76" s="12">
        <v>11702</v>
      </c>
      <c r="E76" s="25">
        <v>0.86388062595723791</v>
      </c>
      <c r="F76" s="12">
        <f t="shared" si="3"/>
        <v>13545.85303615693</v>
      </c>
    </row>
    <row r="77" spans="1:6" x14ac:dyDescent="0.2">
      <c r="A77" t="s">
        <v>84</v>
      </c>
      <c r="B77">
        <v>76</v>
      </c>
      <c r="C77">
        <f t="shared" si="2"/>
        <v>5776</v>
      </c>
      <c r="D77" s="12">
        <v>15589</v>
      </c>
      <c r="E77" s="25">
        <v>1.1655378965874825</v>
      </c>
      <c r="F77" s="12">
        <f t="shared" si="3"/>
        <v>13374.940485111825</v>
      </c>
    </row>
    <row r="78" spans="1:6" x14ac:dyDescent="0.2">
      <c r="A78" t="s">
        <v>85</v>
      </c>
      <c r="B78">
        <v>77</v>
      </c>
      <c r="C78">
        <f t="shared" si="2"/>
        <v>5929</v>
      </c>
      <c r="D78" s="12">
        <v>14852</v>
      </c>
      <c r="E78" s="25">
        <v>1.1148038333779526</v>
      </c>
      <c r="F78" s="12">
        <f t="shared" si="3"/>
        <v>13322.523259538091</v>
      </c>
    </row>
    <row r="79" spans="1:6" x14ac:dyDescent="0.2">
      <c r="A79" t="s">
        <v>86</v>
      </c>
      <c r="B79">
        <v>78</v>
      </c>
      <c r="C79">
        <f t="shared" si="2"/>
        <v>6084</v>
      </c>
      <c r="D79" s="12">
        <v>13612</v>
      </c>
      <c r="E79" s="25">
        <v>0.91008570960643631</v>
      </c>
      <c r="F79" s="12">
        <f t="shared" si="3"/>
        <v>14956.833028272102</v>
      </c>
    </row>
    <row r="80" spans="1:6" x14ac:dyDescent="0.2">
      <c r="A80" t="s">
        <v>87</v>
      </c>
      <c r="B80">
        <v>79</v>
      </c>
      <c r="C80">
        <f t="shared" si="2"/>
        <v>6241</v>
      </c>
      <c r="D80" s="12">
        <v>12380</v>
      </c>
      <c r="E80" s="25">
        <v>0.86388062595723791</v>
      </c>
      <c r="F80" s="12">
        <f t="shared" si="3"/>
        <v>14330.683694037156</v>
      </c>
    </row>
    <row r="81" spans="1:6" x14ac:dyDescent="0.2">
      <c r="A81" t="s">
        <v>88</v>
      </c>
      <c r="B81">
        <v>80</v>
      </c>
      <c r="C81">
        <f t="shared" si="2"/>
        <v>6400</v>
      </c>
      <c r="D81" s="12">
        <v>15501</v>
      </c>
      <c r="E81" s="25">
        <v>1.1655378965874825</v>
      </c>
      <c r="F81" s="12">
        <f t="shared" si="3"/>
        <v>13299.438864565938</v>
      </c>
    </row>
    <row r="82" spans="1:6" x14ac:dyDescent="0.2">
      <c r="A82" t="s">
        <v>89</v>
      </c>
      <c r="B82">
        <v>81</v>
      </c>
      <c r="C82">
        <f t="shared" si="2"/>
        <v>6561</v>
      </c>
      <c r="D82" s="12">
        <v>16322</v>
      </c>
      <c r="E82" s="25">
        <v>1.1148038333779526</v>
      </c>
      <c r="F82" s="12">
        <f t="shared" si="3"/>
        <v>14641.140899688979</v>
      </c>
    </row>
    <row r="83" spans="1:6" x14ac:dyDescent="0.2">
      <c r="A83" t="s">
        <v>90</v>
      </c>
      <c r="B83">
        <v>82</v>
      </c>
      <c r="C83">
        <f t="shared" si="2"/>
        <v>6724</v>
      </c>
      <c r="D83" s="12">
        <v>12157</v>
      </c>
      <c r="E83" s="25">
        <v>0.91008570960643631</v>
      </c>
      <c r="F83" s="12">
        <f t="shared" si="3"/>
        <v>13358.08250989597</v>
      </c>
    </row>
    <row r="84" spans="1:6" x14ac:dyDescent="0.2">
      <c r="A84" t="s">
        <v>91</v>
      </c>
      <c r="B84">
        <v>83</v>
      </c>
      <c r="C84">
        <f t="shared" si="2"/>
        <v>6889</v>
      </c>
      <c r="D84" s="12">
        <v>11124</v>
      </c>
      <c r="E84" s="25">
        <v>0.86388062595723791</v>
      </c>
      <c r="F84" s="12">
        <f t="shared" si="3"/>
        <v>12876.779112477327</v>
      </c>
    </row>
    <row r="85" spans="1:6" x14ac:dyDescent="0.2">
      <c r="A85" t="s">
        <v>92</v>
      </c>
      <c r="B85">
        <v>84</v>
      </c>
      <c r="C85">
        <f t="shared" si="2"/>
        <v>7056</v>
      </c>
      <c r="D85" s="12">
        <v>14621</v>
      </c>
      <c r="E85" s="25">
        <v>1.1655378965874825</v>
      </c>
      <c r="F85" s="12">
        <f t="shared" si="3"/>
        <v>12544.422659107062</v>
      </c>
    </row>
    <row r="86" spans="1:6" x14ac:dyDescent="0.2">
      <c r="A86" t="s">
        <v>93</v>
      </c>
      <c r="B86">
        <v>85</v>
      </c>
      <c r="C86">
        <f t="shared" si="2"/>
        <v>7225</v>
      </c>
      <c r="D86" s="12">
        <v>14035</v>
      </c>
      <c r="E86" s="25">
        <v>1.1148038333779526</v>
      </c>
      <c r="F86" s="12">
        <f t="shared" si="3"/>
        <v>12589.6588976311</v>
      </c>
    </row>
    <row r="87" spans="1:6" x14ac:dyDescent="0.2">
      <c r="A87" t="s">
        <v>94</v>
      </c>
      <c r="B87">
        <v>86</v>
      </c>
      <c r="C87">
        <f t="shared" si="2"/>
        <v>7396</v>
      </c>
      <c r="D87" s="12">
        <v>11159</v>
      </c>
      <c r="E87" s="25">
        <v>0.91008570960643631</v>
      </c>
      <c r="F87" s="12">
        <f t="shared" si="3"/>
        <v>12261.48249797887</v>
      </c>
    </row>
    <row r="88" spans="1:6" x14ac:dyDescent="0.2">
      <c r="A88" t="s">
        <v>95</v>
      </c>
      <c r="B88">
        <v>87</v>
      </c>
      <c r="C88">
        <f t="shared" si="2"/>
        <v>7569</v>
      </c>
      <c r="D88" s="12">
        <v>10944</v>
      </c>
      <c r="E88" s="25">
        <v>0.86388062595723791</v>
      </c>
      <c r="F88" s="12">
        <f t="shared" si="3"/>
        <v>12668.416990916205</v>
      </c>
    </row>
    <row r="89" spans="1:6" x14ac:dyDescent="0.2">
      <c r="A89" t="s">
        <v>96</v>
      </c>
      <c r="B89">
        <v>88</v>
      </c>
      <c r="C89">
        <f t="shared" si="2"/>
        <v>7744</v>
      </c>
      <c r="D89" s="12">
        <v>15824</v>
      </c>
      <c r="E89" s="25">
        <v>1.1655378965874825</v>
      </c>
      <c r="F89" s="12">
        <f t="shared" si="3"/>
        <v>13576.564130887775</v>
      </c>
    </row>
    <row r="90" spans="1:6" x14ac:dyDescent="0.2">
      <c r="A90" t="s">
        <v>97</v>
      </c>
      <c r="B90">
        <v>89</v>
      </c>
      <c r="C90">
        <f t="shared" si="2"/>
        <v>7921</v>
      </c>
      <c r="D90" s="12">
        <v>14378</v>
      </c>
      <c r="E90" s="25">
        <v>1.1148038333779526</v>
      </c>
      <c r="F90" s="12">
        <f t="shared" si="3"/>
        <v>12897.33634699964</v>
      </c>
    </row>
    <row r="91" spans="1:6" x14ac:dyDescent="0.2">
      <c r="A91" t="s">
        <v>98</v>
      </c>
      <c r="B91">
        <v>90</v>
      </c>
      <c r="C91">
        <f t="shared" si="2"/>
        <v>8100</v>
      </c>
      <c r="D91" s="12">
        <v>11816</v>
      </c>
      <c r="E91" s="25">
        <v>0.91008570960643631</v>
      </c>
      <c r="F91" s="12">
        <f t="shared" si="3"/>
        <v>12983.392525864176</v>
      </c>
    </row>
    <row r="92" spans="1:6" x14ac:dyDescent="0.2">
      <c r="A92" t="s">
        <v>99</v>
      </c>
      <c r="B92">
        <v>91</v>
      </c>
      <c r="C92">
        <f t="shared" si="2"/>
        <v>8281</v>
      </c>
      <c r="D92" s="12">
        <v>12233</v>
      </c>
      <c r="E92" s="25">
        <v>0.86388062595723791</v>
      </c>
      <c r="F92" s="12">
        <f t="shared" si="3"/>
        <v>14160.521294762239</v>
      </c>
    </row>
    <row r="93" spans="1:6" x14ac:dyDescent="0.2">
      <c r="A93" t="s">
        <v>100</v>
      </c>
      <c r="B93">
        <v>92</v>
      </c>
      <c r="C93">
        <f t="shared" si="2"/>
        <v>8464</v>
      </c>
      <c r="D93" s="12">
        <v>17344</v>
      </c>
      <c r="E93" s="25">
        <v>1.1655378965874825</v>
      </c>
      <c r="F93" s="12">
        <f t="shared" si="3"/>
        <v>14880.683031225832</v>
      </c>
    </row>
    <row r="94" spans="1:6" x14ac:dyDescent="0.2">
      <c r="A94" t="s">
        <v>101</v>
      </c>
      <c r="B94">
        <v>93</v>
      </c>
      <c r="C94">
        <f t="shared" si="2"/>
        <v>8649</v>
      </c>
      <c r="D94" s="12">
        <v>16812</v>
      </c>
      <c r="E94" s="25">
        <v>1.1148038333779526</v>
      </c>
      <c r="F94" s="12">
        <f t="shared" si="3"/>
        <v>15080.680113072609</v>
      </c>
    </row>
    <row r="95" spans="1:6" x14ac:dyDescent="0.2">
      <c r="A95" t="s">
        <v>102</v>
      </c>
      <c r="B95">
        <v>94</v>
      </c>
      <c r="C95">
        <f t="shared" si="2"/>
        <v>8836</v>
      </c>
      <c r="D95" s="12">
        <v>12181</v>
      </c>
      <c r="E95" s="25">
        <v>0.91008570960643631</v>
      </c>
      <c r="F95" s="12">
        <f t="shared" si="3"/>
        <v>13384.453652467124</v>
      </c>
    </row>
    <row r="96" spans="1:6" x14ac:dyDescent="0.2">
      <c r="A96" t="s">
        <v>103</v>
      </c>
      <c r="B96">
        <v>95</v>
      </c>
      <c r="C96">
        <f t="shared" si="2"/>
        <v>9025</v>
      </c>
      <c r="D96" s="12">
        <v>13275</v>
      </c>
      <c r="E96" s="25">
        <v>0.86388062595723791</v>
      </c>
      <c r="F96" s="12">
        <f t="shared" si="3"/>
        <v>15366.706465132733</v>
      </c>
    </row>
    <row r="97" spans="1:6" x14ac:dyDescent="0.2">
      <c r="A97" t="s">
        <v>104</v>
      </c>
      <c r="B97">
        <v>96</v>
      </c>
      <c r="C97">
        <f t="shared" si="2"/>
        <v>9216</v>
      </c>
      <c r="D97" s="12">
        <v>18458</v>
      </c>
      <c r="E97" s="25">
        <v>1.1655378965874825</v>
      </c>
      <c r="F97" s="12">
        <f t="shared" si="3"/>
        <v>15836.464909499908</v>
      </c>
    </row>
    <row r="98" spans="1:6" x14ac:dyDescent="0.2">
      <c r="A98" t="s">
        <v>105</v>
      </c>
      <c r="B98">
        <v>97</v>
      </c>
      <c r="C98">
        <f t="shared" si="2"/>
        <v>9409</v>
      </c>
      <c r="D98" s="12">
        <v>17375</v>
      </c>
      <c r="E98" s="25">
        <v>1.1148038333779526</v>
      </c>
      <c r="F98" s="12">
        <f t="shared" si="3"/>
        <v>15585.701699062371</v>
      </c>
    </row>
    <row r="99" spans="1:6" x14ac:dyDescent="0.2">
      <c r="A99" t="s">
        <v>106</v>
      </c>
      <c r="B99">
        <v>98</v>
      </c>
      <c r="C99">
        <f t="shared" si="2"/>
        <v>9604</v>
      </c>
      <c r="D99" s="12">
        <v>14609</v>
      </c>
      <c r="E99" s="25">
        <v>0.91008570960643631</v>
      </c>
      <c r="F99" s="12">
        <f t="shared" si="3"/>
        <v>16052.33424258207</v>
      </c>
    </row>
    <row r="100" spans="1:6" x14ac:dyDescent="0.2">
      <c r="A100" t="s">
        <v>107</v>
      </c>
      <c r="B100">
        <v>99</v>
      </c>
      <c r="C100">
        <f t="shared" si="2"/>
        <v>9801</v>
      </c>
      <c r="D100" s="12">
        <v>13323</v>
      </c>
      <c r="E100" s="25">
        <v>0.86388062595723791</v>
      </c>
      <c r="F100" s="12">
        <f t="shared" si="3"/>
        <v>15422.269697549033</v>
      </c>
    </row>
    <row r="101" spans="1:6" x14ac:dyDescent="0.2">
      <c r="A101" t="s">
        <v>108</v>
      </c>
      <c r="B101">
        <v>100</v>
      </c>
      <c r="C101">
        <f t="shared" si="2"/>
        <v>10000</v>
      </c>
      <c r="D101" s="12">
        <v>18327</v>
      </c>
      <c r="E101" s="25">
        <v>1.1655378965874825</v>
      </c>
      <c r="F101" s="12">
        <f t="shared" si="3"/>
        <v>15724.070451641826</v>
      </c>
    </row>
    <row r="102" spans="1:6" x14ac:dyDescent="0.2">
      <c r="A102" t="s">
        <v>109</v>
      </c>
      <c r="B102">
        <v>101</v>
      </c>
      <c r="C102">
        <f t="shared" si="2"/>
        <v>10201</v>
      </c>
      <c r="D102" s="12">
        <v>16053</v>
      </c>
      <c r="E102" s="25">
        <v>1.1148038333779526</v>
      </c>
      <c r="F102" s="12">
        <f t="shared" si="3"/>
        <v>14399.842841729394</v>
      </c>
    </row>
    <row r="103" spans="1:6" x14ac:dyDescent="0.2">
      <c r="A103" t="s">
        <v>110</v>
      </c>
      <c r="B103">
        <v>102</v>
      </c>
      <c r="C103">
        <f t="shared" si="2"/>
        <v>10404</v>
      </c>
      <c r="D103" s="12">
        <v>15070</v>
      </c>
      <c r="E103" s="25">
        <v>0.91008570960643631</v>
      </c>
      <c r="F103" s="12">
        <f t="shared" si="3"/>
        <v>16558.879939469629</v>
      </c>
    </row>
    <row r="104" spans="1:6" x14ac:dyDescent="0.2">
      <c r="A104" t="s">
        <v>111</v>
      </c>
      <c r="B104">
        <v>103</v>
      </c>
      <c r="C104">
        <f t="shared" si="2"/>
        <v>10609</v>
      </c>
      <c r="D104" s="12">
        <v>13806</v>
      </c>
      <c r="E104" s="25">
        <v>0.86388062595723791</v>
      </c>
      <c r="F104" s="12">
        <f t="shared" si="3"/>
        <v>15981.374723738043</v>
      </c>
    </row>
    <row r="105" spans="1:6" x14ac:dyDescent="0.2">
      <c r="A105" t="s">
        <v>112</v>
      </c>
      <c r="B105">
        <v>104</v>
      </c>
      <c r="C105">
        <f t="shared" si="2"/>
        <v>10816</v>
      </c>
      <c r="D105" s="12">
        <v>18245</v>
      </c>
      <c r="E105" s="25">
        <v>1.1655378965874825</v>
      </c>
      <c r="F105" s="12">
        <f t="shared" si="3"/>
        <v>15653.71666886043</v>
      </c>
    </row>
    <row r="106" spans="1:6" x14ac:dyDescent="0.2">
      <c r="A106" t="s">
        <v>113</v>
      </c>
      <c r="B106">
        <v>105</v>
      </c>
      <c r="C106">
        <f t="shared" si="2"/>
        <v>11025</v>
      </c>
      <c r="D106" s="12">
        <v>17461</v>
      </c>
      <c r="E106" s="25">
        <v>1.1148038333779526</v>
      </c>
      <c r="F106" s="12">
        <f t="shared" si="3"/>
        <v>15662.845316105211</v>
      </c>
    </row>
    <row r="107" spans="1:6" x14ac:dyDescent="0.2">
      <c r="A107" t="s">
        <v>114</v>
      </c>
      <c r="B107">
        <v>106</v>
      </c>
      <c r="C107">
        <f t="shared" si="2"/>
        <v>11236</v>
      </c>
      <c r="D107" s="12">
        <v>14999</v>
      </c>
      <c r="E107" s="25">
        <v>0.91008570960643631</v>
      </c>
      <c r="F107" s="12">
        <f t="shared" si="3"/>
        <v>16480.8653093633</v>
      </c>
    </row>
    <row r="108" spans="1:6" x14ac:dyDescent="0.2">
      <c r="A108" t="s">
        <v>115</v>
      </c>
      <c r="B108">
        <v>107</v>
      </c>
      <c r="C108">
        <f t="shared" si="2"/>
        <v>11449</v>
      </c>
      <c r="D108" s="12">
        <v>16022</v>
      </c>
      <c r="E108" s="25">
        <v>0.86388062595723791</v>
      </c>
      <c r="F108" s="12">
        <f t="shared" si="3"/>
        <v>18546.543953623852</v>
      </c>
    </row>
    <row r="109" spans="1:6" x14ac:dyDescent="0.2">
      <c r="A109" t="s">
        <v>116</v>
      </c>
      <c r="B109">
        <v>108</v>
      </c>
      <c r="C109">
        <f t="shared" si="2"/>
        <v>11664</v>
      </c>
      <c r="D109" s="12">
        <v>20564</v>
      </c>
      <c r="E109" s="25">
        <v>1.1655378965874825</v>
      </c>
      <c r="F109" s="12">
        <f t="shared" si="3"/>
        <v>17643.355964836715</v>
      </c>
    </row>
    <row r="110" spans="1:6" x14ac:dyDescent="0.2">
      <c r="A110" t="s">
        <v>117</v>
      </c>
      <c r="B110">
        <v>109</v>
      </c>
      <c r="C110">
        <f t="shared" si="2"/>
        <v>11881</v>
      </c>
      <c r="D110" s="12">
        <v>16372</v>
      </c>
      <c r="E110" s="25">
        <v>1.1148038333779526</v>
      </c>
      <c r="F110" s="12">
        <f t="shared" si="3"/>
        <v>14685.991839830165</v>
      </c>
    </row>
    <row r="111" spans="1:6" x14ac:dyDescent="0.2">
      <c r="A111" t="s">
        <v>118</v>
      </c>
      <c r="B111">
        <v>110</v>
      </c>
      <c r="C111">
        <f t="shared" si="2"/>
        <v>12100</v>
      </c>
      <c r="D111" s="12">
        <v>15854</v>
      </c>
      <c r="E111" s="25">
        <v>0.91008570960643631</v>
      </c>
      <c r="F111" s="12">
        <f t="shared" si="3"/>
        <v>17420.337263460617</v>
      </c>
    </row>
    <row r="112" spans="1:6" x14ac:dyDescent="0.2">
      <c r="A112" t="s">
        <v>119</v>
      </c>
      <c r="B112">
        <v>111</v>
      </c>
      <c r="C112">
        <f t="shared" si="2"/>
        <v>12321</v>
      </c>
      <c r="D112" s="12">
        <v>15115</v>
      </c>
      <c r="E112" s="25">
        <v>0.86388062595723791</v>
      </c>
      <c r="F112" s="12">
        <f t="shared" si="3"/>
        <v>17496.6303744242</v>
      </c>
    </row>
    <row r="113" spans="1:6" x14ac:dyDescent="0.2">
      <c r="A113" t="s">
        <v>120</v>
      </c>
      <c r="B113">
        <v>112</v>
      </c>
      <c r="C113">
        <f t="shared" si="2"/>
        <v>12544</v>
      </c>
      <c r="D113" s="12">
        <v>18207</v>
      </c>
      <c r="E113" s="25">
        <v>1.1655378965874825</v>
      </c>
      <c r="F113" s="12">
        <f t="shared" si="3"/>
        <v>15621.113696351978</v>
      </c>
    </row>
    <row r="114" spans="1:6" x14ac:dyDescent="0.2">
      <c r="A114" t="s">
        <v>121</v>
      </c>
      <c r="B114">
        <v>113</v>
      </c>
      <c r="C114">
        <f t="shared" si="2"/>
        <v>12769</v>
      </c>
      <c r="D114" s="12">
        <v>19488</v>
      </c>
      <c r="E114" s="25">
        <v>1.1148038333779526</v>
      </c>
      <c r="F114" s="12">
        <f t="shared" si="3"/>
        <v>17481.10242942892</v>
      </c>
    </row>
    <row r="115" spans="1:6" x14ac:dyDescent="0.2">
      <c r="A115" t="s">
        <v>122</v>
      </c>
      <c r="B115">
        <v>114</v>
      </c>
      <c r="C115">
        <f t="shared" si="2"/>
        <v>12996</v>
      </c>
      <c r="D115" s="12">
        <v>16644</v>
      </c>
      <c r="E115" s="25">
        <v>0.91008570960643631</v>
      </c>
      <c r="F115" s="12">
        <f t="shared" si="3"/>
        <v>18288.387373094392</v>
      </c>
    </row>
    <row r="116" spans="1:6" x14ac:dyDescent="0.2">
      <c r="A116" t="s">
        <v>123</v>
      </c>
      <c r="B116">
        <v>115</v>
      </c>
      <c r="C116">
        <f t="shared" si="2"/>
        <v>13225</v>
      </c>
      <c r="D116" s="12">
        <v>18631</v>
      </c>
      <c r="E116" s="25">
        <v>0.86388062595723791</v>
      </c>
      <c r="F116" s="12">
        <f t="shared" si="3"/>
        <v>21566.637148918111</v>
      </c>
    </row>
    <row r="117" spans="1:6" x14ac:dyDescent="0.2">
      <c r="A117" t="s">
        <v>124</v>
      </c>
      <c r="B117">
        <v>116</v>
      </c>
      <c r="C117">
        <f t="shared" si="2"/>
        <v>13456</v>
      </c>
      <c r="D117" s="12">
        <v>21093</v>
      </c>
      <c r="E117" s="25">
        <v>1.1655378965874825</v>
      </c>
      <c r="F117" s="12">
        <f t="shared" si="3"/>
        <v>18097.223661072792</v>
      </c>
    </row>
    <row r="118" spans="1:6" x14ac:dyDescent="0.2">
      <c r="A118" t="s">
        <v>125</v>
      </c>
      <c r="B118">
        <v>117</v>
      </c>
      <c r="C118">
        <f t="shared" si="2"/>
        <v>13689</v>
      </c>
      <c r="D118" s="12">
        <v>22212</v>
      </c>
      <c r="E118" s="25">
        <v>1.1148038333779526</v>
      </c>
      <c r="F118" s="12">
        <f t="shared" si="3"/>
        <v>19924.581648320771</v>
      </c>
    </row>
    <row r="119" spans="1:6" x14ac:dyDescent="0.2">
      <c r="A119" t="s">
        <v>126</v>
      </c>
      <c r="B119">
        <v>118</v>
      </c>
      <c r="C119">
        <f t="shared" si="2"/>
        <v>13924</v>
      </c>
      <c r="D119" s="12">
        <v>19762</v>
      </c>
      <c r="E119" s="25">
        <v>0.91008570960643631</v>
      </c>
      <c r="F119" s="12">
        <f t="shared" si="3"/>
        <v>21714.43831212998</v>
      </c>
    </row>
    <row r="120" spans="1:6" x14ac:dyDescent="0.2">
      <c r="A120" t="s">
        <v>127</v>
      </c>
      <c r="B120">
        <v>119</v>
      </c>
      <c r="C120">
        <f t="shared" si="2"/>
        <v>14161</v>
      </c>
      <c r="D120" s="12">
        <v>19403</v>
      </c>
      <c r="E120" s="25">
        <v>0.86388062595723791</v>
      </c>
      <c r="F120" s="12">
        <f t="shared" si="3"/>
        <v>22460.279136946923</v>
      </c>
    </row>
    <row r="121" spans="1:6" x14ac:dyDescent="0.2">
      <c r="A121" t="s">
        <v>128</v>
      </c>
      <c r="B121">
        <v>120</v>
      </c>
      <c r="C121">
        <f t="shared" si="2"/>
        <v>14400</v>
      </c>
      <c r="D121" s="12">
        <v>21227</v>
      </c>
      <c r="E121" s="25">
        <v>1.1655378965874825</v>
      </c>
      <c r="F121" s="12">
        <f t="shared" si="3"/>
        <v>18212.192037813118</v>
      </c>
    </row>
    <row r="122" spans="1:6" x14ac:dyDescent="0.2">
      <c r="A122" t="s">
        <v>129</v>
      </c>
      <c r="B122">
        <v>121</v>
      </c>
      <c r="C122">
        <f t="shared" si="2"/>
        <v>14641</v>
      </c>
      <c r="D122" s="12">
        <v>23176</v>
      </c>
      <c r="E122" s="25">
        <v>1.1148038333779526</v>
      </c>
      <c r="F122" s="12">
        <f t="shared" si="3"/>
        <v>20789.30777424285</v>
      </c>
    </row>
    <row r="123" spans="1:6" x14ac:dyDescent="0.2">
      <c r="A123" t="s">
        <v>130</v>
      </c>
      <c r="B123">
        <v>122</v>
      </c>
      <c r="C123">
        <f t="shared" si="2"/>
        <v>14884</v>
      </c>
      <c r="D123" s="12">
        <v>20823</v>
      </c>
      <c r="E123" s="25">
        <v>0.91008570960643631</v>
      </c>
      <c r="F123" s="12">
        <f t="shared" si="3"/>
        <v>22880.262573296357</v>
      </c>
    </row>
    <row r="124" spans="1:6" x14ac:dyDescent="0.2">
      <c r="A124" t="s">
        <v>131</v>
      </c>
      <c r="B124">
        <v>123</v>
      </c>
      <c r="C124">
        <f t="shared" si="2"/>
        <v>15129</v>
      </c>
      <c r="D124" s="12">
        <v>20647</v>
      </c>
      <c r="E124" s="25">
        <v>0.86388062595723791</v>
      </c>
      <c r="F124" s="12">
        <f t="shared" si="3"/>
        <v>23900.292910402677</v>
      </c>
    </row>
    <row r="125" spans="1:6" x14ac:dyDescent="0.2">
      <c r="A125" t="s">
        <v>132</v>
      </c>
      <c r="B125">
        <v>124</v>
      </c>
      <c r="C125">
        <f t="shared" si="2"/>
        <v>15376</v>
      </c>
      <c r="D125" s="12">
        <v>21336</v>
      </c>
      <c r="E125" s="25">
        <v>1.1655378965874825</v>
      </c>
      <c r="F125" s="12">
        <f t="shared" si="3"/>
        <v>18305.711090534729</v>
      </c>
    </row>
    <row r="126" spans="1:6" x14ac:dyDescent="0.2">
      <c r="A126" t="s">
        <v>133</v>
      </c>
      <c r="B126">
        <v>125</v>
      </c>
      <c r="C126">
        <f t="shared" si="2"/>
        <v>15625</v>
      </c>
      <c r="D126" s="12">
        <v>23458</v>
      </c>
      <c r="E126" s="25">
        <v>1.1148038333779526</v>
      </c>
      <c r="F126" s="12">
        <f t="shared" si="3"/>
        <v>21042.267076639142</v>
      </c>
    </row>
    <row r="127" spans="1:6" x14ac:dyDescent="0.2">
      <c r="A127" t="s">
        <v>134</v>
      </c>
      <c r="B127">
        <v>126</v>
      </c>
      <c r="C127">
        <f t="shared" si="2"/>
        <v>15876</v>
      </c>
      <c r="D127" s="12">
        <v>22003</v>
      </c>
      <c r="E127" s="25">
        <v>0.91008570960643631</v>
      </c>
      <c r="F127" s="12">
        <f t="shared" si="3"/>
        <v>24176.843749711363</v>
      </c>
    </row>
    <row r="128" spans="1:6" x14ac:dyDescent="0.2">
      <c r="A128" t="s">
        <v>135</v>
      </c>
      <c r="B128">
        <v>127</v>
      </c>
      <c r="C128">
        <f t="shared" si="2"/>
        <v>16129</v>
      </c>
      <c r="D128" s="12">
        <v>21647</v>
      </c>
      <c r="E128" s="25">
        <v>0.86388062595723791</v>
      </c>
      <c r="F128" s="12">
        <f t="shared" si="3"/>
        <v>25057.860252408907</v>
      </c>
    </row>
    <row r="129" spans="1:6" x14ac:dyDescent="0.2">
      <c r="A129" t="s">
        <v>136</v>
      </c>
      <c r="B129">
        <v>128</v>
      </c>
      <c r="C129">
        <f t="shared" si="2"/>
        <v>16384</v>
      </c>
      <c r="D129" s="12">
        <v>26416</v>
      </c>
      <c r="E129" s="25">
        <v>1.1655378965874825</v>
      </c>
      <c r="F129" s="12">
        <f t="shared" si="3"/>
        <v>22664.213731138236</v>
      </c>
    </row>
    <row r="130" spans="1:6" x14ac:dyDescent="0.2">
      <c r="A130" t="s">
        <v>137</v>
      </c>
      <c r="B130">
        <v>129</v>
      </c>
      <c r="C130">
        <f t="shared" si="2"/>
        <v>16641</v>
      </c>
      <c r="D130" s="12">
        <v>25226</v>
      </c>
      <c r="E130" s="25">
        <v>1.1148038333779526</v>
      </c>
      <c r="F130" s="12">
        <f t="shared" si="3"/>
        <v>22628.196320031504</v>
      </c>
    </row>
    <row r="131" spans="1:6" x14ac:dyDescent="0.2">
      <c r="A131" t="s">
        <v>138</v>
      </c>
      <c r="B131">
        <v>130</v>
      </c>
      <c r="C131">
        <f t="shared" ref="C131:C150" si="4">B131*B131</f>
        <v>16900</v>
      </c>
      <c r="D131" s="12">
        <v>24723</v>
      </c>
      <c r="E131" s="25">
        <v>0.91008570960643631</v>
      </c>
      <c r="F131" s="12">
        <f t="shared" ref="F131:F150" si="5">D131/E131</f>
        <v>27165.573241108668</v>
      </c>
    </row>
    <row r="132" spans="1:6" x14ac:dyDescent="0.2">
      <c r="A132" t="s">
        <v>139</v>
      </c>
      <c r="B132">
        <v>131</v>
      </c>
      <c r="C132">
        <f t="shared" si="4"/>
        <v>17161</v>
      </c>
      <c r="D132" s="12">
        <v>19945</v>
      </c>
      <c r="E132" s="25">
        <v>0.86388062595723791</v>
      </c>
      <c r="F132" s="12">
        <f t="shared" si="5"/>
        <v>23087.680636314301</v>
      </c>
    </row>
    <row r="133" spans="1:6" x14ac:dyDescent="0.2">
      <c r="A133" t="s">
        <v>140</v>
      </c>
      <c r="B133">
        <v>132</v>
      </c>
      <c r="C133">
        <f t="shared" si="4"/>
        <v>17424</v>
      </c>
      <c r="D133" s="12">
        <v>24040</v>
      </c>
      <c r="E133" s="25">
        <v>1.1655378965874825</v>
      </c>
      <c r="F133" s="12">
        <f t="shared" si="5"/>
        <v>20625.669976399273</v>
      </c>
    </row>
    <row r="134" spans="1:6" x14ac:dyDescent="0.2">
      <c r="A134" t="s">
        <v>141</v>
      </c>
      <c r="B134">
        <v>133</v>
      </c>
      <c r="C134">
        <f t="shared" si="4"/>
        <v>17689</v>
      </c>
      <c r="D134" s="12">
        <v>25034</v>
      </c>
      <c r="E134" s="25">
        <v>1.1148038333779526</v>
      </c>
      <c r="F134" s="12">
        <f t="shared" si="5"/>
        <v>22455.968709889345</v>
      </c>
    </row>
    <row r="135" spans="1:6" x14ac:dyDescent="0.2">
      <c r="A135" t="s">
        <v>142</v>
      </c>
      <c r="B135">
        <v>134</v>
      </c>
      <c r="C135">
        <f t="shared" si="4"/>
        <v>17956</v>
      </c>
      <c r="D135" s="12">
        <v>24885</v>
      </c>
      <c r="E135" s="25">
        <v>0.91008570960643631</v>
      </c>
      <c r="F135" s="12">
        <f t="shared" si="5"/>
        <v>27343.57845346395</v>
      </c>
    </row>
    <row r="136" spans="1:6" x14ac:dyDescent="0.2">
      <c r="A136" t="s">
        <v>143</v>
      </c>
      <c r="B136">
        <v>135</v>
      </c>
      <c r="C136">
        <f t="shared" si="4"/>
        <v>18225</v>
      </c>
      <c r="D136" s="12">
        <v>21168</v>
      </c>
      <c r="E136" s="25">
        <v>0.86388062595723791</v>
      </c>
      <c r="F136" s="12">
        <f t="shared" si="5"/>
        <v>24503.385495587925</v>
      </c>
    </row>
    <row r="137" spans="1:6" x14ac:dyDescent="0.2">
      <c r="A137" t="s">
        <v>144</v>
      </c>
      <c r="B137">
        <v>136</v>
      </c>
      <c r="C137">
        <f t="shared" si="4"/>
        <v>18496</v>
      </c>
      <c r="D137" s="12">
        <v>23541</v>
      </c>
      <c r="E137" s="25">
        <v>1.1655378965874825</v>
      </c>
      <c r="F137" s="12">
        <f t="shared" si="5"/>
        <v>20197.541468985663</v>
      </c>
    </row>
    <row r="138" spans="1:6" x14ac:dyDescent="0.2">
      <c r="A138" t="s">
        <v>145</v>
      </c>
      <c r="B138">
        <v>137</v>
      </c>
      <c r="C138">
        <f t="shared" si="4"/>
        <v>18769</v>
      </c>
      <c r="D138" s="12">
        <v>26019</v>
      </c>
      <c r="E138" s="25">
        <v>1.1148038333779526</v>
      </c>
      <c r="F138" s="12">
        <f t="shared" si="5"/>
        <v>23339.532230670724</v>
      </c>
    </row>
    <row r="139" spans="1:6" x14ac:dyDescent="0.2">
      <c r="A139" t="s">
        <v>146</v>
      </c>
      <c r="B139">
        <v>138</v>
      </c>
      <c r="C139">
        <f t="shared" si="4"/>
        <v>19044</v>
      </c>
      <c r="D139" s="12">
        <v>24657</v>
      </c>
      <c r="E139" s="25">
        <v>0.91008570960643631</v>
      </c>
      <c r="F139" s="12">
        <f t="shared" si="5"/>
        <v>27093.052599037997</v>
      </c>
    </row>
    <row r="140" spans="1:6" x14ac:dyDescent="0.2">
      <c r="A140" t="s">
        <v>147</v>
      </c>
      <c r="B140">
        <v>139</v>
      </c>
      <c r="C140">
        <f t="shared" si="4"/>
        <v>19321</v>
      </c>
      <c r="D140" s="12">
        <v>20599</v>
      </c>
      <c r="E140" s="25">
        <v>0.86388062595723791</v>
      </c>
      <c r="F140" s="12">
        <f t="shared" si="5"/>
        <v>23844.729677986379</v>
      </c>
    </row>
    <row r="141" spans="1:6" x14ac:dyDescent="0.2">
      <c r="A141" t="s">
        <v>148</v>
      </c>
      <c r="B141">
        <v>140</v>
      </c>
      <c r="C141">
        <f t="shared" si="4"/>
        <v>19600</v>
      </c>
      <c r="D141" s="12">
        <v>24534</v>
      </c>
      <c r="E141" s="25">
        <v>1.1655378965874825</v>
      </c>
      <c r="F141" s="12">
        <f t="shared" si="5"/>
        <v>21049.508619009142</v>
      </c>
    </row>
    <row r="142" spans="1:6" x14ac:dyDescent="0.2">
      <c r="A142" t="s">
        <v>149</v>
      </c>
      <c r="B142">
        <v>141</v>
      </c>
      <c r="C142">
        <f t="shared" si="4"/>
        <v>19881</v>
      </c>
      <c r="D142" s="12">
        <v>28717</v>
      </c>
      <c r="E142" s="25">
        <v>1.1148038333779526</v>
      </c>
      <c r="F142" s="12">
        <f t="shared" si="5"/>
        <v>25759.688960689156</v>
      </c>
    </row>
    <row r="143" spans="1:6" x14ac:dyDescent="0.2">
      <c r="A143" t="s">
        <v>150</v>
      </c>
      <c r="B143">
        <v>142</v>
      </c>
      <c r="C143">
        <f t="shared" si="4"/>
        <v>20164</v>
      </c>
      <c r="D143" s="12">
        <v>26138</v>
      </c>
      <c r="E143" s="25">
        <v>0.91008570960643631</v>
      </c>
      <c r="F143" s="12">
        <f t="shared" si="5"/>
        <v>28720.371855199544</v>
      </c>
    </row>
    <row r="144" spans="1:6" x14ac:dyDescent="0.2">
      <c r="A144" t="s">
        <v>151</v>
      </c>
      <c r="B144">
        <v>143</v>
      </c>
      <c r="C144">
        <f t="shared" si="4"/>
        <v>20449</v>
      </c>
      <c r="D144" s="12">
        <v>22968</v>
      </c>
      <c r="E144" s="25">
        <v>0.86388062595723791</v>
      </c>
      <c r="F144" s="12">
        <f t="shared" si="5"/>
        <v>26587.006711199141</v>
      </c>
    </row>
    <row r="145" spans="1:6" x14ac:dyDescent="0.2">
      <c r="A145" t="s">
        <v>152</v>
      </c>
      <c r="B145">
        <v>144</v>
      </c>
      <c r="C145">
        <f t="shared" si="4"/>
        <v>20736</v>
      </c>
      <c r="D145" s="12">
        <v>26577</v>
      </c>
      <c r="E145" s="25">
        <v>1.1655378965874825</v>
      </c>
      <c r="F145" s="12">
        <f t="shared" si="5"/>
        <v>22802.34737781878</v>
      </c>
    </row>
    <row r="146" spans="1:6" x14ac:dyDescent="0.2">
      <c r="A146" t="s">
        <v>153</v>
      </c>
      <c r="B146">
        <v>145</v>
      </c>
      <c r="C146">
        <f t="shared" si="4"/>
        <v>21025</v>
      </c>
      <c r="D146" s="12">
        <v>28660</v>
      </c>
      <c r="E146" s="25">
        <v>1.1148038333779526</v>
      </c>
      <c r="F146" s="12">
        <f t="shared" si="5"/>
        <v>25708.558888928204</v>
      </c>
    </row>
    <row r="147" spans="1:6" x14ac:dyDescent="0.2">
      <c r="A147" t="s">
        <v>154</v>
      </c>
      <c r="B147">
        <v>146</v>
      </c>
      <c r="C147">
        <f t="shared" si="4"/>
        <v>21316</v>
      </c>
      <c r="D147" s="12">
        <v>30430</v>
      </c>
      <c r="E147" s="25">
        <v>0.91008570960643631</v>
      </c>
      <c r="F147" s="12">
        <f t="shared" si="5"/>
        <v>33436.411185007353</v>
      </c>
    </row>
    <row r="148" spans="1:6" x14ac:dyDescent="0.2">
      <c r="A148" t="s">
        <v>155</v>
      </c>
      <c r="B148">
        <v>147</v>
      </c>
      <c r="C148">
        <f t="shared" si="4"/>
        <v>21609</v>
      </c>
      <c r="D148" s="12">
        <v>27356</v>
      </c>
      <c r="E148" s="25">
        <v>0.86388062595723791</v>
      </c>
      <c r="F148" s="12">
        <f t="shared" si="5"/>
        <v>31666.412207922487</v>
      </c>
    </row>
    <row r="149" spans="1:6" x14ac:dyDescent="0.2">
      <c r="A149" t="s">
        <v>156</v>
      </c>
      <c r="B149">
        <v>148</v>
      </c>
      <c r="C149">
        <f t="shared" si="4"/>
        <v>21904</v>
      </c>
      <c r="D149" s="12">
        <v>25454</v>
      </c>
      <c r="E149" s="25">
        <v>1.1655378965874825</v>
      </c>
      <c r="F149" s="12">
        <f t="shared" si="5"/>
        <v>21838.843742897967</v>
      </c>
    </row>
    <row r="150" spans="1:6" x14ac:dyDescent="0.2">
      <c r="A150" t="s">
        <v>157</v>
      </c>
      <c r="B150">
        <v>149</v>
      </c>
      <c r="C150">
        <f t="shared" si="4"/>
        <v>22201</v>
      </c>
      <c r="D150" s="12">
        <v>30194</v>
      </c>
      <c r="E150" s="25">
        <v>1.1148038333779526</v>
      </c>
      <c r="F150" s="12">
        <f t="shared" si="5"/>
        <v>27084.585732459811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O174"/>
  <sheetViews>
    <sheetView workbookViewId="0">
      <selection activeCell="N4" sqref="N4:N7"/>
    </sheetView>
  </sheetViews>
  <sheetFormatPr defaultRowHeight="12.75" x14ac:dyDescent="0.2"/>
  <cols>
    <col min="1" max="1" width="18.7109375" bestFit="1" customWidth="1"/>
    <col min="2" max="2" width="9.7109375" bestFit="1" customWidth="1"/>
    <col min="3" max="4" width="14" bestFit="1" customWidth="1"/>
    <col min="5" max="5" width="9.28515625" bestFit="1" customWidth="1"/>
    <col min="8" max="8" width="12.140625" bestFit="1" customWidth="1"/>
    <col min="10" max="10" width="8" bestFit="1" customWidth="1"/>
    <col min="11" max="11" width="4" bestFit="1" customWidth="1"/>
    <col min="12" max="12" width="8" bestFit="1" customWidth="1"/>
    <col min="13" max="13" width="5.5703125" bestFit="1" customWidth="1"/>
  </cols>
  <sheetData>
    <row r="1" spans="1:15" x14ac:dyDescent="0.2">
      <c r="A1" t="s">
        <v>160</v>
      </c>
    </row>
    <row r="2" spans="1:15" ht="13.5" thickBot="1" x14ac:dyDescent="0.25"/>
    <row r="3" spans="1:15" x14ac:dyDescent="0.2">
      <c r="A3" s="16" t="s">
        <v>161</v>
      </c>
      <c r="B3" s="16"/>
      <c r="J3" s="30"/>
      <c r="K3" s="30"/>
      <c r="L3" s="30" t="s">
        <v>268</v>
      </c>
      <c r="M3" s="30" t="s">
        <v>250</v>
      </c>
      <c r="N3" s="30" t="s">
        <v>193</v>
      </c>
    </row>
    <row r="4" spans="1:15" x14ac:dyDescent="0.2">
      <c r="A4" s="13" t="s">
        <v>162</v>
      </c>
      <c r="B4" s="21">
        <v>0.94336393696783194</v>
      </c>
      <c r="J4" s="30" t="s">
        <v>189</v>
      </c>
      <c r="K4" s="30">
        <v>150</v>
      </c>
      <c r="L4" s="31">
        <f>$B$17+K4*$B$18+K4*K4*$B$19</f>
        <v>26936.008999795857</v>
      </c>
      <c r="M4" s="124">
        <v>0.91008570960643631</v>
      </c>
      <c r="N4" s="128">
        <f>L4*M4</f>
        <v>24514.076864544568</v>
      </c>
    </row>
    <row r="5" spans="1:15" x14ac:dyDescent="0.2">
      <c r="A5" s="13" t="s">
        <v>163</v>
      </c>
      <c r="B5" s="21">
        <v>0.88993551757144762</v>
      </c>
      <c r="J5" s="30" t="s">
        <v>190</v>
      </c>
      <c r="K5" s="30">
        <v>151</v>
      </c>
      <c r="L5" s="31">
        <f>$B$17+K5*$B$18+K5*K5*$B$19</f>
        <v>27172.373714538466</v>
      </c>
      <c r="M5" s="124">
        <v>0.86388062595723791</v>
      </c>
      <c r="N5" s="128">
        <f t="shared" ref="N5:N7" si="0">L5*M5</f>
        <v>23473.687213259487</v>
      </c>
    </row>
    <row r="6" spans="1:15" x14ac:dyDescent="0.2">
      <c r="A6" s="19" t="s">
        <v>164</v>
      </c>
      <c r="B6" s="20">
        <v>0.88842778493544006</v>
      </c>
      <c r="J6" s="30" t="s">
        <v>191</v>
      </c>
      <c r="K6" s="30">
        <v>152</v>
      </c>
      <c r="L6" s="31">
        <f>$B$17+K6*$B$18+K6*K6*$B$19</f>
        <v>27410.264727762427</v>
      </c>
      <c r="M6" s="124">
        <v>1.1655378965874825</v>
      </c>
      <c r="N6" s="128">
        <f t="shared" si="0"/>
        <v>31947.702295702285</v>
      </c>
    </row>
    <row r="7" spans="1:15" x14ac:dyDescent="0.2">
      <c r="A7" s="13" t="s">
        <v>165</v>
      </c>
      <c r="B7" s="21">
        <v>1904.5398764075305</v>
      </c>
      <c r="J7" s="30" t="s">
        <v>192</v>
      </c>
      <c r="K7" s="30">
        <v>153</v>
      </c>
      <c r="L7" s="31">
        <f>$B$17+K7*$B$18+K7*K7*$B$19</f>
        <v>27649.682039467734</v>
      </c>
      <c r="M7" s="124">
        <v>1.1148038333779526</v>
      </c>
      <c r="N7" s="128">
        <f t="shared" si="0"/>
        <v>30823.971529280159</v>
      </c>
    </row>
    <row r="8" spans="1:15" ht="13.5" thickBot="1" x14ac:dyDescent="0.25">
      <c r="A8" s="14" t="s">
        <v>166</v>
      </c>
      <c r="B8" s="14">
        <v>149</v>
      </c>
      <c r="M8" s="32" t="s">
        <v>170</v>
      </c>
      <c r="N8" s="57">
        <f>SUM(N4:N7)</f>
        <v>110759.43790278649</v>
      </c>
      <c r="O8" s="58" t="s">
        <v>210</v>
      </c>
    </row>
    <row r="10" spans="1:15" ht="13.5" thickBot="1" x14ac:dyDescent="0.25">
      <c r="A10" t="s">
        <v>167</v>
      </c>
    </row>
    <row r="11" spans="1:15" x14ac:dyDescent="0.2">
      <c r="A11" s="15"/>
      <c r="B11" s="15" t="s">
        <v>172</v>
      </c>
      <c r="C11" s="15" t="s">
        <v>173</v>
      </c>
      <c r="D11" s="15" t="s">
        <v>174</v>
      </c>
      <c r="E11" s="15" t="s">
        <v>175</v>
      </c>
      <c r="F11" s="15" t="s">
        <v>176</v>
      </c>
    </row>
    <row r="12" spans="1:15" x14ac:dyDescent="0.2">
      <c r="A12" s="13" t="s">
        <v>168</v>
      </c>
      <c r="B12" s="13">
        <v>2</v>
      </c>
      <c r="C12" s="35">
        <v>4281977099.8213553</v>
      </c>
      <c r="D12" s="35">
        <v>2140988549.9106777</v>
      </c>
      <c r="E12" s="35">
        <v>590.24756532960066</v>
      </c>
      <c r="F12" s="13">
        <v>1.0970976505815157E-70</v>
      </c>
    </row>
    <row r="13" spans="1:15" x14ac:dyDescent="0.2">
      <c r="A13" s="13" t="s">
        <v>169</v>
      </c>
      <c r="B13" s="13">
        <v>146</v>
      </c>
      <c r="C13" s="35">
        <v>529581732.56065607</v>
      </c>
      <c r="D13" s="35">
        <v>3627272.1408264115</v>
      </c>
      <c r="E13" s="35"/>
      <c r="F13" s="13"/>
    </row>
    <row r="14" spans="1:15" ht="13.5" thickBot="1" x14ac:dyDescent="0.25">
      <c r="A14" s="14" t="s">
        <v>170</v>
      </c>
      <c r="B14" s="14">
        <v>148</v>
      </c>
      <c r="C14" s="36">
        <v>4811558832.3820114</v>
      </c>
      <c r="D14" s="36"/>
      <c r="E14" s="36"/>
      <c r="F14" s="14"/>
    </row>
    <row r="15" spans="1:15" ht="13.5" thickBot="1" x14ac:dyDescent="0.25"/>
    <row r="16" spans="1:15" x14ac:dyDescent="0.2">
      <c r="A16" s="15"/>
      <c r="B16" s="15" t="s">
        <v>177</v>
      </c>
      <c r="C16" s="15" t="s">
        <v>165</v>
      </c>
      <c r="D16" s="15" t="s">
        <v>178</v>
      </c>
      <c r="E16" s="15" t="s">
        <v>179</v>
      </c>
      <c r="F16" s="15" t="s">
        <v>180</v>
      </c>
      <c r="G16" s="15" t="s">
        <v>181</v>
      </c>
      <c r="H16" s="15" t="s">
        <v>182</v>
      </c>
      <c r="I16" s="15" t="s">
        <v>183</v>
      </c>
    </row>
    <row r="17" spans="1:12" x14ac:dyDescent="0.2">
      <c r="A17" s="13" t="s">
        <v>171</v>
      </c>
      <c r="B17" s="54">
        <v>8766.6320896642337</v>
      </c>
      <c r="C17" s="22">
        <v>474.43192604726255</v>
      </c>
      <c r="D17" s="22">
        <v>18.478166430964237</v>
      </c>
      <c r="E17" s="51">
        <v>4.7251866816089729E-40</v>
      </c>
      <c r="F17" s="13">
        <v>7828.9906142201517</v>
      </c>
      <c r="G17" s="13">
        <v>9704.2735651083149</v>
      </c>
      <c r="H17" s="13">
        <v>7828.9906142201517</v>
      </c>
      <c r="I17" s="13">
        <v>9704.2735651083149</v>
      </c>
      <c r="L17" s="30"/>
    </row>
    <row r="18" spans="1:12" x14ac:dyDescent="0.2">
      <c r="A18" s="13" t="s">
        <v>159</v>
      </c>
      <c r="B18" s="54">
        <v>6.6567932998184833</v>
      </c>
      <c r="C18" s="22">
        <v>14.602672276010512</v>
      </c>
      <c r="D18" s="22">
        <v>0.45586130908069222</v>
      </c>
      <c r="E18" s="51">
        <v>0.64916702357093414</v>
      </c>
      <c r="F18" s="13">
        <v>-22.203134598332475</v>
      </c>
      <c r="G18" s="13">
        <v>35.516721197969446</v>
      </c>
      <c r="H18" s="13">
        <v>-22.203134598332475</v>
      </c>
      <c r="I18" s="13">
        <v>35.516721197969446</v>
      </c>
      <c r="J18" s="30"/>
      <c r="L18" s="30"/>
    </row>
    <row r="19" spans="1:12" ht="13.5" thickBot="1" x14ac:dyDescent="0.25">
      <c r="A19" s="48" t="s">
        <v>201</v>
      </c>
      <c r="B19" s="55">
        <v>0.7631492406737268</v>
      </c>
      <c r="C19" s="48">
        <v>9.4299536967435552E-2</v>
      </c>
      <c r="D19" s="48">
        <v>8.0928206565559808</v>
      </c>
      <c r="E19" s="53">
        <v>2.0810985354283271E-13</v>
      </c>
      <c r="F19" s="48">
        <v>0.57678076055792671</v>
      </c>
      <c r="G19" s="48">
        <v>0.9495177207895269</v>
      </c>
      <c r="H19" s="48">
        <v>0.57678076055792671</v>
      </c>
      <c r="I19" s="48">
        <v>0.9495177207895269</v>
      </c>
      <c r="J19" s="30"/>
      <c r="L19" s="30"/>
    </row>
    <row r="20" spans="1:12" x14ac:dyDescent="0.2">
      <c r="C20" s="32"/>
      <c r="D20" s="33"/>
      <c r="E20" s="85" t="s">
        <v>270</v>
      </c>
      <c r="J20" s="30"/>
    </row>
    <row r="21" spans="1:12" x14ac:dyDescent="0.2">
      <c r="C21" s="49"/>
      <c r="E21" s="85" t="s">
        <v>271</v>
      </c>
    </row>
    <row r="22" spans="1:12" x14ac:dyDescent="0.2">
      <c r="C22" s="49"/>
      <c r="G22" s="86" t="s">
        <v>197</v>
      </c>
      <c r="H22" s="101">
        <f>SQRT(H23)</f>
        <v>1921.7732859802566</v>
      </c>
    </row>
    <row r="23" spans="1:12" x14ac:dyDescent="0.2">
      <c r="A23" t="s">
        <v>184</v>
      </c>
      <c r="G23" s="86" t="s">
        <v>196</v>
      </c>
      <c r="H23" s="126">
        <f>AVERAGE(H26:H174)</f>
        <v>3693212.5627073529</v>
      </c>
    </row>
    <row r="24" spans="1:12" ht="13.5" thickBot="1" x14ac:dyDescent="0.25">
      <c r="D24" s="30"/>
    </row>
    <row r="25" spans="1:12" x14ac:dyDescent="0.2">
      <c r="A25" s="15" t="s">
        <v>185</v>
      </c>
      <c r="B25" s="15" t="s">
        <v>266</v>
      </c>
      <c r="C25" s="15" t="s">
        <v>187</v>
      </c>
      <c r="D25" s="30" t="s">
        <v>250</v>
      </c>
      <c r="E25" s="30" t="s">
        <v>267</v>
      </c>
      <c r="F25" s="30" t="s">
        <v>194</v>
      </c>
      <c r="G25" s="85" t="s">
        <v>214</v>
      </c>
      <c r="H25" s="85" t="s">
        <v>195</v>
      </c>
    </row>
    <row r="26" spans="1:12" x14ac:dyDescent="0.2">
      <c r="A26" s="13">
        <v>1</v>
      </c>
      <c r="B26" s="27">
        <v>8774.0520322047269</v>
      </c>
      <c r="C26" s="27">
        <v>-1605.0777600374486</v>
      </c>
      <c r="D26" s="124">
        <v>1.1148038333779526</v>
      </c>
      <c r="E26" s="125">
        <f>B26*D26</f>
        <v>9781.3468397594443</v>
      </c>
      <c r="F26" s="85">
        <v>7992</v>
      </c>
      <c r="G26" s="125">
        <f>F26-E26</f>
        <v>-1789.3468397594443</v>
      </c>
      <c r="H26" s="92">
        <f>G26*G26</f>
        <v>3201762.1129571102</v>
      </c>
    </row>
    <row r="27" spans="1:12" x14ac:dyDescent="0.2">
      <c r="A27" s="13">
        <v>2</v>
      </c>
      <c r="B27" s="27">
        <v>8782.9982732265653</v>
      </c>
      <c r="C27" s="27">
        <v>-2064.9497032254167</v>
      </c>
      <c r="D27" s="124">
        <v>0.91008570960643631</v>
      </c>
      <c r="E27" s="125">
        <f t="shared" ref="E27:E90" si="1">B27*D27</f>
        <v>7993.2812159615032</v>
      </c>
      <c r="F27" s="85">
        <v>6114</v>
      </c>
      <c r="G27" s="125">
        <f t="shared" ref="G27:G90" si="2">F27-E27</f>
        <v>-1879.2812159615032</v>
      </c>
      <c r="H27" s="92">
        <f t="shared" ref="H27:H90" si="3">G27*G27</f>
        <v>3531697.888665746</v>
      </c>
    </row>
    <row r="28" spans="1:12" x14ac:dyDescent="0.2">
      <c r="A28" s="13">
        <v>3</v>
      </c>
      <c r="B28" s="27">
        <v>8793.4708127297527</v>
      </c>
      <c r="C28" s="27">
        <v>-1888.5816176625776</v>
      </c>
      <c r="D28" s="124">
        <v>0.86388062595723791</v>
      </c>
      <c r="E28" s="125">
        <f t="shared" si="1"/>
        <v>7596.5090700376804</v>
      </c>
      <c r="F28" s="85">
        <v>5965</v>
      </c>
      <c r="G28" s="125">
        <f t="shared" si="2"/>
        <v>-1631.5090700376804</v>
      </c>
      <c r="H28" s="92">
        <f t="shared" si="3"/>
        <v>2661821.845615217</v>
      </c>
    </row>
    <row r="29" spans="1:12" x14ac:dyDescent="0.2">
      <c r="A29" s="13">
        <v>4</v>
      </c>
      <c r="B29" s="27">
        <v>8805.4696507142889</v>
      </c>
      <c r="C29" s="27">
        <v>-1547.0184027801015</v>
      </c>
      <c r="D29" s="124">
        <v>1.1655378965874825</v>
      </c>
      <c r="E29" s="125">
        <f t="shared" si="1"/>
        <v>10263.108575158447</v>
      </c>
      <c r="F29" s="85">
        <v>8460</v>
      </c>
      <c r="G29" s="125">
        <f t="shared" si="2"/>
        <v>-1803.1085751584469</v>
      </c>
      <c r="H29" s="92">
        <f t="shared" si="3"/>
        <v>3251200.5338099245</v>
      </c>
    </row>
    <row r="30" spans="1:12" x14ac:dyDescent="0.2">
      <c r="A30" s="13">
        <v>5</v>
      </c>
      <c r="B30" s="27">
        <v>8818.9947871801687</v>
      </c>
      <c r="C30" s="27">
        <v>-1353.1072912782347</v>
      </c>
      <c r="D30" s="124">
        <v>1.1148038333779526</v>
      </c>
      <c r="E30" s="125">
        <f t="shared" si="1"/>
        <v>9831.4491952886328</v>
      </c>
      <c r="F30" s="85">
        <v>8323</v>
      </c>
      <c r="G30" s="125">
        <f t="shared" si="2"/>
        <v>-1508.4491952886328</v>
      </c>
      <c r="H30" s="92">
        <f t="shared" si="3"/>
        <v>2275418.974766924</v>
      </c>
    </row>
    <row r="31" spans="1:12" x14ac:dyDescent="0.2">
      <c r="A31" s="13">
        <v>6</v>
      </c>
      <c r="B31" s="27">
        <v>8834.0462221273974</v>
      </c>
      <c r="C31" s="27">
        <v>-1875.3609761644802</v>
      </c>
      <c r="D31" s="124">
        <v>0.91008570960643631</v>
      </c>
      <c r="E31" s="125">
        <f t="shared" si="1"/>
        <v>8039.7392247608705</v>
      </c>
      <c r="F31" s="85">
        <v>6333</v>
      </c>
      <c r="G31" s="125">
        <f t="shared" si="2"/>
        <v>-1706.7392247608705</v>
      </c>
      <c r="H31" s="92">
        <f t="shared" si="3"/>
        <v>2912958.7813373371</v>
      </c>
    </row>
    <row r="32" spans="1:12" x14ac:dyDescent="0.2">
      <c r="A32" s="13">
        <v>7</v>
      </c>
      <c r="B32" s="27">
        <v>8850.623955555975</v>
      </c>
      <c r="C32" s="27">
        <v>-2281.4292896706074</v>
      </c>
      <c r="D32" s="124">
        <v>0.86388062595723791</v>
      </c>
      <c r="E32" s="125">
        <f t="shared" si="1"/>
        <v>7645.8825628378208</v>
      </c>
      <c r="F32" s="85">
        <v>5675</v>
      </c>
      <c r="G32" s="125">
        <f t="shared" si="2"/>
        <v>-1970.8825628378208</v>
      </c>
      <c r="H32" s="92">
        <f t="shared" si="3"/>
        <v>3884378.0764981769</v>
      </c>
    </row>
    <row r="33" spans="1:8" x14ac:dyDescent="0.2">
      <c r="A33" s="13">
        <v>8</v>
      </c>
      <c r="B33" s="27">
        <v>8868.7279874658998</v>
      </c>
      <c r="C33" s="27">
        <v>-211.78081351129549</v>
      </c>
      <c r="D33" s="124">
        <v>1.1655378965874825</v>
      </c>
      <c r="E33" s="125">
        <f t="shared" si="1"/>
        <v>10336.838563917541</v>
      </c>
      <c r="F33" s="85">
        <v>10090</v>
      </c>
      <c r="G33" s="125">
        <f t="shared" si="2"/>
        <v>-246.83856391754125</v>
      </c>
      <c r="H33" s="92">
        <f t="shared" si="3"/>
        <v>60929.276636874099</v>
      </c>
    </row>
    <row r="34" spans="1:8" x14ac:dyDescent="0.2">
      <c r="A34" s="13">
        <v>9</v>
      </c>
      <c r="B34" s="27">
        <v>8888.3583178571716</v>
      </c>
      <c r="C34" s="27">
        <v>-783.79343434473867</v>
      </c>
      <c r="D34" s="124">
        <v>1.1148038333779526</v>
      </c>
      <c r="E34" s="125">
        <f t="shared" si="1"/>
        <v>9908.7759251839852</v>
      </c>
      <c r="F34" s="85">
        <v>9035</v>
      </c>
      <c r="G34" s="125">
        <f t="shared" si="2"/>
        <v>-873.77592518398524</v>
      </c>
      <c r="H34" s="92">
        <f t="shared" si="3"/>
        <v>763484.36743112933</v>
      </c>
    </row>
    <row r="35" spans="1:8" x14ac:dyDescent="0.2">
      <c r="A35" s="13">
        <v>10</v>
      </c>
      <c r="B35" s="27">
        <v>8909.5149467297906</v>
      </c>
      <c r="C35" s="27">
        <v>-1244.3028393814075</v>
      </c>
      <c r="D35" s="124">
        <v>0.91008570960643631</v>
      </c>
      <c r="E35" s="125">
        <f t="shared" si="1"/>
        <v>8108.4222325437322</v>
      </c>
      <c r="F35" s="85">
        <v>6976</v>
      </c>
      <c r="G35" s="125">
        <f t="shared" si="2"/>
        <v>-1132.4222325437322</v>
      </c>
      <c r="H35" s="92">
        <f t="shared" si="3"/>
        <v>1282380.1127593308</v>
      </c>
    </row>
    <row r="36" spans="1:8" x14ac:dyDescent="0.2">
      <c r="A36" s="13">
        <v>11</v>
      </c>
      <c r="B36" s="27">
        <v>8932.1978740837585</v>
      </c>
      <c r="C36" s="27">
        <v>-1455.4704120655042</v>
      </c>
      <c r="D36" s="124">
        <v>0.86388062595723791</v>
      </c>
      <c r="E36" s="125">
        <f t="shared" si="1"/>
        <v>7716.3526906373872</v>
      </c>
      <c r="F36" s="85">
        <v>6459</v>
      </c>
      <c r="G36" s="125">
        <f t="shared" si="2"/>
        <v>-1257.3526906373872</v>
      </c>
      <c r="H36" s="92">
        <f t="shared" si="3"/>
        <v>1580935.7886530773</v>
      </c>
    </row>
    <row r="37" spans="1:8" x14ac:dyDescent="0.2">
      <c r="A37" s="13">
        <v>12</v>
      </c>
      <c r="B37" s="27">
        <v>8956.4070999190735</v>
      </c>
      <c r="C37" s="27">
        <v>392.06628039899988</v>
      </c>
      <c r="D37" s="124">
        <v>1.1655378965874825</v>
      </c>
      <c r="E37" s="125">
        <f t="shared" si="1"/>
        <v>10439.031892220872</v>
      </c>
      <c r="F37" s="85">
        <v>10896</v>
      </c>
      <c r="G37" s="125">
        <f t="shared" si="2"/>
        <v>456.96810777912833</v>
      </c>
      <c r="H37" s="92">
        <f t="shared" si="3"/>
        <v>208819.85152723704</v>
      </c>
    </row>
    <row r="38" spans="1:8" x14ac:dyDescent="0.2">
      <c r="A38" s="13">
        <v>13</v>
      </c>
      <c r="B38" s="27">
        <v>8982.1426242357338</v>
      </c>
      <c r="C38" s="27">
        <v>-31.689009660520242</v>
      </c>
      <c r="D38" s="124">
        <v>1.1148038333779526</v>
      </c>
      <c r="E38" s="125">
        <f t="shared" si="1"/>
        <v>10013.3270294455</v>
      </c>
      <c r="F38" s="85">
        <v>9978</v>
      </c>
      <c r="G38" s="125">
        <f t="shared" si="2"/>
        <v>-35.327029445499647</v>
      </c>
      <c r="H38" s="92">
        <f t="shared" si="3"/>
        <v>1247.9990094431992</v>
      </c>
    </row>
    <row r="39" spans="1:8" x14ac:dyDescent="0.2">
      <c r="A39" s="13">
        <v>14</v>
      </c>
      <c r="B39" s="27">
        <v>9009.4044470337431</v>
      </c>
      <c r="C39" s="27">
        <v>-805.78151219099345</v>
      </c>
      <c r="D39" s="124">
        <v>0.91008570960643631</v>
      </c>
      <c r="E39" s="125">
        <f t="shared" si="1"/>
        <v>8199.3302393100876</v>
      </c>
      <c r="F39" s="85">
        <v>7466</v>
      </c>
      <c r="G39" s="125">
        <f t="shared" si="2"/>
        <v>-733.33023931008756</v>
      </c>
      <c r="H39" s="92">
        <f t="shared" si="3"/>
        <v>537773.23988659028</v>
      </c>
    </row>
    <row r="40" spans="1:8" x14ac:dyDescent="0.2">
      <c r="A40" s="13">
        <v>15</v>
      </c>
      <c r="B40" s="27">
        <v>9038.1925683130994</v>
      </c>
      <c r="C40" s="27">
        <v>-704.86527321023277</v>
      </c>
      <c r="D40" s="124">
        <v>0.86388062595723791</v>
      </c>
      <c r="E40" s="125">
        <f t="shared" si="1"/>
        <v>7807.919453436376</v>
      </c>
      <c r="F40" s="85">
        <v>7199</v>
      </c>
      <c r="G40" s="125">
        <f t="shared" si="2"/>
        <v>-608.91945343637599</v>
      </c>
      <c r="H40" s="92">
        <f t="shared" si="3"/>
        <v>370782.90077325486</v>
      </c>
    </row>
    <row r="41" spans="1:8" x14ac:dyDescent="0.2">
      <c r="A41" s="13">
        <v>16</v>
      </c>
      <c r="B41" s="27">
        <v>9068.5069880738029</v>
      </c>
      <c r="C41" s="27">
        <v>349.46220206491671</v>
      </c>
      <c r="D41" s="124">
        <v>1.1655378965874825</v>
      </c>
      <c r="E41" s="125">
        <f t="shared" si="1"/>
        <v>10569.688560068427</v>
      </c>
      <c r="F41" s="85">
        <v>10977</v>
      </c>
      <c r="G41" s="125">
        <f t="shared" si="2"/>
        <v>407.31143993157275</v>
      </c>
      <c r="H41" s="92">
        <f t="shared" si="3"/>
        <v>165902.60909913119</v>
      </c>
    </row>
    <row r="42" spans="1:8" x14ac:dyDescent="0.2">
      <c r="A42" s="13">
        <v>17</v>
      </c>
      <c r="B42" s="27">
        <v>9100.3477063158552</v>
      </c>
      <c r="C42" s="27">
        <v>-657.60673413887525</v>
      </c>
      <c r="D42" s="124">
        <v>1.1148038333779526</v>
      </c>
      <c r="E42" s="125">
        <f t="shared" si="1"/>
        <v>10145.102508073174</v>
      </c>
      <c r="F42" s="85">
        <v>9412</v>
      </c>
      <c r="G42" s="125">
        <f t="shared" si="2"/>
        <v>-733.10250807317425</v>
      </c>
      <c r="H42" s="92">
        <f t="shared" si="3"/>
        <v>537439.28734317853</v>
      </c>
    </row>
    <row r="43" spans="1:8" x14ac:dyDescent="0.2">
      <c r="A43" s="13">
        <v>18</v>
      </c>
      <c r="B43" s="27">
        <v>9133.7147230392529</v>
      </c>
      <c r="C43" s="27">
        <v>-2166.2390962192849</v>
      </c>
      <c r="D43" s="124">
        <v>0.91008570960643631</v>
      </c>
      <c r="E43" s="125">
        <f t="shared" si="1"/>
        <v>8312.4632450599329</v>
      </c>
      <c r="F43" s="85">
        <v>6341</v>
      </c>
      <c r="G43" s="125">
        <f t="shared" si="2"/>
        <v>-1971.4632450599329</v>
      </c>
      <c r="H43" s="92">
        <f t="shared" si="3"/>
        <v>3886667.3266222412</v>
      </c>
    </row>
    <row r="44" spans="1:8" x14ac:dyDescent="0.2">
      <c r="A44" s="13">
        <v>19</v>
      </c>
      <c r="B44" s="27">
        <v>9168.6080382439995</v>
      </c>
      <c r="C44" s="27">
        <v>-158.10384806748698</v>
      </c>
      <c r="D44" s="124">
        <v>0.86388062595723791</v>
      </c>
      <c r="E44" s="125">
        <f t="shared" si="1"/>
        <v>7920.5828512347898</v>
      </c>
      <c r="F44" s="85">
        <v>7784</v>
      </c>
      <c r="G44" s="125">
        <f t="shared" si="2"/>
        <v>-136.58285123478981</v>
      </c>
      <c r="H44" s="92">
        <f t="shared" si="3"/>
        <v>18654.875251424724</v>
      </c>
    </row>
    <row r="45" spans="1:8" x14ac:dyDescent="0.2">
      <c r="A45" s="13">
        <v>20</v>
      </c>
      <c r="B45" s="27">
        <v>9205.0276519300951</v>
      </c>
      <c r="C45" s="27">
        <v>1014.2882835479304</v>
      </c>
      <c r="D45" s="124">
        <v>1.1655378965874825</v>
      </c>
      <c r="E45" s="125">
        <f t="shared" si="1"/>
        <v>10728.808567460217</v>
      </c>
      <c r="F45" s="85">
        <v>11911</v>
      </c>
      <c r="G45" s="125">
        <f t="shared" si="2"/>
        <v>1182.1914325397829</v>
      </c>
      <c r="H45" s="92">
        <f t="shared" si="3"/>
        <v>1397576.583170464</v>
      </c>
    </row>
    <row r="46" spans="1:8" x14ac:dyDescent="0.2">
      <c r="A46" s="13">
        <v>21</v>
      </c>
      <c r="B46" s="27">
        <v>9242.9735640975359</v>
      </c>
      <c r="C46" s="27">
        <v>-201.92105043712581</v>
      </c>
      <c r="D46" s="124">
        <v>1.1148038333779526</v>
      </c>
      <c r="E46" s="125">
        <f t="shared" si="1"/>
        <v>10304.102361067011</v>
      </c>
      <c r="F46" s="85">
        <v>10079</v>
      </c>
      <c r="G46" s="125">
        <f t="shared" si="2"/>
        <v>-225.10236106701086</v>
      </c>
      <c r="H46" s="92">
        <f t="shared" si="3"/>
        <v>50671.072957942924</v>
      </c>
    </row>
    <row r="47" spans="1:8" x14ac:dyDescent="0.2">
      <c r="A47" s="13">
        <v>22</v>
      </c>
      <c r="B47" s="27">
        <v>9282.4457747463239</v>
      </c>
      <c r="C47" s="27">
        <v>-798.62945008507631</v>
      </c>
      <c r="D47" s="124">
        <v>0.91008570960643631</v>
      </c>
      <c r="E47" s="125">
        <f t="shared" si="1"/>
        <v>8447.8212497932745</v>
      </c>
      <c r="F47" s="85">
        <v>7721</v>
      </c>
      <c r="G47" s="125">
        <f t="shared" si="2"/>
        <v>-726.82124979327455</v>
      </c>
      <c r="H47" s="92">
        <f t="shared" si="3"/>
        <v>528269.12915105757</v>
      </c>
    </row>
    <row r="48" spans="1:8" x14ac:dyDescent="0.2">
      <c r="A48" s="13">
        <v>23</v>
      </c>
      <c r="B48" s="27">
        <v>9323.4442838764608</v>
      </c>
      <c r="C48" s="27">
        <v>165.13521854862483</v>
      </c>
      <c r="D48" s="124">
        <v>0.86388062595723791</v>
      </c>
      <c r="E48" s="125">
        <f t="shared" si="1"/>
        <v>8054.3428840326287</v>
      </c>
      <c r="F48" s="85">
        <v>8197</v>
      </c>
      <c r="G48" s="125">
        <f t="shared" si="2"/>
        <v>142.65711596737128</v>
      </c>
      <c r="H48" s="92">
        <f t="shared" si="3"/>
        <v>20351.052736128018</v>
      </c>
    </row>
    <row r="49" spans="1:8" x14ac:dyDescent="0.2">
      <c r="A49" s="13">
        <v>24</v>
      </c>
      <c r="B49" s="27">
        <v>9365.9690914879429</v>
      </c>
      <c r="C49" s="27">
        <v>962.30941000517123</v>
      </c>
      <c r="D49" s="124">
        <v>1.1655378965874825</v>
      </c>
      <c r="E49" s="125">
        <f t="shared" si="1"/>
        <v>10916.391914396232</v>
      </c>
      <c r="F49" s="85">
        <v>12038</v>
      </c>
      <c r="G49" s="125">
        <f t="shared" si="2"/>
        <v>1121.6080856037679</v>
      </c>
      <c r="H49" s="92">
        <f t="shared" si="3"/>
        <v>1258004.6976917491</v>
      </c>
    </row>
    <row r="50" spans="1:8" x14ac:dyDescent="0.2">
      <c r="A50" s="13">
        <v>25</v>
      </c>
      <c r="B50" s="27">
        <v>9410.020197580774</v>
      </c>
      <c r="C50" s="27">
        <v>1321.0157405995506</v>
      </c>
      <c r="D50" s="124">
        <v>1.1148038333779526</v>
      </c>
      <c r="E50" s="125">
        <f t="shared" si="1"/>
        <v>10490.326588427006</v>
      </c>
      <c r="F50" s="85">
        <v>11963</v>
      </c>
      <c r="G50" s="125">
        <f t="shared" si="2"/>
        <v>1472.6734115729942</v>
      </c>
      <c r="H50" s="92">
        <f t="shared" si="3"/>
        <v>2168766.9771540416</v>
      </c>
    </row>
    <row r="51" spans="1:8" x14ac:dyDescent="0.2">
      <c r="A51" s="13">
        <v>26</v>
      </c>
      <c r="B51" s="27">
        <v>9455.5976021549523</v>
      </c>
      <c r="C51" s="27">
        <v>-628.95642406871957</v>
      </c>
      <c r="D51" s="124">
        <v>0.91008570960643631</v>
      </c>
      <c r="E51" s="125">
        <f t="shared" si="1"/>
        <v>8605.4042535101071</v>
      </c>
      <c r="F51" s="85">
        <v>8033</v>
      </c>
      <c r="G51" s="125">
        <f t="shared" si="2"/>
        <v>-572.40425351010708</v>
      </c>
      <c r="H51" s="92">
        <f t="shared" si="3"/>
        <v>327646.62943646294</v>
      </c>
    </row>
    <row r="52" spans="1:8" x14ac:dyDescent="0.2">
      <c r="A52" s="13">
        <v>27</v>
      </c>
      <c r="B52" s="27">
        <v>9502.7013052104794</v>
      </c>
      <c r="C52" s="27">
        <v>473.21404819923009</v>
      </c>
      <c r="D52" s="124">
        <v>0.86388062595723791</v>
      </c>
      <c r="E52" s="125">
        <f t="shared" si="1"/>
        <v>8209.19955182989</v>
      </c>
      <c r="F52" s="85">
        <v>8618</v>
      </c>
      <c r="G52" s="125">
        <f t="shared" si="2"/>
        <v>408.80044817011003</v>
      </c>
      <c r="H52" s="92">
        <f t="shared" si="3"/>
        <v>167117.80642408281</v>
      </c>
    </row>
    <row r="53" spans="1:8" x14ac:dyDescent="0.2">
      <c r="A53" s="13">
        <v>28</v>
      </c>
      <c r="B53" s="27">
        <v>9551.3313067473537</v>
      </c>
      <c r="C53" s="27">
        <v>2138.550283453982</v>
      </c>
      <c r="D53" s="124">
        <v>1.1655378965874825</v>
      </c>
      <c r="E53" s="125">
        <f t="shared" si="1"/>
        <v>11132.438600876481</v>
      </c>
      <c r="F53" s="85">
        <v>13625</v>
      </c>
      <c r="G53" s="125">
        <f t="shared" si="2"/>
        <v>2492.5613991235186</v>
      </c>
      <c r="H53" s="92">
        <f t="shared" si="3"/>
        <v>6212862.3284005933</v>
      </c>
    </row>
    <row r="54" spans="1:8" x14ac:dyDescent="0.2">
      <c r="A54" s="13">
        <v>29</v>
      </c>
      <c r="B54" s="27">
        <v>9601.4876067655732</v>
      </c>
      <c r="C54" s="27">
        <v>924.13102556811646</v>
      </c>
      <c r="D54" s="124">
        <v>1.1148038333779526</v>
      </c>
      <c r="E54" s="125">
        <f t="shared" si="1"/>
        <v>10703.775190153165</v>
      </c>
      <c r="F54" s="85">
        <v>11734</v>
      </c>
      <c r="G54" s="125">
        <f t="shared" si="2"/>
        <v>1030.2248098468353</v>
      </c>
      <c r="H54" s="92">
        <f t="shared" si="3"/>
        <v>1061363.1588239481</v>
      </c>
    </row>
    <row r="55" spans="1:8" x14ac:dyDescent="0.2">
      <c r="A55" s="13">
        <v>30</v>
      </c>
      <c r="B55" s="27">
        <v>9653.1702052651417</v>
      </c>
      <c r="C55" s="27">
        <v>120.63451016832551</v>
      </c>
      <c r="D55" s="124">
        <v>0.91008570960643631</v>
      </c>
      <c r="E55" s="125">
        <f t="shared" si="1"/>
        <v>8785.2122562104341</v>
      </c>
      <c r="F55" s="85">
        <v>8895</v>
      </c>
      <c r="G55" s="125">
        <f t="shared" si="2"/>
        <v>109.78774378956587</v>
      </c>
      <c r="H55" s="92">
        <f t="shared" si="3"/>
        <v>12053.348686403358</v>
      </c>
    </row>
    <row r="56" spans="1:8" x14ac:dyDescent="0.2">
      <c r="A56" s="13">
        <v>31</v>
      </c>
      <c r="B56" s="27">
        <v>9706.3791022460591</v>
      </c>
      <c r="C56" s="27">
        <v>395.71109144233014</v>
      </c>
      <c r="D56" s="124">
        <v>0.86388062595723791</v>
      </c>
      <c r="E56" s="125">
        <f t="shared" si="1"/>
        <v>8385.1528546265781</v>
      </c>
      <c r="F56" s="85">
        <v>8727</v>
      </c>
      <c r="G56" s="125">
        <f t="shared" si="2"/>
        <v>341.84714537342188</v>
      </c>
      <c r="H56" s="92">
        <f t="shared" si="3"/>
        <v>116859.47079995743</v>
      </c>
    </row>
    <row r="57" spans="1:8" x14ac:dyDescent="0.2">
      <c r="A57" s="13">
        <v>32</v>
      </c>
      <c r="B57" s="27">
        <v>9761.1142977083218</v>
      </c>
      <c r="C57" s="27">
        <v>2228.199855794317</v>
      </c>
      <c r="D57" s="124">
        <v>1.1655378965874825</v>
      </c>
      <c r="E57" s="125">
        <f t="shared" si="1"/>
        <v>11376.948626900959</v>
      </c>
      <c r="F57" s="85">
        <v>13974</v>
      </c>
      <c r="G57" s="125">
        <f t="shared" si="2"/>
        <v>2597.0513730990406</v>
      </c>
      <c r="H57" s="92">
        <f t="shared" si="3"/>
        <v>6744675.8345156116</v>
      </c>
    </row>
    <row r="58" spans="1:8" x14ac:dyDescent="0.2">
      <c r="A58" s="13">
        <v>33</v>
      </c>
      <c r="B58" s="27">
        <v>9817.3757916519335</v>
      </c>
      <c r="C58" s="27">
        <v>1469.8118042791066</v>
      </c>
      <c r="D58" s="124">
        <v>1.1148038333779526</v>
      </c>
      <c r="E58" s="125">
        <f t="shared" si="1"/>
        <v>10944.448166245487</v>
      </c>
      <c r="F58" s="85">
        <v>12583</v>
      </c>
      <c r="G58" s="125">
        <f t="shared" si="2"/>
        <v>1638.5518337545127</v>
      </c>
      <c r="H58" s="92">
        <f t="shared" si="3"/>
        <v>2684852.111900276</v>
      </c>
    </row>
    <row r="59" spans="1:8" x14ac:dyDescent="0.2">
      <c r="A59" s="13">
        <v>34</v>
      </c>
      <c r="B59" s="27">
        <v>9875.1635840768904</v>
      </c>
      <c r="C59" s="27">
        <v>590.88362384933498</v>
      </c>
      <c r="D59" s="124">
        <v>0.91008570960643631</v>
      </c>
      <c r="E59" s="125">
        <f t="shared" si="1"/>
        <v>8987.2452578942557</v>
      </c>
      <c r="F59" s="85">
        <v>9525</v>
      </c>
      <c r="G59" s="125">
        <f t="shared" si="2"/>
        <v>537.7547421057443</v>
      </c>
      <c r="H59" s="92">
        <f t="shared" si="3"/>
        <v>289180.16265721555</v>
      </c>
    </row>
    <row r="60" spans="1:8" x14ac:dyDescent="0.2">
      <c r="A60" s="13">
        <v>35</v>
      </c>
      <c r="B60" s="27">
        <v>9934.4776749831944</v>
      </c>
      <c r="C60" s="27">
        <v>1249.9379834810206</v>
      </c>
      <c r="D60" s="124">
        <v>0.86388062595723791</v>
      </c>
      <c r="E60" s="125">
        <f t="shared" si="1"/>
        <v>8582.2027924226877</v>
      </c>
      <c r="F60" s="85">
        <v>9662</v>
      </c>
      <c r="G60" s="125">
        <f t="shared" si="2"/>
        <v>1079.7972075773123</v>
      </c>
      <c r="H60" s="92">
        <f t="shared" si="3"/>
        <v>1165962.0094917612</v>
      </c>
    </row>
    <row r="61" spans="1:8" x14ac:dyDescent="0.2">
      <c r="A61" s="13">
        <v>36</v>
      </c>
      <c r="B61" s="27">
        <v>9995.3180643708492</v>
      </c>
      <c r="C61" s="27">
        <v>3294.683097626852</v>
      </c>
      <c r="D61" s="124">
        <v>1.1655378965874825</v>
      </c>
      <c r="E61" s="125">
        <f t="shared" si="1"/>
        <v>11649.921992469666</v>
      </c>
      <c r="F61" s="85">
        <v>15490</v>
      </c>
      <c r="G61" s="125">
        <f t="shared" si="2"/>
        <v>3840.0780075303337</v>
      </c>
      <c r="H61" s="92">
        <f t="shared" si="3"/>
        <v>14746199.103918137</v>
      </c>
    </row>
    <row r="62" spans="1:8" x14ac:dyDescent="0.2">
      <c r="A62" s="13">
        <v>37</v>
      </c>
      <c r="B62" s="27">
        <v>10057.684752239849</v>
      </c>
      <c r="C62" s="27">
        <v>2356.1584600377992</v>
      </c>
      <c r="D62" s="124">
        <v>1.1148038333779526</v>
      </c>
      <c r="E62" s="125">
        <f t="shared" si="1"/>
        <v>11212.345516703968</v>
      </c>
      <c r="F62" s="85">
        <v>13839</v>
      </c>
      <c r="G62" s="125">
        <f t="shared" si="2"/>
        <v>2626.6544832960317</v>
      </c>
      <c r="H62" s="92">
        <f t="shared" si="3"/>
        <v>6899313.7746191435</v>
      </c>
    </row>
    <row r="63" spans="1:8" x14ac:dyDescent="0.2">
      <c r="A63" s="13">
        <v>38</v>
      </c>
      <c r="B63" s="27">
        <v>10121.577738590197</v>
      </c>
      <c r="C63" s="27">
        <v>918.04182025859882</v>
      </c>
      <c r="D63" s="124">
        <v>0.91008570960643631</v>
      </c>
      <c r="E63" s="125">
        <f t="shared" si="1"/>
        <v>9211.5032585615681</v>
      </c>
      <c r="F63" s="85">
        <v>10047</v>
      </c>
      <c r="G63" s="125">
        <f t="shared" si="2"/>
        <v>835.49674143843185</v>
      </c>
      <c r="H63" s="92">
        <f t="shared" si="3"/>
        <v>698054.80495423789</v>
      </c>
    </row>
    <row r="64" spans="1:8" x14ac:dyDescent="0.2">
      <c r="A64" s="13">
        <v>39</v>
      </c>
      <c r="B64" s="27">
        <v>10186.997023421893</v>
      </c>
      <c r="C64" s="27">
        <v>1143.2721201351087</v>
      </c>
      <c r="D64" s="124">
        <v>0.86388062595723791</v>
      </c>
      <c r="E64" s="125">
        <f t="shared" si="1"/>
        <v>8800.3493652182242</v>
      </c>
      <c r="F64" s="85">
        <v>9788</v>
      </c>
      <c r="G64" s="125">
        <f t="shared" si="2"/>
        <v>987.65063478177581</v>
      </c>
      <c r="H64" s="92">
        <f t="shared" si="3"/>
        <v>975453.77638484468</v>
      </c>
    </row>
    <row r="65" spans="1:8" x14ac:dyDescent="0.2">
      <c r="A65" s="13">
        <v>40</v>
      </c>
      <c r="B65" s="27">
        <v>10253.942606734936</v>
      </c>
      <c r="C65" s="27">
        <v>2596.7763993594199</v>
      </c>
      <c r="D65" s="124">
        <v>1.1655378965874825</v>
      </c>
      <c r="E65" s="125">
        <f t="shared" si="1"/>
        <v>11951.358697582606</v>
      </c>
      <c r="F65" s="85">
        <v>14978</v>
      </c>
      <c r="G65" s="125">
        <f t="shared" si="2"/>
        <v>3026.6413024173944</v>
      </c>
      <c r="H65" s="92">
        <f t="shared" si="3"/>
        <v>9160557.5734988619</v>
      </c>
    </row>
    <row r="66" spans="1:8" x14ac:dyDescent="0.2">
      <c r="A66" s="13">
        <v>41</v>
      </c>
      <c r="B66" s="27">
        <v>10322.414488529326</v>
      </c>
      <c r="C66" s="27">
        <v>1379.1957943062771</v>
      </c>
      <c r="D66" s="124">
        <v>1.1148038333779526</v>
      </c>
      <c r="E66" s="125">
        <f t="shared" si="1"/>
        <v>11507.467241528611</v>
      </c>
      <c r="F66" s="85">
        <v>13045</v>
      </c>
      <c r="G66" s="125">
        <f t="shared" si="2"/>
        <v>1537.5327584713887</v>
      </c>
      <c r="H66" s="92">
        <f t="shared" si="3"/>
        <v>2364006.9833726375</v>
      </c>
    </row>
    <row r="67" spans="1:8" x14ac:dyDescent="0.2">
      <c r="A67" s="13">
        <v>42</v>
      </c>
      <c r="B67" s="27">
        <v>10392.412668805066</v>
      </c>
      <c r="C67" s="27">
        <v>34.07782526443043</v>
      </c>
      <c r="D67" s="124">
        <v>0.91008570960643631</v>
      </c>
      <c r="E67" s="125">
        <f t="shared" si="1"/>
        <v>9457.9862582123769</v>
      </c>
      <c r="F67" s="85">
        <v>9489</v>
      </c>
      <c r="G67" s="125">
        <f t="shared" si="2"/>
        <v>31.013741787623076</v>
      </c>
      <c r="H67" s="92">
        <f t="shared" si="3"/>
        <v>961.85217966935772</v>
      </c>
    </row>
    <row r="68" spans="1:8" x14ac:dyDescent="0.2">
      <c r="A68" s="13">
        <v>43</v>
      </c>
      <c r="B68" s="27">
        <v>10463.937147562148</v>
      </c>
      <c r="C68" s="27">
        <v>-345.64101108567229</v>
      </c>
      <c r="D68" s="124">
        <v>0.86388062595723791</v>
      </c>
      <c r="E68" s="125">
        <f t="shared" si="1"/>
        <v>9039.5925730131839</v>
      </c>
      <c r="F68" s="85">
        <v>8741</v>
      </c>
      <c r="G68" s="125">
        <f t="shared" si="2"/>
        <v>-298.59257301318394</v>
      </c>
      <c r="H68" s="92">
        <f t="shared" si="3"/>
        <v>89157.524658633585</v>
      </c>
    </row>
    <row r="69" spans="1:8" x14ac:dyDescent="0.2">
      <c r="A69" s="13">
        <v>44</v>
      </c>
      <c r="B69" s="27">
        <v>10536.987924800582</v>
      </c>
      <c r="C69" s="27">
        <v>744.49853608436206</v>
      </c>
      <c r="D69" s="124">
        <v>1.1655378965874825</v>
      </c>
      <c r="E69" s="125">
        <f t="shared" si="1"/>
        <v>12281.258742239772</v>
      </c>
      <c r="F69" s="85">
        <v>13149</v>
      </c>
      <c r="G69" s="125">
        <f t="shared" si="2"/>
        <v>867.74125776022811</v>
      </c>
      <c r="H69" s="92">
        <f t="shared" si="3"/>
        <v>752974.89041930262</v>
      </c>
    </row>
    <row r="70" spans="1:8" x14ac:dyDescent="0.2">
      <c r="A70" s="13">
        <v>45</v>
      </c>
      <c r="B70" s="27">
        <v>10611.565000520362</v>
      </c>
      <c r="C70" s="27">
        <v>2041.7822321112235</v>
      </c>
      <c r="D70" s="124">
        <v>1.1148038333779526</v>
      </c>
      <c r="E70" s="125">
        <f t="shared" si="1"/>
        <v>11829.813340719416</v>
      </c>
      <c r="F70" s="85">
        <v>14106</v>
      </c>
      <c r="G70" s="125">
        <f t="shared" si="2"/>
        <v>2276.1866592805836</v>
      </c>
      <c r="H70" s="92">
        <f t="shared" si="3"/>
        <v>5181025.7078869035</v>
      </c>
    </row>
    <row r="71" spans="1:8" x14ac:dyDescent="0.2">
      <c r="A71" s="13">
        <v>46</v>
      </c>
      <c r="B71" s="27">
        <v>10687.66837472149</v>
      </c>
      <c r="C71" s="27">
        <v>298.1101013778698</v>
      </c>
      <c r="D71" s="124">
        <v>0.91008570960643631</v>
      </c>
      <c r="E71" s="125">
        <f t="shared" si="1"/>
        <v>9726.6942568466748</v>
      </c>
      <c r="F71" s="85">
        <v>9998</v>
      </c>
      <c r="G71" s="125">
        <f t="shared" si="2"/>
        <v>271.30574315332524</v>
      </c>
      <c r="H71" s="92">
        <f t="shared" si="3"/>
        <v>73606.806267978085</v>
      </c>
    </row>
    <row r="72" spans="1:8" x14ac:dyDescent="0.2">
      <c r="A72" s="13">
        <v>47</v>
      </c>
      <c r="B72" s="27">
        <v>10765.298047403965</v>
      </c>
      <c r="C72" s="27">
        <v>849.73266228656939</v>
      </c>
      <c r="D72" s="124">
        <v>0.86388062595723791</v>
      </c>
      <c r="E72" s="125">
        <f t="shared" si="1"/>
        <v>9299.9324158075688</v>
      </c>
      <c r="F72" s="85">
        <v>10034</v>
      </c>
      <c r="G72" s="125">
        <f t="shared" si="2"/>
        <v>734.06758419243124</v>
      </c>
      <c r="H72" s="92">
        <f t="shared" si="3"/>
        <v>538855.21816211217</v>
      </c>
    </row>
    <row r="73" spans="1:8" x14ac:dyDescent="0.2">
      <c r="A73" s="13">
        <v>48</v>
      </c>
      <c r="B73" s="27">
        <v>10844.454018567787</v>
      </c>
      <c r="C73" s="27">
        <v>2094.6362024836872</v>
      </c>
      <c r="D73" s="124">
        <v>1.1655378965874825</v>
      </c>
      <c r="E73" s="125">
        <f t="shared" si="1"/>
        <v>12639.622126441171</v>
      </c>
      <c r="F73" s="85">
        <v>15081</v>
      </c>
      <c r="G73" s="125">
        <f t="shared" si="2"/>
        <v>2441.3778735588294</v>
      </c>
      <c r="H73" s="92">
        <f t="shared" si="3"/>
        <v>5960325.9215026312</v>
      </c>
    </row>
    <row r="74" spans="1:8" x14ac:dyDescent="0.2">
      <c r="A74" s="13">
        <v>49</v>
      </c>
      <c r="B74" s="27">
        <v>10925.136288212958</v>
      </c>
      <c r="C74" s="27">
        <v>974.71515004669163</v>
      </c>
      <c r="D74" s="124">
        <v>1.1148038333779526</v>
      </c>
      <c r="E74" s="125">
        <f t="shared" si="1"/>
        <v>12179.383814276382</v>
      </c>
      <c r="F74" s="85">
        <v>13266</v>
      </c>
      <c r="G74" s="125">
        <f t="shared" si="2"/>
        <v>1086.6161857236184</v>
      </c>
      <c r="H74" s="92">
        <f t="shared" si="3"/>
        <v>1180734.7350765453</v>
      </c>
    </row>
    <row r="75" spans="1:8" x14ac:dyDescent="0.2">
      <c r="A75" s="13">
        <v>50</v>
      </c>
      <c r="B75" s="27">
        <v>11007.344856339476</v>
      </c>
      <c r="C75" s="27">
        <v>-22.665177847247833</v>
      </c>
      <c r="D75" s="124">
        <v>0.91008570960643631</v>
      </c>
      <c r="E75" s="125">
        <f t="shared" si="1"/>
        <v>10017.627254464469</v>
      </c>
      <c r="F75" s="85">
        <v>9997</v>
      </c>
      <c r="G75" s="125">
        <f t="shared" si="2"/>
        <v>-20.627254464468933</v>
      </c>
      <c r="H75" s="92">
        <f t="shared" si="3"/>
        <v>425.48362674195351</v>
      </c>
    </row>
    <row r="76" spans="1:8" x14ac:dyDescent="0.2">
      <c r="A76" s="13">
        <v>51</v>
      </c>
      <c r="B76" s="27">
        <v>11091.079722947341</v>
      </c>
      <c r="C76" s="27">
        <v>-641.719326657083</v>
      </c>
      <c r="D76" s="124">
        <v>0.86388062595723791</v>
      </c>
      <c r="E76" s="125">
        <f t="shared" si="1"/>
        <v>9581.3688936013787</v>
      </c>
      <c r="F76" s="85">
        <v>9027</v>
      </c>
      <c r="G76" s="125">
        <f t="shared" si="2"/>
        <v>-554.36889360137866</v>
      </c>
      <c r="H76" s="92">
        <f t="shared" si="3"/>
        <v>307324.87019281671</v>
      </c>
    </row>
    <row r="77" spans="1:8" x14ac:dyDescent="0.2">
      <c r="A77" s="13">
        <v>52</v>
      </c>
      <c r="B77" s="27">
        <v>11176.340888036553</v>
      </c>
      <c r="C77" s="27">
        <v>1113.2638017281388</v>
      </c>
      <c r="D77" s="124">
        <v>1.1655378965874825</v>
      </c>
      <c r="E77" s="125">
        <f t="shared" si="1"/>
        <v>13026.4488501868</v>
      </c>
      <c r="F77" s="85">
        <v>14324</v>
      </c>
      <c r="G77" s="125">
        <f t="shared" si="2"/>
        <v>1297.5511498132</v>
      </c>
      <c r="H77" s="92">
        <f t="shared" si="3"/>
        <v>1683638.9863815575</v>
      </c>
    </row>
    <row r="78" spans="1:8" x14ac:dyDescent="0.2">
      <c r="A78" s="13">
        <v>53</v>
      </c>
      <c r="B78" s="27">
        <v>11263.128351607111</v>
      </c>
      <c r="C78" s="27">
        <v>531.77188672216107</v>
      </c>
      <c r="D78" s="124">
        <v>1.1148038333779526</v>
      </c>
      <c r="E78" s="125">
        <f t="shared" si="1"/>
        <v>12556.178662199507</v>
      </c>
      <c r="F78" s="85">
        <v>13149</v>
      </c>
      <c r="G78" s="125">
        <f t="shared" si="2"/>
        <v>592.82133780049298</v>
      </c>
      <c r="H78" s="92">
        <f t="shared" si="3"/>
        <v>351437.13855156623</v>
      </c>
    </row>
    <row r="79" spans="1:8" x14ac:dyDescent="0.2">
      <c r="A79" s="13">
        <v>54</v>
      </c>
      <c r="B79" s="27">
        <v>11351.442113659019</v>
      </c>
      <c r="C79" s="27">
        <v>964.98026467642012</v>
      </c>
      <c r="D79" s="124">
        <v>0.91008570960643631</v>
      </c>
      <c r="E79" s="125">
        <f t="shared" si="1"/>
        <v>10330.785251065754</v>
      </c>
      <c r="F79" s="85">
        <v>11209</v>
      </c>
      <c r="G79" s="125">
        <f t="shared" si="2"/>
        <v>878.21474893424602</v>
      </c>
      <c r="H79" s="92">
        <f t="shared" si="3"/>
        <v>771261.14524564077</v>
      </c>
    </row>
    <row r="80" spans="1:8" x14ac:dyDescent="0.2">
      <c r="A80" s="13">
        <v>55</v>
      </c>
      <c r="B80" s="27">
        <v>11441.282174192274</v>
      </c>
      <c r="C80" s="27">
        <v>518.7036034161174</v>
      </c>
      <c r="D80" s="124">
        <v>0.86388062595723791</v>
      </c>
      <c r="E80" s="125">
        <f t="shared" si="1"/>
        <v>9883.90200639461</v>
      </c>
      <c r="F80" s="85">
        <v>10332</v>
      </c>
      <c r="G80" s="125">
        <f t="shared" si="2"/>
        <v>448.09799360539</v>
      </c>
      <c r="H80" s="92">
        <f t="shared" si="3"/>
        <v>200791.81187317614</v>
      </c>
    </row>
    <row r="81" spans="1:8" x14ac:dyDescent="0.2">
      <c r="A81" s="13">
        <v>56</v>
      </c>
      <c r="B81" s="27">
        <v>11532.648533206877</v>
      </c>
      <c r="C81" s="27">
        <v>1640.6683061289987</v>
      </c>
      <c r="D81" s="124">
        <v>1.1655378965874825</v>
      </c>
      <c r="E81" s="125">
        <f t="shared" si="1"/>
        <v>13441.738913476658</v>
      </c>
      <c r="F81" s="85">
        <v>15354</v>
      </c>
      <c r="G81" s="125">
        <f t="shared" si="2"/>
        <v>1912.2610865233419</v>
      </c>
      <c r="H81" s="92">
        <f t="shared" si="3"/>
        <v>3656742.4630314321</v>
      </c>
    </row>
    <row r="82" spans="1:8" x14ac:dyDescent="0.2">
      <c r="A82" s="13">
        <v>57</v>
      </c>
      <c r="B82" s="27">
        <v>11625.541190702825</v>
      </c>
      <c r="C82" s="27">
        <v>753.31828826469791</v>
      </c>
      <c r="D82" s="124">
        <v>1.1148038333779526</v>
      </c>
      <c r="E82" s="125">
        <f t="shared" si="1"/>
        <v>12960.197884488796</v>
      </c>
      <c r="F82" s="85">
        <v>13800</v>
      </c>
      <c r="G82" s="125">
        <f t="shared" si="2"/>
        <v>839.80211551120374</v>
      </c>
      <c r="H82" s="92">
        <f t="shared" si="3"/>
        <v>705267.59321709315</v>
      </c>
    </row>
    <row r="83" spans="1:8" x14ac:dyDescent="0.2">
      <c r="A83" s="13">
        <v>58</v>
      </c>
      <c r="B83" s="27">
        <v>11719.960146680123</v>
      </c>
      <c r="C83" s="27">
        <v>1230.468450970111</v>
      </c>
      <c r="D83" s="124">
        <v>0.91008570960643631</v>
      </c>
      <c r="E83" s="125">
        <f t="shared" si="1"/>
        <v>10666.168246650534</v>
      </c>
      <c r="F83" s="85">
        <v>11786</v>
      </c>
      <c r="G83" s="125">
        <f t="shared" si="2"/>
        <v>1119.8317533494665</v>
      </c>
      <c r="H83" s="92">
        <f t="shared" si="3"/>
        <v>1254023.1558097403</v>
      </c>
    </row>
    <row r="84" spans="1:8" x14ac:dyDescent="0.2">
      <c r="A84" s="13">
        <v>59</v>
      </c>
      <c r="B84" s="27">
        <v>11815.905401138767</v>
      </c>
      <c r="C84" s="27">
        <v>396.43005702698247</v>
      </c>
      <c r="D84" s="124">
        <v>0.86388062595723791</v>
      </c>
      <c r="E84" s="125">
        <f t="shared" si="1"/>
        <v>10207.531754187266</v>
      </c>
      <c r="F84" s="85">
        <v>10550</v>
      </c>
      <c r="G84" s="125">
        <f t="shared" si="2"/>
        <v>342.46824581273358</v>
      </c>
      <c r="H84" s="92">
        <f t="shared" si="3"/>
        <v>117284.49939005091</v>
      </c>
    </row>
    <row r="85" spans="1:8" x14ac:dyDescent="0.2">
      <c r="A85" s="13">
        <v>60</v>
      </c>
      <c r="B85" s="27">
        <v>11913.37695407876</v>
      </c>
      <c r="C85" s="27">
        <v>1911.9993354261442</v>
      </c>
      <c r="D85" s="124">
        <v>1.1655378965874825</v>
      </c>
      <c r="E85" s="125">
        <f t="shared" si="1"/>
        <v>13885.492316310747</v>
      </c>
      <c r="F85" s="85">
        <v>16114</v>
      </c>
      <c r="G85" s="125">
        <f t="shared" si="2"/>
        <v>2228.5076836892531</v>
      </c>
      <c r="H85" s="92">
        <f t="shared" si="3"/>
        <v>4966246.49626204</v>
      </c>
    </row>
    <row r="86" spans="1:8" x14ac:dyDescent="0.2">
      <c r="A86" s="13">
        <v>61</v>
      </c>
      <c r="B86" s="27">
        <v>12012.3748055001</v>
      </c>
      <c r="C86" s="27">
        <v>-122.39057407151085</v>
      </c>
      <c r="D86" s="124">
        <v>1.1148038333779526</v>
      </c>
      <c r="E86" s="125">
        <f t="shared" si="1"/>
        <v>13391.441481144249</v>
      </c>
      <c r="F86" s="85">
        <v>13255</v>
      </c>
      <c r="G86" s="125">
        <f t="shared" si="2"/>
        <v>-136.44148114424934</v>
      </c>
      <c r="H86" s="92">
        <f t="shared" si="3"/>
        <v>18616.277776836549</v>
      </c>
    </row>
    <row r="87" spans="1:8" x14ac:dyDescent="0.2">
      <c r="A87" s="13">
        <v>62</v>
      </c>
      <c r="B87" s="27">
        <v>12112.898955402787</v>
      </c>
      <c r="C87" s="27">
        <v>416.69015871613738</v>
      </c>
      <c r="D87" s="124">
        <v>0.91008570960643631</v>
      </c>
      <c r="E87" s="125">
        <f t="shared" si="1"/>
        <v>11023.776241218806</v>
      </c>
      <c r="F87" s="85">
        <v>11403</v>
      </c>
      <c r="G87" s="125">
        <f t="shared" si="2"/>
        <v>379.22375878119419</v>
      </c>
      <c r="H87" s="92">
        <f t="shared" si="3"/>
        <v>143810.65922413737</v>
      </c>
    </row>
    <row r="88" spans="1:8" x14ac:dyDescent="0.2">
      <c r="A88" s="13">
        <v>63</v>
      </c>
      <c r="B88" s="27">
        <v>12214.949403786819</v>
      </c>
      <c r="C88" s="27">
        <v>-327.89036872482029</v>
      </c>
      <c r="D88" s="124">
        <v>0.86388062595723791</v>
      </c>
      <c r="E88" s="125">
        <f t="shared" si="1"/>
        <v>10552.258136979348</v>
      </c>
      <c r="F88" s="85">
        <v>10269</v>
      </c>
      <c r="G88" s="125">
        <f t="shared" si="2"/>
        <v>-283.25813697934791</v>
      </c>
      <c r="H88" s="92">
        <f t="shared" si="3"/>
        <v>80235.172165011027</v>
      </c>
    </row>
    <row r="89" spans="1:8" x14ac:dyDescent="0.2">
      <c r="A89" s="13">
        <v>64</v>
      </c>
      <c r="B89" s="27">
        <v>12318.5261506522</v>
      </c>
      <c r="C89" s="27">
        <v>-299.18294352335579</v>
      </c>
      <c r="D89" s="124">
        <v>1.1655378965874825</v>
      </c>
      <c r="E89" s="125">
        <f t="shared" si="1"/>
        <v>14357.709058689063</v>
      </c>
      <c r="F89" s="85">
        <v>14009</v>
      </c>
      <c r="G89" s="125">
        <f t="shared" si="2"/>
        <v>-348.70905868906266</v>
      </c>
      <c r="H89" s="92">
        <f t="shared" si="3"/>
        <v>121598.00761181215</v>
      </c>
    </row>
    <row r="90" spans="1:8" x14ac:dyDescent="0.2">
      <c r="A90" s="13">
        <v>65</v>
      </c>
      <c r="B90" s="27">
        <v>12423.62919599893</v>
      </c>
      <c r="C90" s="27">
        <v>1791.4277723487758</v>
      </c>
      <c r="D90" s="124">
        <v>1.1148038333779526</v>
      </c>
      <c r="E90" s="125">
        <f t="shared" si="1"/>
        <v>13849.909452165859</v>
      </c>
      <c r="F90" s="85">
        <v>15847</v>
      </c>
      <c r="G90" s="125">
        <f t="shared" si="2"/>
        <v>1997.090547834141</v>
      </c>
      <c r="H90" s="92">
        <f t="shared" si="3"/>
        <v>3988370.6562484694</v>
      </c>
    </row>
    <row r="91" spans="1:8" x14ac:dyDescent="0.2">
      <c r="A91" s="13">
        <v>66</v>
      </c>
      <c r="B91" s="27">
        <v>12530.258539827008</v>
      </c>
      <c r="C91" s="27">
        <v>1717.8500318453662</v>
      </c>
      <c r="D91" s="124">
        <v>0.91008570960643631</v>
      </c>
      <c r="E91" s="125">
        <f t="shared" ref="E91:E154" si="4">B91*D91</f>
        <v>11403.609234770571</v>
      </c>
      <c r="F91" s="85">
        <v>12967</v>
      </c>
      <c r="G91" s="125">
        <f t="shared" ref="G91:G154" si="5">F91-E91</f>
        <v>1563.3907652294292</v>
      </c>
      <c r="H91" s="92">
        <f t="shared" ref="H91:H154" si="6">G91*G91</f>
        <v>2444190.6848046603</v>
      </c>
    </row>
    <row r="92" spans="1:8" x14ac:dyDescent="0.2">
      <c r="A92" s="13">
        <v>67</v>
      </c>
      <c r="B92" s="27">
        <v>12638.414182136432</v>
      </c>
      <c r="C92" s="27">
        <v>474.50866811016749</v>
      </c>
      <c r="D92" s="124">
        <v>0.86388062595723791</v>
      </c>
      <c r="E92" s="125">
        <f t="shared" si="4"/>
        <v>10918.081154770854</v>
      </c>
      <c r="F92" s="85">
        <v>11328</v>
      </c>
      <c r="G92" s="125">
        <f t="shared" si="5"/>
        <v>409.91884522914552</v>
      </c>
      <c r="H92" s="92">
        <f t="shared" si="6"/>
        <v>168033.45967399617</v>
      </c>
    </row>
    <row r="93" spans="1:8" x14ac:dyDescent="0.2">
      <c r="A93" s="13">
        <v>68</v>
      </c>
      <c r="B93" s="27">
        <v>12748.096122927203</v>
      </c>
      <c r="C93" s="27">
        <v>819.88827835308439</v>
      </c>
      <c r="D93" s="124">
        <v>1.1655378965874825</v>
      </c>
      <c r="E93" s="125">
        <f t="shared" si="4"/>
        <v>14858.389140611614</v>
      </c>
      <c r="F93" s="85">
        <v>15814</v>
      </c>
      <c r="G93" s="125">
        <f t="shared" si="5"/>
        <v>955.61085938838551</v>
      </c>
      <c r="H93" s="92">
        <f t="shared" si="6"/>
        <v>913192.11458100867</v>
      </c>
    </row>
    <row r="94" spans="1:8" x14ac:dyDescent="0.2">
      <c r="A94" s="13">
        <v>69</v>
      </c>
      <c r="B94" s="27">
        <v>12859.304362199324</v>
      </c>
      <c r="C94" s="27">
        <v>3848.5678591955366</v>
      </c>
      <c r="D94" s="124">
        <v>1.1148038333779526</v>
      </c>
      <c r="E94" s="125">
        <f t="shared" si="4"/>
        <v>14335.601797553634</v>
      </c>
      <c r="F94" s="85">
        <v>18626</v>
      </c>
      <c r="G94" s="125">
        <f t="shared" si="5"/>
        <v>4290.3982024463658</v>
      </c>
      <c r="H94" s="92">
        <f t="shared" si="6"/>
        <v>18407516.735555008</v>
      </c>
    </row>
    <row r="95" spans="1:8" x14ac:dyDescent="0.2">
      <c r="A95" s="13">
        <v>70</v>
      </c>
      <c r="B95" s="27">
        <v>12972.03889995279</v>
      </c>
      <c r="C95" s="27">
        <v>1552.9666687166882</v>
      </c>
      <c r="D95" s="124">
        <v>0.91008570960643631</v>
      </c>
      <c r="E95" s="125">
        <f t="shared" si="4"/>
        <v>11805.66722730583</v>
      </c>
      <c r="F95" s="85">
        <v>13219</v>
      </c>
      <c r="G95" s="125">
        <f t="shared" si="5"/>
        <v>1413.3327726941698</v>
      </c>
      <c r="H95" s="92">
        <f t="shared" si="6"/>
        <v>1997509.5263713896</v>
      </c>
    </row>
    <row r="96" spans="1:8" x14ac:dyDescent="0.2">
      <c r="A96" s="13">
        <v>71</v>
      </c>
      <c r="B96" s="27">
        <v>13086.299736187604</v>
      </c>
      <c r="C96" s="27">
        <v>2908.9657956545125</v>
      </c>
      <c r="D96" s="124">
        <v>0.86388062595723791</v>
      </c>
      <c r="E96" s="125">
        <f t="shared" si="4"/>
        <v>11305.000807561784</v>
      </c>
      <c r="F96" s="85">
        <v>13818</v>
      </c>
      <c r="G96" s="125">
        <f t="shared" si="5"/>
        <v>2512.9991924382157</v>
      </c>
      <c r="H96" s="92">
        <f t="shared" si="6"/>
        <v>6315164.9411951238</v>
      </c>
    </row>
    <row r="97" spans="1:8" x14ac:dyDescent="0.2">
      <c r="A97" s="13">
        <v>72</v>
      </c>
      <c r="B97" s="27">
        <v>13202.086870903764</v>
      </c>
      <c r="C97" s="27">
        <v>2294.6207461396498</v>
      </c>
      <c r="D97" s="124">
        <v>1.1655378965874825</v>
      </c>
      <c r="E97" s="125">
        <f t="shared" si="4"/>
        <v>15387.532562078391</v>
      </c>
      <c r="F97" s="85">
        <v>18062</v>
      </c>
      <c r="G97" s="125">
        <f t="shared" si="5"/>
        <v>2674.4674379216085</v>
      </c>
      <c r="H97" s="92">
        <f t="shared" si="6"/>
        <v>7152776.0765029732</v>
      </c>
    </row>
    <row r="98" spans="1:8" x14ac:dyDescent="0.2">
      <c r="A98" s="13">
        <v>73</v>
      </c>
      <c r="B98" s="27">
        <v>13319.400304101273</v>
      </c>
      <c r="C98" s="27">
        <v>783.52931389346668</v>
      </c>
      <c r="D98" s="124">
        <v>1.1148038333779526</v>
      </c>
      <c r="E98" s="125">
        <f t="shared" si="4"/>
        <v>14848.518517307568</v>
      </c>
      <c r="F98" s="85">
        <v>15722</v>
      </c>
      <c r="G98" s="125">
        <f t="shared" si="5"/>
        <v>873.48148269243211</v>
      </c>
      <c r="H98" s="92">
        <f t="shared" si="6"/>
        <v>762969.9006065696</v>
      </c>
    </row>
    <row r="99" spans="1:8" x14ac:dyDescent="0.2">
      <c r="A99" s="13">
        <v>74</v>
      </c>
      <c r="B99" s="27">
        <v>13438.240035780129</v>
      </c>
      <c r="C99" s="27">
        <v>-130.70221581220176</v>
      </c>
      <c r="D99" s="124">
        <v>0.91008570960643631</v>
      </c>
      <c r="E99" s="125">
        <f t="shared" si="4"/>
        <v>12229.950218824581</v>
      </c>
      <c r="F99" s="85">
        <v>12111</v>
      </c>
      <c r="G99" s="125">
        <f t="shared" si="5"/>
        <v>-118.95021882458059</v>
      </c>
      <c r="H99" s="92">
        <f t="shared" si="6"/>
        <v>14149.154558415607</v>
      </c>
    </row>
    <row r="100" spans="1:8" x14ac:dyDescent="0.2">
      <c r="A100" s="13">
        <v>75</v>
      </c>
      <c r="B100" s="27">
        <v>13558.606065940334</v>
      </c>
      <c r="C100" s="27">
        <v>-12.75302978340369</v>
      </c>
      <c r="D100" s="124">
        <v>0.86388062595723791</v>
      </c>
      <c r="E100" s="125">
        <f t="shared" si="4"/>
        <v>11713.017095352139</v>
      </c>
      <c r="F100" s="85">
        <v>11702</v>
      </c>
      <c r="G100" s="125">
        <f t="shared" si="5"/>
        <v>-11.017095352139222</v>
      </c>
      <c r="H100" s="92">
        <f t="shared" si="6"/>
        <v>121.37638999812765</v>
      </c>
    </row>
    <row r="101" spans="1:8" x14ac:dyDescent="0.2">
      <c r="A101" s="13">
        <v>76</v>
      </c>
      <c r="B101" s="27">
        <v>13680.498394581884</v>
      </c>
      <c r="C101" s="27">
        <v>-305.5579094700588</v>
      </c>
      <c r="D101" s="124">
        <v>1.1655378965874825</v>
      </c>
      <c r="E101" s="125">
        <f t="shared" si="4"/>
        <v>15945.139323089401</v>
      </c>
      <c r="F101" s="85">
        <v>15589</v>
      </c>
      <c r="G101" s="125">
        <f t="shared" si="5"/>
        <v>-356.13932308940093</v>
      </c>
      <c r="H101" s="92">
        <f t="shared" si="6"/>
        <v>126835.2174505767</v>
      </c>
    </row>
    <row r="102" spans="1:8" x14ac:dyDescent="0.2">
      <c r="A102" s="13">
        <v>77</v>
      </c>
      <c r="B102" s="27">
        <v>13803.917021704783</v>
      </c>
      <c r="C102" s="27">
        <v>-481.39376216669189</v>
      </c>
      <c r="D102" s="124">
        <v>1.1148038333779526</v>
      </c>
      <c r="E102" s="125">
        <f t="shared" si="4"/>
        <v>15388.659611427664</v>
      </c>
      <c r="F102" s="85">
        <v>14852</v>
      </c>
      <c r="G102" s="125">
        <f t="shared" si="5"/>
        <v>-536.65961142766355</v>
      </c>
      <c r="H102" s="92">
        <f t="shared" si="6"/>
        <v>288003.53853769082</v>
      </c>
    </row>
    <row r="103" spans="1:8" x14ac:dyDescent="0.2">
      <c r="A103" s="13">
        <v>78</v>
      </c>
      <c r="B103" s="27">
        <v>13928.861947309029</v>
      </c>
      <c r="C103" s="27">
        <v>1027.9710809630724</v>
      </c>
      <c r="D103" s="124">
        <v>0.91008570960643631</v>
      </c>
      <c r="E103" s="125">
        <f t="shared" si="4"/>
        <v>12676.458209326825</v>
      </c>
      <c r="F103" s="85">
        <v>13612</v>
      </c>
      <c r="G103" s="125">
        <f t="shared" si="5"/>
        <v>935.54179067317455</v>
      </c>
      <c r="H103" s="92">
        <f t="shared" si="6"/>
        <v>875238.44209596992</v>
      </c>
    </row>
    <row r="104" spans="1:8" x14ac:dyDescent="0.2">
      <c r="A104" s="13">
        <v>79</v>
      </c>
      <c r="B104" s="27">
        <v>14055.333171394625</v>
      </c>
      <c r="C104" s="27">
        <v>275.35052264253136</v>
      </c>
      <c r="D104" s="124">
        <v>0.86388062595723791</v>
      </c>
      <c r="E104" s="125">
        <f t="shared" si="4"/>
        <v>12142.130018141917</v>
      </c>
      <c r="F104" s="85">
        <v>12380</v>
      </c>
      <c r="G104" s="125">
        <f t="shared" si="5"/>
        <v>237.86998185808261</v>
      </c>
      <c r="H104" s="92">
        <f t="shared" si="6"/>
        <v>56582.128269164554</v>
      </c>
    </row>
    <row r="105" spans="1:8" x14ac:dyDescent="0.2">
      <c r="A105" s="13">
        <v>80</v>
      </c>
      <c r="B105" s="27">
        <v>14183.330693961565</v>
      </c>
      <c r="C105" s="27">
        <v>-883.8918293956267</v>
      </c>
      <c r="D105" s="124">
        <v>1.1655378965874825</v>
      </c>
      <c r="E105" s="125">
        <f t="shared" si="4"/>
        <v>16531.209423644643</v>
      </c>
      <c r="F105" s="85">
        <v>15501</v>
      </c>
      <c r="G105" s="125">
        <f t="shared" si="5"/>
        <v>-1030.2094236446428</v>
      </c>
      <c r="H105" s="92">
        <f t="shared" si="6"/>
        <v>1061331.4565662271</v>
      </c>
    </row>
    <row r="106" spans="1:8" x14ac:dyDescent="0.2">
      <c r="A106" s="13">
        <v>81</v>
      </c>
      <c r="B106" s="27">
        <v>14312.854515009854</v>
      </c>
      <c r="C106" s="27">
        <v>328.28638467912424</v>
      </c>
      <c r="D106" s="124">
        <v>1.1148038333779526</v>
      </c>
      <c r="E106" s="125">
        <f t="shared" si="4"/>
        <v>15956.025079913923</v>
      </c>
      <c r="F106" s="85">
        <v>16322</v>
      </c>
      <c r="G106" s="125">
        <f t="shared" si="5"/>
        <v>365.97492008607696</v>
      </c>
      <c r="H106" s="92">
        <f t="shared" si="6"/>
        <v>133937.64213201043</v>
      </c>
    </row>
    <row r="107" spans="1:8" x14ac:dyDescent="0.2">
      <c r="A107" s="13">
        <v>82</v>
      </c>
      <c r="B107" s="27">
        <v>14443.904634539487</v>
      </c>
      <c r="C107" s="27">
        <v>-1085.8221246435169</v>
      </c>
      <c r="D107" s="124">
        <v>0.91008570960643631</v>
      </c>
      <c r="E107" s="125">
        <f t="shared" si="4"/>
        <v>13145.191198812563</v>
      </c>
      <c r="F107" s="85">
        <v>12157</v>
      </c>
      <c r="G107" s="125">
        <f t="shared" si="5"/>
        <v>-988.19119881256302</v>
      </c>
      <c r="H107" s="92">
        <f t="shared" si="6"/>
        <v>976521.84541061043</v>
      </c>
    </row>
    <row r="108" spans="1:8" x14ac:dyDescent="0.2">
      <c r="A108" s="13">
        <v>83</v>
      </c>
      <c r="B108" s="27">
        <v>14576.481052550471</v>
      </c>
      <c r="C108" s="27">
        <v>-1699.7019400731442</v>
      </c>
      <c r="D108" s="124">
        <v>0.86388062595723791</v>
      </c>
      <c r="E108" s="125">
        <f t="shared" si="4"/>
        <v>12592.339575931119</v>
      </c>
      <c r="F108" s="85">
        <v>11124</v>
      </c>
      <c r="G108" s="125">
        <f t="shared" si="5"/>
        <v>-1468.3395759311188</v>
      </c>
      <c r="H108" s="92">
        <f t="shared" si="6"/>
        <v>2156021.110245578</v>
      </c>
    </row>
    <row r="109" spans="1:8" x14ac:dyDescent="0.2">
      <c r="A109" s="13">
        <v>84</v>
      </c>
      <c r="B109" s="27">
        <v>14710.583769042802</v>
      </c>
      <c r="C109" s="27">
        <v>-2166.1611099357397</v>
      </c>
      <c r="D109" s="124">
        <v>1.1655378965874825</v>
      </c>
      <c r="E109" s="125">
        <f t="shared" si="4"/>
        <v>17145.742863744108</v>
      </c>
      <c r="F109" s="85">
        <v>14621</v>
      </c>
      <c r="G109" s="125">
        <f t="shared" si="5"/>
        <v>-2524.742863744108</v>
      </c>
      <c r="H109" s="92">
        <f t="shared" si="6"/>
        <v>6374326.5280267997</v>
      </c>
    </row>
    <row r="110" spans="1:8" x14ac:dyDescent="0.2">
      <c r="A110" s="13">
        <v>85</v>
      </c>
      <c r="B110" s="27">
        <v>14846.212784016479</v>
      </c>
      <c r="C110" s="27">
        <v>-2256.5538863853799</v>
      </c>
      <c r="D110" s="124">
        <v>1.1148038333779526</v>
      </c>
      <c r="E110" s="125">
        <f t="shared" si="4"/>
        <v>16550.614922766337</v>
      </c>
      <c r="F110" s="85">
        <v>14035</v>
      </c>
      <c r="G110" s="125">
        <f t="shared" si="5"/>
        <v>-2515.6149227663373</v>
      </c>
      <c r="H110" s="92">
        <f t="shared" si="6"/>
        <v>6328318.439644685</v>
      </c>
    </row>
    <row r="111" spans="1:8" x14ac:dyDescent="0.2">
      <c r="A111" s="13">
        <v>86</v>
      </c>
      <c r="B111" s="27">
        <v>14983.368097471506</v>
      </c>
      <c r="C111" s="27">
        <v>-2721.8855994926362</v>
      </c>
      <c r="D111" s="124">
        <v>0.91008570960643631</v>
      </c>
      <c r="E111" s="125">
        <f t="shared" si="4"/>
        <v>13636.149187281795</v>
      </c>
      <c r="F111" s="85">
        <v>11159</v>
      </c>
      <c r="G111" s="125">
        <f t="shared" si="5"/>
        <v>-2477.1491872817951</v>
      </c>
      <c r="H111" s="92">
        <f t="shared" si="6"/>
        <v>6136268.0960508576</v>
      </c>
    </row>
    <row r="112" spans="1:8" x14ac:dyDescent="0.2">
      <c r="A112" s="13">
        <v>87</v>
      </c>
      <c r="B112" s="27">
        <v>15122.04970940788</v>
      </c>
      <c r="C112" s="27">
        <v>-2453.6327184916754</v>
      </c>
      <c r="D112" s="124">
        <v>0.86388062595723791</v>
      </c>
      <c r="E112" s="125">
        <f t="shared" si="4"/>
        <v>13063.645768719747</v>
      </c>
      <c r="F112" s="85">
        <v>10944</v>
      </c>
      <c r="G112" s="125">
        <f t="shared" si="5"/>
        <v>-2119.6457687197471</v>
      </c>
      <c r="H112" s="92">
        <f t="shared" si="6"/>
        <v>4492898.1848515281</v>
      </c>
    </row>
    <row r="113" spans="1:8" x14ac:dyDescent="0.2">
      <c r="A113" s="13">
        <v>88</v>
      </c>
      <c r="B113" s="27">
        <v>15262.257619825601</v>
      </c>
      <c r="C113" s="27">
        <v>-1685.6934889378263</v>
      </c>
      <c r="D113" s="124">
        <v>1.1655378965874825</v>
      </c>
      <c r="E113" s="125">
        <f t="shared" si="4"/>
        <v>17788.739643387809</v>
      </c>
      <c r="F113" s="85">
        <v>15824</v>
      </c>
      <c r="G113" s="125">
        <f t="shared" si="5"/>
        <v>-1964.7396433878093</v>
      </c>
      <c r="H113" s="92">
        <f t="shared" si="6"/>
        <v>3860201.8662996562</v>
      </c>
    </row>
    <row r="114" spans="1:8" x14ac:dyDescent="0.2">
      <c r="A114" s="13">
        <v>89</v>
      </c>
      <c r="B114" s="27">
        <v>15403.991828724669</v>
      </c>
      <c r="C114" s="27">
        <v>-2506.6554817250289</v>
      </c>
      <c r="D114" s="124">
        <v>1.1148038333779526</v>
      </c>
      <c r="E114" s="125">
        <f t="shared" si="4"/>
        <v>17172.429139984921</v>
      </c>
      <c r="F114" s="85">
        <v>14378</v>
      </c>
      <c r="G114" s="125">
        <f t="shared" si="5"/>
        <v>-2794.4291399849208</v>
      </c>
      <c r="H114" s="92">
        <f t="shared" si="6"/>
        <v>7808834.2183968639</v>
      </c>
    </row>
    <row r="115" spans="1:8" x14ac:dyDescent="0.2">
      <c r="A115" s="13">
        <v>90</v>
      </c>
      <c r="B115" s="27">
        <v>15547.252336105084</v>
      </c>
      <c r="C115" s="27">
        <v>-2563.8598102409087</v>
      </c>
      <c r="D115" s="124">
        <v>0.91008570960643631</v>
      </c>
      <c r="E115" s="125">
        <f t="shared" si="4"/>
        <v>14149.33217473452</v>
      </c>
      <c r="F115" s="85">
        <v>11816</v>
      </c>
      <c r="G115" s="125">
        <f t="shared" si="5"/>
        <v>-2333.3321747345199</v>
      </c>
      <c r="H115" s="92">
        <f t="shared" si="6"/>
        <v>5444439.0376513237</v>
      </c>
    </row>
    <row r="116" spans="1:8" x14ac:dyDescent="0.2">
      <c r="A116" s="13">
        <v>91</v>
      </c>
      <c r="B116" s="27">
        <v>15692.039141966849</v>
      </c>
      <c r="C116" s="27">
        <v>-1531.51784720461</v>
      </c>
      <c r="D116" s="124">
        <v>0.86388062595723791</v>
      </c>
      <c r="E116" s="125">
        <f t="shared" si="4"/>
        <v>13556.048596507801</v>
      </c>
      <c r="F116" s="85">
        <v>12233</v>
      </c>
      <c r="G116" s="125">
        <f t="shared" si="5"/>
        <v>-1323.0485965078005</v>
      </c>
      <c r="H116" s="92">
        <f t="shared" si="6"/>
        <v>1750457.5887212609</v>
      </c>
    </row>
    <row r="117" spans="1:8" x14ac:dyDescent="0.2">
      <c r="A117" s="13">
        <v>92</v>
      </c>
      <c r="B117" s="27">
        <v>15838.352246309958</v>
      </c>
      <c r="C117" s="27">
        <v>-957.66921508412634</v>
      </c>
      <c r="D117" s="124">
        <v>1.1655378965874825</v>
      </c>
      <c r="E117" s="125">
        <f t="shared" si="4"/>
        <v>18460.199762575736</v>
      </c>
      <c r="F117" s="85">
        <v>17344</v>
      </c>
      <c r="G117" s="125">
        <f t="shared" si="5"/>
        <v>-1116.1997625757358</v>
      </c>
      <c r="H117" s="92">
        <f t="shared" si="6"/>
        <v>1245901.9099741289</v>
      </c>
    </row>
    <row r="118" spans="1:8" x14ac:dyDescent="0.2">
      <c r="A118" s="13">
        <v>93</v>
      </c>
      <c r="B118" s="27">
        <v>15986.191649134416</v>
      </c>
      <c r="C118" s="27">
        <v>-905.51153606180742</v>
      </c>
      <c r="D118" s="124">
        <v>1.1148038333779526</v>
      </c>
      <c r="E118" s="125">
        <f t="shared" si="4"/>
        <v>17821.467731569661</v>
      </c>
      <c r="F118" s="85">
        <v>16812</v>
      </c>
      <c r="G118" s="125">
        <f t="shared" si="5"/>
        <v>-1009.4677315696608</v>
      </c>
      <c r="H118" s="92">
        <f t="shared" si="6"/>
        <v>1019025.1010803968</v>
      </c>
    </row>
    <row r="119" spans="1:8" x14ac:dyDescent="0.2">
      <c r="A119" s="13">
        <v>94</v>
      </c>
      <c r="B119" s="27">
        <v>16135.55735044022</v>
      </c>
      <c r="C119" s="27">
        <v>-2751.1036979730961</v>
      </c>
      <c r="D119" s="124">
        <v>0.91008570960643631</v>
      </c>
      <c r="E119" s="125">
        <f t="shared" si="4"/>
        <v>14684.740161170737</v>
      </c>
      <c r="F119" s="85">
        <v>12181</v>
      </c>
      <c r="G119" s="125">
        <f t="shared" si="5"/>
        <v>-2503.7401611707373</v>
      </c>
      <c r="H119" s="92">
        <f t="shared" si="6"/>
        <v>6268714.79465927</v>
      </c>
    </row>
    <row r="120" spans="1:8" x14ac:dyDescent="0.2">
      <c r="A120" s="13">
        <v>95</v>
      </c>
      <c r="B120" s="27">
        <v>16286.449350227373</v>
      </c>
      <c r="C120" s="27">
        <v>-919.74288509463986</v>
      </c>
      <c r="D120" s="124">
        <v>0.86388062595723791</v>
      </c>
      <c r="E120" s="125">
        <f t="shared" si="4"/>
        <v>14069.548059295274</v>
      </c>
      <c r="F120" s="85">
        <v>13275</v>
      </c>
      <c r="G120" s="125">
        <f t="shared" si="5"/>
        <v>-794.54805929527356</v>
      </c>
      <c r="H120" s="92">
        <f t="shared" si="6"/>
        <v>631306.61852988554</v>
      </c>
    </row>
    <row r="121" spans="1:8" x14ac:dyDescent="0.2">
      <c r="A121" s="13">
        <v>96</v>
      </c>
      <c r="B121" s="27">
        <v>16438.867648495874</v>
      </c>
      <c r="C121" s="27">
        <v>-602.4027389959665</v>
      </c>
      <c r="D121" s="124">
        <v>1.1655378965874825</v>
      </c>
      <c r="E121" s="125">
        <f t="shared" si="4"/>
        <v>19160.123221307895</v>
      </c>
      <c r="F121" s="85">
        <v>18458</v>
      </c>
      <c r="G121" s="125">
        <f t="shared" si="5"/>
        <v>-702.12322130789471</v>
      </c>
      <c r="H121" s="92">
        <f t="shared" si="6"/>
        <v>492977.01789977489</v>
      </c>
    </row>
    <row r="122" spans="1:8" x14ac:dyDescent="0.2">
      <c r="A122" s="13">
        <v>97</v>
      </c>
      <c r="B122" s="27">
        <v>16592.812245245721</v>
      </c>
      <c r="C122" s="27">
        <v>-1007.1105461833504</v>
      </c>
      <c r="D122" s="124">
        <v>1.1148038333779526</v>
      </c>
      <c r="E122" s="125">
        <f t="shared" si="4"/>
        <v>18497.730697520565</v>
      </c>
      <c r="F122" s="85">
        <v>17375</v>
      </c>
      <c r="G122" s="125">
        <f t="shared" si="5"/>
        <v>-1122.7306975205647</v>
      </c>
      <c r="H122" s="92">
        <f t="shared" si="6"/>
        <v>1260524.2191550138</v>
      </c>
    </row>
    <row r="123" spans="1:8" x14ac:dyDescent="0.2">
      <c r="A123" s="13">
        <v>98</v>
      </c>
      <c r="B123" s="27">
        <v>16748.283140476917</v>
      </c>
      <c r="C123" s="27">
        <v>-695.9488978948466</v>
      </c>
      <c r="D123" s="124">
        <v>0.91008570960643631</v>
      </c>
      <c r="E123" s="125">
        <f t="shared" si="4"/>
        <v>15242.373146590448</v>
      </c>
      <c r="F123" s="85">
        <v>14609</v>
      </c>
      <c r="G123" s="125">
        <f t="shared" si="5"/>
        <v>-633.3731465904475</v>
      </c>
      <c r="H123" s="92">
        <f t="shared" si="6"/>
        <v>401161.5428218845</v>
      </c>
    </row>
    <row r="124" spans="1:8" x14ac:dyDescent="0.2">
      <c r="A124" s="13">
        <v>99</v>
      </c>
      <c r="B124" s="27">
        <v>16905.280334189461</v>
      </c>
      <c r="C124" s="27">
        <v>-1483.0106366404289</v>
      </c>
      <c r="D124" s="124">
        <v>0.86388062595723791</v>
      </c>
      <c r="E124" s="125">
        <f t="shared" si="4"/>
        <v>14604.144157082175</v>
      </c>
      <c r="F124" s="85">
        <v>13323</v>
      </c>
      <c r="G124" s="125">
        <f t="shared" si="5"/>
        <v>-1281.1441570821753</v>
      </c>
      <c r="H124" s="92">
        <f t="shared" si="6"/>
        <v>1641330.3512257976</v>
      </c>
    </row>
    <row r="125" spans="1:8" x14ac:dyDescent="0.2">
      <c r="A125" s="13">
        <v>100</v>
      </c>
      <c r="B125" s="27">
        <v>17063.803826383351</v>
      </c>
      <c r="C125" s="27">
        <v>-1339.733374741525</v>
      </c>
      <c r="D125" s="124">
        <v>1.1655378965874825</v>
      </c>
      <c r="E125" s="125">
        <f t="shared" si="4"/>
        <v>19888.510019584286</v>
      </c>
      <c r="F125" s="85">
        <v>18327</v>
      </c>
      <c r="G125" s="125">
        <f t="shared" si="5"/>
        <v>-1561.5100195842861</v>
      </c>
      <c r="H125" s="92">
        <f t="shared" si="6"/>
        <v>2438313.5412621172</v>
      </c>
    </row>
    <row r="126" spans="1:8" x14ac:dyDescent="0.2">
      <c r="A126" s="13">
        <v>101</v>
      </c>
      <c r="B126" s="27">
        <v>17223.853617058587</v>
      </c>
      <c r="C126" s="27">
        <v>-2824.0107753291923</v>
      </c>
      <c r="D126" s="124">
        <v>1.1148038333779526</v>
      </c>
      <c r="E126" s="125">
        <f t="shared" si="4"/>
        <v>19201.218037837629</v>
      </c>
      <c r="F126" s="85">
        <v>16053</v>
      </c>
      <c r="G126" s="125">
        <f t="shared" si="5"/>
        <v>-3148.2180378376288</v>
      </c>
      <c r="H126" s="92">
        <f t="shared" si="6"/>
        <v>9911276.8137662094</v>
      </c>
    </row>
    <row r="127" spans="1:8" x14ac:dyDescent="0.2">
      <c r="A127" s="13">
        <v>102</v>
      </c>
      <c r="B127" s="27">
        <v>17385.429706215171</v>
      </c>
      <c r="C127" s="27">
        <v>-826.549766745542</v>
      </c>
      <c r="D127" s="124">
        <v>0.91008570960643631</v>
      </c>
      <c r="E127" s="125">
        <f t="shared" si="4"/>
        <v>15822.231130993652</v>
      </c>
      <c r="F127" s="85">
        <v>15070</v>
      </c>
      <c r="G127" s="125">
        <f t="shared" si="5"/>
        <v>-752.23113099365219</v>
      </c>
      <c r="H127" s="92">
        <f t="shared" si="6"/>
        <v>565851.67443598912</v>
      </c>
    </row>
    <row r="128" spans="1:8" x14ac:dyDescent="0.2">
      <c r="A128" s="13">
        <v>103</v>
      </c>
      <c r="B128" s="27">
        <v>17548.532093853104</v>
      </c>
      <c r="C128" s="27">
        <v>-1567.157370115061</v>
      </c>
      <c r="D128" s="124">
        <v>0.86388062595723791</v>
      </c>
      <c r="E128" s="125">
        <f t="shared" si="4"/>
        <v>15159.836889868498</v>
      </c>
      <c r="F128" s="85">
        <v>13806</v>
      </c>
      <c r="G128" s="125">
        <f t="shared" si="5"/>
        <v>-1353.8368898684985</v>
      </c>
      <c r="H128" s="92">
        <f t="shared" si="6"/>
        <v>1832874.3243688089</v>
      </c>
    </row>
    <row r="129" spans="1:8" x14ac:dyDescent="0.2">
      <c r="A129" s="13">
        <v>104</v>
      </c>
      <c r="B129" s="27">
        <v>17713.160779972386</v>
      </c>
      <c r="C129" s="27">
        <v>-2059.4441111119559</v>
      </c>
      <c r="D129" s="124">
        <v>1.1655378965874825</v>
      </c>
      <c r="E129" s="125">
        <f t="shared" si="4"/>
        <v>20645.360157404906</v>
      </c>
      <c r="F129" s="85">
        <v>18245</v>
      </c>
      <c r="G129" s="125">
        <f t="shared" si="5"/>
        <v>-2400.3601574049062</v>
      </c>
      <c r="H129" s="92">
        <f t="shared" si="6"/>
        <v>5761728.885256906</v>
      </c>
    </row>
    <row r="130" spans="1:8" x14ac:dyDescent="0.2">
      <c r="A130" s="13">
        <v>105</v>
      </c>
      <c r="B130" s="27">
        <v>17879.31576457301</v>
      </c>
      <c r="C130" s="27">
        <v>-2216.4704484677986</v>
      </c>
      <c r="D130" s="124">
        <v>1.1148038333779526</v>
      </c>
      <c r="E130" s="125">
        <f t="shared" si="4"/>
        <v>19931.929752520853</v>
      </c>
      <c r="F130" s="85">
        <v>17461</v>
      </c>
      <c r="G130" s="125">
        <f t="shared" si="5"/>
        <v>-2470.9297525208531</v>
      </c>
      <c r="H130" s="92">
        <f t="shared" si="6"/>
        <v>6105493.841892764</v>
      </c>
    </row>
    <row r="131" spans="1:8" x14ac:dyDescent="0.2">
      <c r="A131" s="13">
        <v>106</v>
      </c>
      <c r="B131" s="27">
        <v>18046.997047654986</v>
      </c>
      <c r="C131" s="27">
        <v>-1566.1317382916859</v>
      </c>
      <c r="D131" s="124">
        <v>0.91008570960643631</v>
      </c>
      <c r="E131" s="125">
        <f t="shared" si="4"/>
        <v>16424.314114380348</v>
      </c>
      <c r="F131" s="85">
        <v>14999</v>
      </c>
      <c r="G131" s="125">
        <f t="shared" si="5"/>
        <v>-1425.3141143803477</v>
      </c>
      <c r="H131" s="92">
        <f t="shared" si="6"/>
        <v>2031520.324651835</v>
      </c>
    </row>
    <row r="132" spans="1:8" x14ac:dyDescent="0.2">
      <c r="A132" s="13">
        <v>107</v>
      </c>
      <c r="B132" s="27">
        <v>18216.204629218308</v>
      </c>
      <c r="C132" s="27">
        <v>330.33932440554418</v>
      </c>
      <c r="D132" s="124">
        <v>0.86388062595723791</v>
      </c>
      <c r="E132" s="125">
        <f t="shared" si="4"/>
        <v>15736.626257654247</v>
      </c>
      <c r="F132" s="85">
        <v>16022</v>
      </c>
      <c r="G132" s="125">
        <f t="shared" si="5"/>
        <v>285.37374234575327</v>
      </c>
      <c r="H132" s="92">
        <f t="shared" si="6"/>
        <v>81438.172820420368</v>
      </c>
    </row>
    <row r="133" spans="1:8" x14ac:dyDescent="0.2">
      <c r="A133" s="13">
        <v>108</v>
      </c>
      <c r="B133" s="27">
        <v>18386.938509262982</v>
      </c>
      <c r="C133" s="27">
        <v>-743.5825444262664</v>
      </c>
      <c r="D133" s="124">
        <v>1.1655378965874825</v>
      </c>
      <c r="E133" s="125">
        <f t="shared" si="4"/>
        <v>21430.673634769759</v>
      </c>
      <c r="F133" s="85">
        <v>20564</v>
      </c>
      <c r="G133" s="125">
        <f t="shared" si="5"/>
        <v>-866.67363476975879</v>
      </c>
      <c r="H133" s="92">
        <f t="shared" si="6"/>
        <v>751123.18920502521</v>
      </c>
    </row>
    <row r="134" spans="1:8" x14ac:dyDescent="0.2">
      <c r="A134" s="13">
        <v>109</v>
      </c>
      <c r="B134" s="27">
        <v>18559.198687788998</v>
      </c>
      <c r="C134" s="27">
        <v>-3873.2068479588324</v>
      </c>
      <c r="D134" s="124">
        <v>1.1148038333779526</v>
      </c>
      <c r="E134" s="125">
        <f t="shared" si="4"/>
        <v>20689.865841570241</v>
      </c>
      <c r="F134" s="85">
        <v>16372</v>
      </c>
      <c r="G134" s="125">
        <f t="shared" si="5"/>
        <v>-4317.8658415702412</v>
      </c>
      <c r="H134" s="92">
        <f t="shared" si="6"/>
        <v>18643965.425799087</v>
      </c>
    </row>
    <row r="135" spans="1:8" x14ac:dyDescent="0.2">
      <c r="A135" s="13">
        <v>110</v>
      </c>
      <c r="B135" s="27">
        <v>18732.985164796362</v>
      </c>
      <c r="C135" s="27">
        <v>-1312.6479013357457</v>
      </c>
      <c r="D135" s="124">
        <v>0.91008570960643631</v>
      </c>
      <c r="E135" s="125">
        <f t="shared" si="4"/>
        <v>17048.622096750543</v>
      </c>
      <c r="F135" s="85">
        <v>15854</v>
      </c>
      <c r="G135" s="125">
        <f t="shared" si="5"/>
        <v>-1194.6220967505433</v>
      </c>
      <c r="H135" s="92">
        <f t="shared" si="6"/>
        <v>1427121.9540446643</v>
      </c>
    </row>
    <row r="136" spans="1:8" x14ac:dyDescent="0.2">
      <c r="A136" s="13">
        <v>111</v>
      </c>
      <c r="B136" s="27">
        <v>18908.297940285072</v>
      </c>
      <c r="C136" s="27">
        <v>-1411.6675658608729</v>
      </c>
      <c r="D136" s="124">
        <v>0.86388062595723791</v>
      </c>
      <c r="E136" s="125">
        <f t="shared" si="4"/>
        <v>16334.51226043942</v>
      </c>
      <c r="F136" s="85">
        <v>15115</v>
      </c>
      <c r="G136" s="125">
        <f t="shared" si="5"/>
        <v>-1219.5122604394201</v>
      </c>
      <c r="H136" s="92">
        <f t="shared" si="6"/>
        <v>1487210.1533620639</v>
      </c>
    </row>
    <row r="137" spans="1:8" x14ac:dyDescent="0.2">
      <c r="A137" s="13">
        <v>112</v>
      </c>
      <c r="B137" s="27">
        <v>19085.137014255131</v>
      </c>
      <c r="C137" s="27">
        <v>-3464.0233179031529</v>
      </c>
      <c r="D137" s="124">
        <v>1.1655378965874825</v>
      </c>
      <c r="E137" s="125">
        <f t="shared" si="4"/>
        <v>22244.450451678833</v>
      </c>
      <c r="F137" s="85">
        <v>18207</v>
      </c>
      <c r="G137" s="125">
        <f t="shared" si="5"/>
        <v>-4037.4504516788329</v>
      </c>
      <c r="H137" s="92">
        <f t="shared" si="6"/>
        <v>16301006.149761612</v>
      </c>
    </row>
    <row r="138" spans="1:8" x14ac:dyDescent="0.2">
      <c r="A138" s="13">
        <v>113</v>
      </c>
      <c r="B138" s="27">
        <v>19263.502386706539</v>
      </c>
      <c r="C138" s="27">
        <v>-1782.3999572776193</v>
      </c>
      <c r="D138" s="124">
        <v>1.1148038333779526</v>
      </c>
      <c r="E138" s="125">
        <f t="shared" si="4"/>
        <v>21475.026304985789</v>
      </c>
      <c r="F138" s="85">
        <v>19488</v>
      </c>
      <c r="G138" s="125">
        <f t="shared" si="5"/>
        <v>-1987.0263049857895</v>
      </c>
      <c r="H138" s="92">
        <f t="shared" si="6"/>
        <v>3948273.5367054795</v>
      </c>
    </row>
    <row r="139" spans="1:8" x14ac:dyDescent="0.2">
      <c r="A139" s="13">
        <v>114</v>
      </c>
      <c r="B139" s="27">
        <v>19443.394057639292</v>
      </c>
      <c r="C139" s="27">
        <v>-1155.0066845449001</v>
      </c>
      <c r="D139" s="124">
        <v>0.91008570960643631</v>
      </c>
      <c r="E139" s="125">
        <f t="shared" si="4"/>
        <v>17695.155078104224</v>
      </c>
      <c r="F139" s="85">
        <v>16644</v>
      </c>
      <c r="G139" s="125">
        <f t="shared" si="5"/>
        <v>-1051.1550781042242</v>
      </c>
      <c r="H139" s="92">
        <f t="shared" si="6"/>
        <v>1104926.9982242978</v>
      </c>
    </row>
    <row r="140" spans="1:8" x14ac:dyDescent="0.2">
      <c r="A140" s="13">
        <v>115</v>
      </c>
      <c r="B140" s="27">
        <v>19624.812027053398</v>
      </c>
      <c r="C140" s="27">
        <v>1941.8251218647129</v>
      </c>
      <c r="D140" s="124">
        <v>0.86388062595723791</v>
      </c>
      <c r="E140" s="125">
        <f t="shared" si="4"/>
        <v>16953.49489822402</v>
      </c>
      <c r="F140" s="85">
        <v>18631</v>
      </c>
      <c r="G140" s="125">
        <f t="shared" si="5"/>
        <v>1677.5051017759797</v>
      </c>
      <c r="H140" s="92">
        <f t="shared" si="6"/>
        <v>2814023.3664844399</v>
      </c>
    </row>
    <row r="141" spans="1:8" x14ac:dyDescent="0.2">
      <c r="A141" s="13">
        <v>116</v>
      </c>
      <c r="B141" s="27">
        <v>19807.756294948846</v>
      </c>
      <c r="C141" s="27">
        <v>-1710.5326338760533</v>
      </c>
      <c r="D141" s="124">
        <v>1.1655378965874825</v>
      </c>
      <c r="E141" s="125">
        <f t="shared" si="4"/>
        <v>23086.690608132143</v>
      </c>
      <c r="F141" s="85">
        <v>21093</v>
      </c>
      <c r="G141" s="125">
        <f t="shared" si="5"/>
        <v>-1993.6906081321431</v>
      </c>
      <c r="H141" s="92">
        <f t="shared" si="6"/>
        <v>3974802.2409543144</v>
      </c>
    </row>
    <row r="142" spans="1:8" x14ac:dyDescent="0.2">
      <c r="A142" s="13">
        <v>117</v>
      </c>
      <c r="B142" s="27">
        <v>19992.226861325646</v>
      </c>
      <c r="C142" s="27">
        <v>-67.645213004874677</v>
      </c>
      <c r="D142" s="124">
        <v>1.1148038333779526</v>
      </c>
      <c r="E142" s="125">
        <f t="shared" si="4"/>
        <v>22287.411142767505</v>
      </c>
      <c r="F142" s="85">
        <v>22212</v>
      </c>
      <c r="G142" s="125">
        <f t="shared" si="5"/>
        <v>-75.411142767505225</v>
      </c>
      <c r="H142" s="92">
        <f t="shared" si="6"/>
        <v>5686.8404535010559</v>
      </c>
    </row>
    <row r="143" spans="1:8" x14ac:dyDescent="0.2">
      <c r="A143" s="13">
        <v>118</v>
      </c>
      <c r="B143" s="27">
        <v>20178.223726183787</v>
      </c>
      <c r="C143" s="27">
        <v>1536.2145859461925</v>
      </c>
      <c r="D143" s="124">
        <v>0.91008570960643631</v>
      </c>
      <c r="E143" s="125">
        <f t="shared" si="4"/>
        <v>18363.913058441402</v>
      </c>
      <c r="F143" s="85">
        <v>19762</v>
      </c>
      <c r="G143" s="125">
        <f t="shared" si="5"/>
        <v>1398.0869415585985</v>
      </c>
      <c r="H143" s="92">
        <f t="shared" si="6"/>
        <v>1954647.0961566761</v>
      </c>
    </row>
    <row r="144" spans="1:8" x14ac:dyDescent="0.2">
      <c r="A144" s="13">
        <v>119</v>
      </c>
      <c r="B144" s="27">
        <v>20365.746889523281</v>
      </c>
      <c r="C144" s="27">
        <v>2094.5322474236418</v>
      </c>
      <c r="D144" s="124">
        <v>0.86388062595723791</v>
      </c>
      <c r="E144" s="125">
        <f t="shared" si="4"/>
        <v>17593.574171008044</v>
      </c>
      <c r="F144" s="85">
        <v>19403</v>
      </c>
      <c r="G144" s="125">
        <f t="shared" si="5"/>
        <v>1809.4258289919562</v>
      </c>
      <c r="H144" s="92">
        <f t="shared" si="6"/>
        <v>3274021.8306232281</v>
      </c>
    </row>
    <row r="145" spans="1:8" x14ac:dyDescent="0.2">
      <c r="A145" s="13">
        <v>120</v>
      </c>
      <c r="B145" s="27">
        <v>20554.796351344117</v>
      </c>
      <c r="C145" s="27">
        <v>-2342.6043135309992</v>
      </c>
      <c r="D145" s="124">
        <v>1.1655378965874825</v>
      </c>
      <c r="E145" s="125">
        <f t="shared" si="4"/>
        <v>23957.394104129682</v>
      </c>
      <c r="F145" s="85">
        <v>21227</v>
      </c>
      <c r="G145" s="125">
        <f t="shared" si="5"/>
        <v>-2730.3941041296821</v>
      </c>
      <c r="H145" s="92">
        <f t="shared" si="6"/>
        <v>7455051.9638661295</v>
      </c>
    </row>
    <row r="146" spans="1:8" x14ac:dyDescent="0.2">
      <c r="A146" s="13">
        <v>121</v>
      </c>
      <c r="B146" s="27">
        <v>20745.372111646306</v>
      </c>
      <c r="C146" s="27">
        <v>43.935662596544717</v>
      </c>
      <c r="D146" s="124">
        <v>1.1148038333779526</v>
      </c>
      <c r="E146" s="125">
        <f t="shared" si="4"/>
        <v>23127.020354915374</v>
      </c>
      <c r="F146" s="85">
        <v>23176</v>
      </c>
      <c r="G146" s="125">
        <f t="shared" si="5"/>
        <v>48.9796450846261</v>
      </c>
      <c r="H146" s="92">
        <f t="shared" si="6"/>
        <v>2399.0056326159374</v>
      </c>
    </row>
    <row r="147" spans="1:8" x14ac:dyDescent="0.2">
      <c r="A147" s="13">
        <v>122</v>
      </c>
      <c r="B147" s="27">
        <v>20937.474170429836</v>
      </c>
      <c r="C147" s="27">
        <v>1942.7884028665212</v>
      </c>
      <c r="D147" s="124">
        <v>0.91008570960643631</v>
      </c>
      <c r="E147" s="125">
        <f t="shared" si="4"/>
        <v>19054.896037762068</v>
      </c>
      <c r="F147" s="85">
        <v>20823</v>
      </c>
      <c r="G147" s="125">
        <f t="shared" si="5"/>
        <v>1768.1039622379321</v>
      </c>
      <c r="H147" s="92">
        <f t="shared" si="6"/>
        <v>3126191.6212814748</v>
      </c>
    </row>
    <row r="148" spans="1:8" x14ac:dyDescent="0.2">
      <c r="A148" s="13">
        <v>123</v>
      </c>
      <c r="B148" s="27">
        <v>21131.102527694718</v>
      </c>
      <c r="C148" s="27">
        <v>2769.1903827079586</v>
      </c>
      <c r="D148" s="124">
        <v>0.86388062595723791</v>
      </c>
      <c r="E148" s="125">
        <f t="shared" si="4"/>
        <v>18254.750078791487</v>
      </c>
      <c r="F148" s="85">
        <v>20647</v>
      </c>
      <c r="G148" s="125">
        <f t="shared" si="5"/>
        <v>2392.2499212085131</v>
      </c>
      <c r="H148" s="92">
        <f t="shared" si="6"/>
        <v>5722859.6855221372</v>
      </c>
    </row>
    <row r="149" spans="1:8" x14ac:dyDescent="0.2">
      <c r="A149" s="13">
        <v>124</v>
      </c>
      <c r="B149" s="27">
        <v>21326.257183440946</v>
      </c>
      <c r="C149" s="27">
        <v>-3020.5460929062174</v>
      </c>
      <c r="D149" s="124">
        <v>1.1655378965874825</v>
      </c>
      <c r="E149" s="125">
        <f t="shared" si="4"/>
        <v>24856.56093967145</v>
      </c>
      <c r="F149" s="85">
        <v>21336</v>
      </c>
      <c r="G149" s="125">
        <f t="shared" si="5"/>
        <v>-3520.5609396714499</v>
      </c>
      <c r="H149" s="92">
        <f t="shared" si="6"/>
        <v>12394349.329940323</v>
      </c>
    </row>
    <row r="150" spans="1:8" x14ac:dyDescent="0.2">
      <c r="A150" s="13">
        <v>125</v>
      </c>
      <c r="B150" s="27">
        <v>21522.938137668527</v>
      </c>
      <c r="C150" s="27">
        <v>-480.67106102938487</v>
      </c>
      <c r="D150" s="124">
        <v>1.1148038333779526</v>
      </c>
      <c r="E150" s="125">
        <f t="shared" si="4"/>
        <v>23993.853941429406</v>
      </c>
      <c r="F150" s="85">
        <v>23458</v>
      </c>
      <c r="G150" s="125">
        <f t="shared" si="5"/>
        <v>-535.8539414294064</v>
      </c>
      <c r="H150" s="92">
        <f t="shared" si="6"/>
        <v>287139.4465454297</v>
      </c>
    </row>
    <row r="151" spans="1:8" x14ac:dyDescent="0.2">
      <c r="A151" s="13">
        <v>126</v>
      </c>
      <c r="B151" s="27">
        <v>21721.145390377449</v>
      </c>
      <c r="C151" s="27">
        <v>2455.6983593339137</v>
      </c>
      <c r="D151" s="124">
        <v>0.91008570960643631</v>
      </c>
      <c r="E151" s="125">
        <f t="shared" si="4"/>
        <v>19768.104016066234</v>
      </c>
      <c r="F151" s="85">
        <v>22003</v>
      </c>
      <c r="G151" s="125">
        <f t="shared" si="5"/>
        <v>2234.8959839337658</v>
      </c>
      <c r="H151" s="92">
        <f t="shared" si="6"/>
        <v>4994760.0590032749</v>
      </c>
    </row>
    <row r="152" spans="1:8" x14ac:dyDescent="0.2">
      <c r="A152" s="13">
        <v>127</v>
      </c>
      <c r="B152" s="27">
        <v>21920.878941567724</v>
      </c>
      <c r="C152" s="27">
        <v>3136.9813108411836</v>
      </c>
      <c r="D152" s="124">
        <v>0.86388062595723791</v>
      </c>
      <c r="E152" s="125">
        <f t="shared" si="4"/>
        <v>18937.022621574361</v>
      </c>
      <c r="F152" s="85">
        <v>21647</v>
      </c>
      <c r="G152" s="125">
        <f t="shared" si="5"/>
        <v>2709.9773784256395</v>
      </c>
      <c r="H152" s="92">
        <f t="shared" si="6"/>
        <v>7343977.3915787013</v>
      </c>
    </row>
    <row r="153" spans="1:8" x14ac:dyDescent="0.2">
      <c r="A153" s="13">
        <v>128</v>
      </c>
      <c r="B153" s="27">
        <v>22122.13879123934</v>
      </c>
      <c r="C153" s="27">
        <v>542.07493989889554</v>
      </c>
      <c r="D153" s="124">
        <v>1.1655378965874825</v>
      </c>
      <c r="E153" s="125">
        <f t="shared" si="4"/>
        <v>25784.191114757454</v>
      </c>
      <c r="F153" s="85">
        <v>26416</v>
      </c>
      <c r="G153" s="125">
        <f t="shared" si="5"/>
        <v>631.80888524254624</v>
      </c>
      <c r="H153" s="92">
        <f t="shared" si="6"/>
        <v>399182.46747142897</v>
      </c>
    </row>
    <row r="154" spans="1:8" x14ac:dyDescent="0.2">
      <c r="A154" s="13">
        <v>129</v>
      </c>
      <c r="B154" s="27">
        <v>22324.924939392309</v>
      </c>
      <c r="C154" s="27">
        <v>303.27138063919483</v>
      </c>
      <c r="D154" s="124">
        <v>1.1148038333779526</v>
      </c>
      <c r="E154" s="125">
        <f t="shared" si="4"/>
        <v>24887.911902309603</v>
      </c>
      <c r="F154" s="85">
        <v>25226</v>
      </c>
      <c r="G154" s="125">
        <f t="shared" si="5"/>
        <v>338.08809769039726</v>
      </c>
      <c r="H154" s="92">
        <f t="shared" si="6"/>
        <v>114303.56179991161</v>
      </c>
    </row>
    <row r="155" spans="1:8" x14ac:dyDescent="0.2">
      <c r="A155" s="13">
        <v>130</v>
      </c>
      <c r="B155" s="27">
        <v>22529.237386026616</v>
      </c>
      <c r="C155" s="27">
        <v>4636.3358550820521</v>
      </c>
      <c r="D155" s="124">
        <v>0.91008570960643631</v>
      </c>
      <c r="E155" s="125">
        <f t="shared" ref="E155:E174" si="7">B155*D155</f>
        <v>20503.536993353886</v>
      </c>
      <c r="F155" s="85">
        <v>24723</v>
      </c>
      <c r="G155" s="125">
        <f t="shared" ref="G155:G174" si="8">F155-E155</f>
        <v>4219.4630066461141</v>
      </c>
      <c r="H155" s="92">
        <f t="shared" ref="H155:H174" si="9">G155*G155</f>
        <v>17803868.064455066</v>
      </c>
    </row>
    <row r="156" spans="1:8" x14ac:dyDescent="0.2">
      <c r="A156" s="13">
        <v>131</v>
      </c>
      <c r="B156" s="27">
        <v>22735.076131142279</v>
      </c>
      <c r="C156" s="27">
        <v>352.60450517202116</v>
      </c>
      <c r="D156" s="124">
        <v>0.86388062595723791</v>
      </c>
      <c r="E156" s="125">
        <f t="shared" si="7"/>
        <v>19640.39179935665</v>
      </c>
      <c r="F156" s="85">
        <v>19945</v>
      </c>
      <c r="G156" s="125">
        <f t="shared" si="8"/>
        <v>304.60820064334985</v>
      </c>
      <c r="H156" s="92">
        <f t="shared" si="9"/>
        <v>92786.155899179284</v>
      </c>
    </row>
    <row r="157" spans="1:8" x14ac:dyDescent="0.2">
      <c r="A157" s="13">
        <v>132</v>
      </c>
      <c r="B157" s="27">
        <v>22942.441174739288</v>
      </c>
      <c r="C157" s="27">
        <v>-2316.771198340015</v>
      </c>
      <c r="D157" s="124">
        <v>1.1655378965874825</v>
      </c>
      <c r="E157" s="125">
        <f t="shared" si="7"/>
        <v>26740.284629387683</v>
      </c>
      <c r="F157" s="85">
        <v>24040</v>
      </c>
      <c r="G157" s="125">
        <f t="shared" si="8"/>
        <v>-2700.2846293876828</v>
      </c>
      <c r="H157" s="92">
        <f t="shared" si="9"/>
        <v>7291537.0797073757</v>
      </c>
    </row>
    <row r="158" spans="1:8" x14ac:dyDescent="0.2">
      <c r="A158" s="13">
        <v>133</v>
      </c>
      <c r="B158" s="27">
        <v>23151.332516817645</v>
      </c>
      <c r="C158" s="27">
        <v>-695.36380692830062</v>
      </c>
      <c r="D158" s="124">
        <v>1.1148038333779526</v>
      </c>
      <c r="E158" s="125">
        <f t="shared" si="7"/>
        <v>25809.194237555956</v>
      </c>
      <c r="F158" s="85">
        <v>25034</v>
      </c>
      <c r="G158" s="125">
        <f t="shared" si="8"/>
        <v>-775.19423755595562</v>
      </c>
      <c r="H158" s="92">
        <f t="shared" si="9"/>
        <v>600926.10593995941</v>
      </c>
    </row>
    <row r="159" spans="1:8" x14ac:dyDescent="0.2">
      <c r="A159" s="13">
        <v>134</v>
      </c>
      <c r="B159" s="27">
        <v>23361.750157377348</v>
      </c>
      <c r="C159" s="27">
        <v>3981.8282960866018</v>
      </c>
      <c r="D159" s="124">
        <v>0.91008570960643631</v>
      </c>
      <c r="E159" s="125">
        <f t="shared" si="7"/>
        <v>21261.194969625038</v>
      </c>
      <c r="F159" s="85">
        <v>24885</v>
      </c>
      <c r="G159" s="125">
        <f t="shared" si="8"/>
        <v>3623.8050303749624</v>
      </c>
      <c r="H159" s="92">
        <f t="shared" si="9"/>
        <v>13131962.898170883</v>
      </c>
    </row>
    <row r="160" spans="1:8" x14ac:dyDescent="0.2">
      <c r="A160" s="13">
        <v>135</v>
      </c>
      <c r="B160" s="27">
        <v>23573.6940964184</v>
      </c>
      <c r="C160" s="27">
        <v>929.69139916952554</v>
      </c>
      <c r="D160" s="124">
        <v>0.86388062595723791</v>
      </c>
      <c r="E160" s="125">
        <f t="shared" si="7"/>
        <v>20364.85761213837</v>
      </c>
      <c r="F160" s="85">
        <v>21168</v>
      </c>
      <c r="G160" s="125">
        <f t="shared" si="8"/>
        <v>803.14238786162969</v>
      </c>
      <c r="H160" s="92">
        <f t="shared" si="9"/>
        <v>645037.69518008037</v>
      </c>
    </row>
    <row r="161" spans="1:8" x14ac:dyDescent="0.2">
      <c r="A161" s="13">
        <v>136</v>
      </c>
      <c r="B161" s="27">
        <v>23787.164333940796</v>
      </c>
      <c r="C161" s="27">
        <v>-3589.622864955134</v>
      </c>
      <c r="D161" s="124">
        <v>1.1655378965874825</v>
      </c>
      <c r="E161" s="125">
        <f t="shared" si="7"/>
        <v>27724.841483562141</v>
      </c>
      <c r="F161" s="85">
        <v>23541</v>
      </c>
      <c r="G161" s="125">
        <f t="shared" si="8"/>
        <v>-4183.8414835621406</v>
      </c>
      <c r="H161" s="92">
        <f t="shared" si="9"/>
        <v>17504529.559575453</v>
      </c>
    </row>
    <row r="162" spans="1:8" x14ac:dyDescent="0.2">
      <c r="A162" s="13">
        <v>137</v>
      </c>
      <c r="B162" s="27">
        <v>24002.160869944542</v>
      </c>
      <c r="C162" s="27">
        <v>-662.62863927381841</v>
      </c>
      <c r="D162" s="124">
        <v>1.1148038333779526</v>
      </c>
      <c r="E162" s="125">
        <f t="shared" si="7"/>
        <v>26757.700947168469</v>
      </c>
      <c r="F162" s="85">
        <v>26019</v>
      </c>
      <c r="G162" s="125">
        <f t="shared" si="8"/>
        <v>-738.7009471684687</v>
      </c>
      <c r="H162" s="92">
        <f t="shared" si="9"/>
        <v>545679.08934759279</v>
      </c>
    </row>
    <row r="163" spans="1:8" x14ac:dyDescent="0.2">
      <c r="A163" s="13">
        <v>138</v>
      </c>
      <c r="B163" s="27">
        <v>24218.683704429641</v>
      </c>
      <c r="C163" s="27">
        <v>2874.3688946083566</v>
      </c>
      <c r="D163" s="124">
        <v>0.91008570960643631</v>
      </c>
      <c r="E163" s="125">
        <f t="shared" si="7"/>
        <v>22041.077944879686</v>
      </c>
      <c r="F163" s="85">
        <v>24657</v>
      </c>
      <c r="G163" s="125">
        <f t="shared" si="8"/>
        <v>2615.9220551203143</v>
      </c>
      <c r="H163" s="92">
        <f t="shared" si="9"/>
        <v>6843048.1984648891</v>
      </c>
    </row>
    <row r="164" spans="1:8" x14ac:dyDescent="0.2">
      <c r="A164" s="13">
        <v>139</v>
      </c>
      <c r="B164" s="27">
        <v>24436.732837396077</v>
      </c>
      <c r="C164" s="27">
        <v>-592.00315940969813</v>
      </c>
      <c r="D164" s="124">
        <v>0.86388062595723791</v>
      </c>
      <c r="E164" s="125">
        <f t="shared" si="7"/>
        <v>21110.420059919514</v>
      </c>
      <c r="F164" s="85">
        <v>20599</v>
      </c>
      <c r="G164" s="125">
        <f t="shared" si="8"/>
        <v>-511.42005991951373</v>
      </c>
      <c r="H164" s="92">
        <f t="shared" si="9"/>
        <v>261550.47768807903</v>
      </c>
    </row>
    <row r="165" spans="1:8" x14ac:dyDescent="0.2">
      <c r="A165" s="13">
        <v>140</v>
      </c>
      <c r="B165" s="27">
        <v>24656.308268843866</v>
      </c>
      <c r="C165" s="27">
        <v>-3606.7996498347238</v>
      </c>
      <c r="D165" s="124">
        <v>1.1655378965874825</v>
      </c>
      <c r="E165" s="125">
        <f t="shared" si="7"/>
        <v>28737.861677280831</v>
      </c>
      <c r="F165" s="85">
        <v>24534</v>
      </c>
      <c r="G165" s="125">
        <f t="shared" si="8"/>
        <v>-4203.8616772808309</v>
      </c>
      <c r="H165" s="92">
        <f t="shared" si="9"/>
        <v>17672453.0017104</v>
      </c>
    </row>
    <row r="166" spans="1:8" x14ac:dyDescent="0.2">
      <c r="A166" s="13">
        <v>141</v>
      </c>
      <c r="B166" s="27">
        <v>24877.409998773001</v>
      </c>
      <c r="C166" s="27">
        <v>882.27896191615582</v>
      </c>
      <c r="D166" s="124">
        <v>1.1148038333779526</v>
      </c>
      <c r="E166" s="125">
        <f t="shared" si="7"/>
        <v>27733.432031147149</v>
      </c>
      <c r="F166" s="85">
        <v>28717</v>
      </c>
      <c r="G166" s="125">
        <f t="shared" si="8"/>
        <v>983.56796885285075</v>
      </c>
      <c r="H166" s="92">
        <f t="shared" si="9"/>
        <v>967405.94935332239</v>
      </c>
    </row>
    <row r="167" spans="1:8" x14ac:dyDescent="0.2">
      <c r="A167" s="13">
        <v>142</v>
      </c>
      <c r="B167" s="27">
        <v>25100.038027183487</v>
      </c>
      <c r="C167" s="27">
        <v>3620.3338280160569</v>
      </c>
      <c r="D167" s="124">
        <v>0.91008570960643631</v>
      </c>
      <c r="E167" s="125">
        <f t="shared" si="7"/>
        <v>22843.185919117819</v>
      </c>
      <c r="F167" s="85">
        <v>26138</v>
      </c>
      <c r="G167" s="125">
        <f t="shared" si="8"/>
        <v>3294.8140808821809</v>
      </c>
      <c r="H167" s="92">
        <f t="shared" si="9"/>
        <v>10855799.827579491</v>
      </c>
    </row>
    <row r="168" spans="1:8" x14ac:dyDescent="0.2">
      <c r="A168" s="13">
        <v>143</v>
      </c>
      <c r="B168" s="27">
        <v>25324.192354075316</v>
      </c>
      <c r="C168" s="27">
        <v>1262.8143571238252</v>
      </c>
      <c r="D168" s="124">
        <v>0.86388062595723791</v>
      </c>
      <c r="E168" s="125">
        <f t="shared" si="7"/>
        <v>21877.079142700084</v>
      </c>
      <c r="F168" s="85">
        <v>22968</v>
      </c>
      <c r="G168" s="125">
        <f t="shared" si="8"/>
        <v>1090.920857299916</v>
      </c>
      <c r="H168" s="92">
        <f t="shared" si="9"/>
        <v>1190108.3168919836</v>
      </c>
    </row>
    <row r="169" spans="1:8" x14ac:dyDescent="0.2">
      <c r="A169" s="13">
        <v>144</v>
      </c>
      <c r="B169" s="27">
        <v>25549.872979448497</v>
      </c>
      <c r="C169" s="27">
        <v>-2747.5256016297171</v>
      </c>
      <c r="D169" s="124">
        <v>1.1655378965874825</v>
      </c>
      <c r="E169" s="125">
        <f t="shared" si="7"/>
        <v>29779.345210543757</v>
      </c>
      <c r="F169" s="85">
        <v>26577</v>
      </c>
      <c r="G169" s="125">
        <f t="shared" si="8"/>
        <v>-3202.3452105437573</v>
      </c>
      <c r="H169" s="92">
        <f t="shared" si="9"/>
        <v>10255014.84749254</v>
      </c>
    </row>
    <row r="170" spans="1:8" x14ac:dyDescent="0.2">
      <c r="A170" s="13">
        <v>145</v>
      </c>
      <c r="B170" s="27">
        <v>25777.07990330302</v>
      </c>
      <c r="C170" s="27">
        <v>-68.521014374815422</v>
      </c>
      <c r="D170" s="124">
        <v>1.1148038333779526</v>
      </c>
      <c r="E170" s="125">
        <f t="shared" si="7"/>
        <v>28736.38748949199</v>
      </c>
      <c r="F170" s="85">
        <v>28660</v>
      </c>
      <c r="G170" s="125">
        <f t="shared" si="8"/>
        <v>-76.387489491989982</v>
      </c>
      <c r="H170" s="92">
        <f t="shared" si="9"/>
        <v>5835.0485508888796</v>
      </c>
    </row>
    <row r="171" spans="1:8" x14ac:dyDescent="0.2">
      <c r="A171" s="13">
        <v>146</v>
      </c>
      <c r="B171" s="27">
        <v>26005.813125638895</v>
      </c>
      <c r="C171" s="27">
        <v>7430.5980593684581</v>
      </c>
      <c r="D171" s="124">
        <v>0.91008570960643631</v>
      </c>
      <c r="E171" s="125">
        <f t="shared" si="7"/>
        <v>23667.518892339449</v>
      </c>
      <c r="F171" s="85">
        <v>30430</v>
      </c>
      <c r="G171" s="125">
        <f t="shared" si="8"/>
        <v>6762.4811076605511</v>
      </c>
      <c r="H171" s="92">
        <f t="shared" si="9"/>
        <v>45731150.731465876</v>
      </c>
    </row>
    <row r="172" spans="1:8" x14ac:dyDescent="0.2">
      <c r="A172" s="13">
        <v>147</v>
      </c>
      <c r="B172" s="27">
        <v>26236.072646456112</v>
      </c>
      <c r="C172" s="27">
        <v>5430.339561466375</v>
      </c>
      <c r="D172" s="124">
        <v>0.86388062595723791</v>
      </c>
      <c r="E172" s="125">
        <f t="shared" si="7"/>
        <v>22664.834860480074</v>
      </c>
      <c r="F172" s="85">
        <v>27356</v>
      </c>
      <c r="G172" s="125">
        <f t="shared" si="8"/>
        <v>4691.165139519926</v>
      </c>
      <c r="H172" s="92">
        <f t="shared" si="9"/>
        <v>22007030.366247006</v>
      </c>
    </row>
    <row r="173" spans="1:8" x14ac:dyDescent="0.2">
      <c r="A173" s="13">
        <v>148</v>
      </c>
      <c r="B173" s="27">
        <v>26467.858465754682</v>
      </c>
      <c r="C173" s="27">
        <v>-4629.0147228567148</v>
      </c>
      <c r="D173" s="124">
        <v>1.1655378965874825</v>
      </c>
      <c r="E173" s="125">
        <f t="shared" si="7"/>
        <v>30849.292083350905</v>
      </c>
      <c r="F173" s="85">
        <v>25454</v>
      </c>
      <c r="G173" s="125">
        <f t="shared" si="8"/>
        <v>-5395.2920833509052</v>
      </c>
      <c r="H173" s="92">
        <f t="shared" si="9"/>
        <v>29109176.664668951</v>
      </c>
    </row>
    <row r="174" spans="1:8" ht="13.5" thickBot="1" x14ac:dyDescent="0.25">
      <c r="A174" s="48">
        <v>149</v>
      </c>
      <c r="B174" s="48">
        <v>26701.170583534593</v>
      </c>
      <c r="C174" s="48">
        <v>383.41514892521809</v>
      </c>
      <c r="D174" s="124">
        <v>1.1148038333779526</v>
      </c>
      <c r="E174" s="125">
        <f t="shared" si="7"/>
        <v>29766.567322202987</v>
      </c>
      <c r="F174" s="85">
        <v>30194</v>
      </c>
      <c r="G174" s="125">
        <f t="shared" si="8"/>
        <v>427.43267779701273</v>
      </c>
      <c r="H174" s="92">
        <f t="shared" si="9"/>
        <v>182698.69404872489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B23"/>
  <sheetViews>
    <sheetView workbookViewId="0">
      <selection activeCell="B22" sqref="B22"/>
    </sheetView>
  </sheetViews>
  <sheetFormatPr defaultRowHeight="12.75" x14ac:dyDescent="0.2"/>
  <sheetData>
    <row r="19" spans="2:2" x14ac:dyDescent="0.2">
      <c r="B19" s="8" t="s">
        <v>251</v>
      </c>
    </row>
    <row r="20" spans="2:2" x14ac:dyDescent="0.2">
      <c r="B20" s="8" t="s">
        <v>231</v>
      </c>
    </row>
    <row r="21" spans="2:2" x14ac:dyDescent="0.2">
      <c r="B21" s="8" t="s">
        <v>252</v>
      </c>
    </row>
    <row r="22" spans="2:2" x14ac:dyDescent="0.2">
      <c r="B22" s="8" t="s">
        <v>232</v>
      </c>
    </row>
    <row r="23" spans="2:2" x14ac:dyDescent="0.2">
      <c r="B23" s="8" t="s">
        <v>233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499984740745262"/>
  </sheetPr>
  <dimension ref="A1:F150"/>
  <sheetViews>
    <sheetView workbookViewId="0">
      <selection sqref="A1:C1"/>
    </sheetView>
  </sheetViews>
  <sheetFormatPr defaultRowHeight="12.75" x14ac:dyDescent="0.2"/>
  <cols>
    <col min="3" max="3" width="10.28515625" bestFit="1" customWidth="1"/>
    <col min="4" max="4" width="15.7109375" bestFit="1" customWidth="1"/>
    <col min="5" max="5" width="22.42578125" bestFit="1" customWidth="1"/>
  </cols>
  <sheetData>
    <row r="1" spans="1:6" x14ac:dyDescent="0.2">
      <c r="A1" t="s">
        <v>8</v>
      </c>
      <c r="B1" t="s">
        <v>159</v>
      </c>
      <c r="C1" t="s">
        <v>158</v>
      </c>
      <c r="D1" s="8" t="s">
        <v>250</v>
      </c>
      <c r="E1" s="8" t="s">
        <v>265</v>
      </c>
      <c r="F1" s="8" t="s">
        <v>275</v>
      </c>
    </row>
    <row r="2" spans="1:6" x14ac:dyDescent="0.2">
      <c r="A2" t="s">
        <v>9</v>
      </c>
      <c r="B2">
        <v>1</v>
      </c>
      <c r="C2" s="12">
        <v>7992</v>
      </c>
      <c r="D2" s="25">
        <v>1.1148038333779526</v>
      </c>
      <c r="E2" s="12">
        <f>C2/D2</f>
        <v>7168.9742721672783</v>
      </c>
      <c r="F2" s="60">
        <f>LN(E2)</f>
        <v>8.8775178650847195</v>
      </c>
    </row>
    <row r="3" spans="1:6" x14ac:dyDescent="0.2">
      <c r="A3" t="s">
        <v>10</v>
      </c>
      <c r="B3">
        <v>2</v>
      </c>
      <c r="C3" s="12">
        <v>6114</v>
      </c>
      <c r="D3" s="25">
        <v>0.91008570960643631</v>
      </c>
      <c r="E3" s="12">
        <f t="shared" ref="E3:E66" si="0">C3/D3</f>
        <v>6718.0485700011486</v>
      </c>
      <c r="F3" s="60">
        <f t="shared" ref="F3:F66" si="1">LN(E3)</f>
        <v>8.8125529999765799</v>
      </c>
    </row>
    <row r="4" spans="1:6" x14ac:dyDescent="0.2">
      <c r="A4" t="s">
        <v>11</v>
      </c>
      <c r="B4">
        <v>3</v>
      </c>
      <c r="C4" s="12">
        <v>5965</v>
      </c>
      <c r="D4" s="25">
        <v>0.86388062595723791</v>
      </c>
      <c r="E4" s="12">
        <f t="shared" si="0"/>
        <v>6904.889195067175</v>
      </c>
      <c r="F4" s="60">
        <f t="shared" si="1"/>
        <v>8.839985018657023</v>
      </c>
    </row>
    <row r="5" spans="1:6" x14ac:dyDescent="0.2">
      <c r="A5" t="s">
        <v>12</v>
      </c>
      <c r="B5">
        <v>4</v>
      </c>
      <c r="C5" s="12">
        <v>8460</v>
      </c>
      <c r="D5" s="25">
        <v>1.1655378965874825</v>
      </c>
      <c r="E5" s="12">
        <f t="shared" si="0"/>
        <v>7258.4512479341874</v>
      </c>
      <c r="F5" s="60">
        <f t="shared" si="1"/>
        <v>8.8899217583306296</v>
      </c>
    </row>
    <row r="6" spans="1:6" x14ac:dyDescent="0.2">
      <c r="A6" t="s">
        <v>13</v>
      </c>
      <c r="B6">
        <v>5</v>
      </c>
      <c r="C6" s="12">
        <v>8323</v>
      </c>
      <c r="D6" s="25">
        <v>1.1148038333779526</v>
      </c>
      <c r="E6" s="12">
        <f t="shared" si="0"/>
        <v>7465.887495901934</v>
      </c>
      <c r="F6" s="60">
        <f t="shared" si="1"/>
        <v>8.9180995905024254</v>
      </c>
    </row>
    <row r="7" spans="1:6" x14ac:dyDescent="0.2">
      <c r="A7" t="s">
        <v>14</v>
      </c>
      <c r="B7">
        <v>6</v>
      </c>
      <c r="C7" s="12">
        <v>6333</v>
      </c>
      <c r="D7" s="25">
        <v>0.91008570960643631</v>
      </c>
      <c r="E7" s="12">
        <f t="shared" si="0"/>
        <v>6958.6852459629172</v>
      </c>
      <c r="F7" s="60">
        <f t="shared" si="1"/>
        <v>8.8477458340422306</v>
      </c>
    </row>
    <row r="8" spans="1:6" x14ac:dyDescent="0.2">
      <c r="A8" t="s">
        <v>15</v>
      </c>
      <c r="B8">
        <v>7</v>
      </c>
      <c r="C8" s="12">
        <v>5675</v>
      </c>
      <c r="D8" s="25">
        <v>0.86388062595723791</v>
      </c>
      <c r="E8" s="12">
        <f t="shared" si="0"/>
        <v>6569.1946658853676</v>
      </c>
      <c r="F8" s="60">
        <f t="shared" si="1"/>
        <v>8.7901465264746097</v>
      </c>
    </row>
    <row r="9" spans="1:6" x14ac:dyDescent="0.2">
      <c r="A9" t="s">
        <v>16</v>
      </c>
      <c r="B9">
        <v>8</v>
      </c>
      <c r="C9" s="12">
        <v>10090</v>
      </c>
      <c r="D9" s="25">
        <v>1.1655378965874825</v>
      </c>
      <c r="E9" s="12">
        <f t="shared" si="0"/>
        <v>8656.9471739546043</v>
      </c>
      <c r="F9" s="60">
        <f t="shared" si="1"/>
        <v>9.0661174190780152</v>
      </c>
    </row>
    <row r="10" spans="1:6" x14ac:dyDescent="0.2">
      <c r="A10" t="s">
        <v>17</v>
      </c>
      <c r="B10">
        <v>9</v>
      </c>
      <c r="C10" s="12">
        <v>9035</v>
      </c>
      <c r="D10" s="25">
        <v>1.1148038333779526</v>
      </c>
      <c r="E10" s="12">
        <f t="shared" si="0"/>
        <v>8104.564883512433</v>
      </c>
      <c r="F10" s="60">
        <f t="shared" si="1"/>
        <v>9.0001827477826595</v>
      </c>
    </row>
    <row r="11" spans="1:6" x14ac:dyDescent="0.2">
      <c r="A11" t="s">
        <v>18</v>
      </c>
      <c r="B11">
        <v>10</v>
      </c>
      <c r="C11" s="12">
        <v>6976</v>
      </c>
      <c r="D11" s="25">
        <v>0.91008570960643631</v>
      </c>
      <c r="E11" s="12">
        <f t="shared" si="0"/>
        <v>7665.2121073483831</v>
      </c>
      <c r="F11" s="60">
        <f t="shared" si="1"/>
        <v>8.9444474631146171</v>
      </c>
    </row>
    <row r="12" spans="1:6" x14ac:dyDescent="0.2">
      <c r="A12" t="s">
        <v>19</v>
      </c>
      <c r="B12">
        <v>11</v>
      </c>
      <c r="C12" s="12">
        <v>6459</v>
      </c>
      <c r="D12" s="25">
        <v>0.86388062595723791</v>
      </c>
      <c r="E12" s="12">
        <f t="shared" si="0"/>
        <v>7476.7274620182543</v>
      </c>
      <c r="F12" s="60">
        <f t="shared" si="1"/>
        <v>8.9195504701574801</v>
      </c>
    </row>
    <row r="13" spans="1:6" x14ac:dyDescent="0.2">
      <c r="A13" t="s">
        <v>20</v>
      </c>
      <c r="B13">
        <v>12</v>
      </c>
      <c r="C13" s="12">
        <v>10896</v>
      </c>
      <c r="D13" s="25">
        <v>1.1655378965874825</v>
      </c>
      <c r="E13" s="12">
        <f t="shared" si="0"/>
        <v>9348.4733803180734</v>
      </c>
      <c r="F13" s="60">
        <f t="shared" si="1"/>
        <v>9.1429683341196544</v>
      </c>
    </row>
    <row r="14" spans="1:6" x14ac:dyDescent="0.2">
      <c r="A14" t="s">
        <v>21</v>
      </c>
      <c r="B14">
        <v>13</v>
      </c>
      <c r="C14" s="12">
        <v>9978</v>
      </c>
      <c r="D14" s="25">
        <v>1.1148038333779526</v>
      </c>
      <c r="E14" s="12">
        <f t="shared" si="0"/>
        <v>8950.4536145752136</v>
      </c>
      <c r="F14" s="60">
        <f t="shared" si="1"/>
        <v>9.0994594931773136</v>
      </c>
    </row>
    <row r="15" spans="1:6" x14ac:dyDescent="0.2">
      <c r="A15" t="s">
        <v>22</v>
      </c>
      <c r="B15">
        <v>14</v>
      </c>
      <c r="C15" s="12">
        <v>7466</v>
      </c>
      <c r="D15" s="25">
        <v>0.91008570960643631</v>
      </c>
      <c r="E15" s="12">
        <f t="shared" si="0"/>
        <v>8203.6229348427496</v>
      </c>
      <c r="F15" s="60">
        <f t="shared" si="1"/>
        <v>9.0123311570003306</v>
      </c>
    </row>
    <row r="16" spans="1:6" x14ac:dyDescent="0.2">
      <c r="A16" t="s">
        <v>23</v>
      </c>
      <c r="B16">
        <v>15</v>
      </c>
      <c r="C16" s="12">
        <v>7199</v>
      </c>
      <c r="D16" s="25">
        <v>0.86388062595723791</v>
      </c>
      <c r="E16" s="12">
        <f t="shared" si="0"/>
        <v>8333.3272951028666</v>
      </c>
      <c r="F16" s="60">
        <f t="shared" si="1"/>
        <v>9.0280180905943102</v>
      </c>
    </row>
    <row r="17" spans="1:6" x14ac:dyDescent="0.2">
      <c r="A17" t="s">
        <v>24</v>
      </c>
      <c r="B17">
        <v>16</v>
      </c>
      <c r="C17" s="12">
        <v>10977</v>
      </c>
      <c r="D17" s="25">
        <v>1.1655378965874825</v>
      </c>
      <c r="E17" s="12">
        <f t="shared" si="0"/>
        <v>9417.9691901387196</v>
      </c>
      <c r="F17" s="60">
        <f t="shared" si="1"/>
        <v>9.1503747594176783</v>
      </c>
    </row>
    <row r="18" spans="1:6" x14ac:dyDescent="0.2">
      <c r="A18" t="s">
        <v>25</v>
      </c>
      <c r="B18">
        <v>17</v>
      </c>
      <c r="C18" s="12">
        <v>9412</v>
      </c>
      <c r="D18" s="25">
        <v>1.1148038333779526</v>
      </c>
      <c r="E18" s="12">
        <f t="shared" si="0"/>
        <v>8442.74097217698</v>
      </c>
      <c r="F18" s="60">
        <f t="shared" si="1"/>
        <v>9.0410622946035826</v>
      </c>
    </row>
    <row r="19" spans="1:6" x14ac:dyDescent="0.2">
      <c r="A19" t="s">
        <v>26</v>
      </c>
      <c r="B19">
        <v>18</v>
      </c>
      <c r="C19" s="12">
        <v>6341</v>
      </c>
      <c r="D19" s="25">
        <v>0.91008570960643631</v>
      </c>
      <c r="E19" s="12">
        <f t="shared" si="0"/>
        <v>6967.4756268199681</v>
      </c>
      <c r="F19" s="60">
        <f t="shared" si="1"/>
        <v>8.8490082612258316</v>
      </c>
    </row>
    <row r="20" spans="1:6" x14ac:dyDescent="0.2">
      <c r="A20" t="s">
        <v>27</v>
      </c>
      <c r="B20">
        <v>19</v>
      </c>
      <c r="C20" s="12">
        <v>7784</v>
      </c>
      <c r="D20" s="25">
        <v>0.86388062595723791</v>
      </c>
      <c r="E20" s="12">
        <f t="shared" si="0"/>
        <v>9010.5041901765126</v>
      </c>
      <c r="F20" s="60">
        <f t="shared" si="1"/>
        <v>9.1061463079908478</v>
      </c>
    </row>
    <row r="21" spans="1:6" x14ac:dyDescent="0.2">
      <c r="A21" t="s">
        <v>28</v>
      </c>
      <c r="B21">
        <v>20</v>
      </c>
      <c r="C21" s="12">
        <v>11911</v>
      </c>
      <c r="D21" s="25">
        <v>1.1655378965874825</v>
      </c>
      <c r="E21" s="12">
        <f t="shared" si="0"/>
        <v>10219.315935478025</v>
      </c>
      <c r="F21" s="60">
        <f t="shared" si="1"/>
        <v>9.2320349276112612</v>
      </c>
    </row>
    <row r="22" spans="1:6" x14ac:dyDescent="0.2">
      <c r="A22" t="s">
        <v>29</v>
      </c>
      <c r="B22">
        <v>21</v>
      </c>
      <c r="C22" s="12">
        <v>10079</v>
      </c>
      <c r="D22" s="25">
        <v>1.1148038333779526</v>
      </c>
      <c r="E22" s="12">
        <f t="shared" si="0"/>
        <v>9041.0525136604101</v>
      </c>
      <c r="F22" s="60">
        <f t="shared" si="1"/>
        <v>9.1095308751112078</v>
      </c>
    </row>
    <row r="23" spans="1:6" x14ac:dyDescent="0.2">
      <c r="A23" t="s">
        <v>30</v>
      </c>
      <c r="B23">
        <v>22</v>
      </c>
      <c r="C23" s="12">
        <v>7721</v>
      </c>
      <c r="D23" s="25">
        <v>0.91008570960643631</v>
      </c>
      <c r="E23" s="12">
        <f t="shared" si="0"/>
        <v>8483.8163246612476</v>
      </c>
      <c r="F23" s="60">
        <f t="shared" si="1"/>
        <v>9.0459156658346167</v>
      </c>
    </row>
    <row r="24" spans="1:6" x14ac:dyDescent="0.2">
      <c r="A24" t="s">
        <v>31</v>
      </c>
      <c r="B24">
        <v>23</v>
      </c>
      <c r="C24" s="12">
        <v>8197</v>
      </c>
      <c r="D24" s="25">
        <v>0.86388062595723791</v>
      </c>
      <c r="E24" s="12">
        <f t="shared" si="0"/>
        <v>9488.5795024250856</v>
      </c>
      <c r="F24" s="60">
        <f t="shared" si="1"/>
        <v>9.1578441967780364</v>
      </c>
    </row>
    <row r="25" spans="1:6" x14ac:dyDescent="0.2">
      <c r="A25" t="s">
        <v>32</v>
      </c>
      <c r="B25">
        <v>24</v>
      </c>
      <c r="C25" s="12">
        <v>12038</v>
      </c>
      <c r="D25" s="25">
        <v>1.1655378965874825</v>
      </c>
      <c r="E25" s="12">
        <f t="shared" si="0"/>
        <v>10328.278501493114</v>
      </c>
      <c r="F25" s="60">
        <f t="shared" si="1"/>
        <v>9.2426408978380774</v>
      </c>
    </row>
    <row r="26" spans="1:6" x14ac:dyDescent="0.2">
      <c r="A26" t="s">
        <v>33</v>
      </c>
      <c r="B26">
        <v>25</v>
      </c>
      <c r="C26" s="12">
        <v>11963</v>
      </c>
      <c r="D26" s="25">
        <v>1.1148038333779526</v>
      </c>
      <c r="E26" s="12">
        <f t="shared" si="0"/>
        <v>10731.035938180325</v>
      </c>
      <c r="F26" s="60">
        <f t="shared" si="1"/>
        <v>9.2808953769272335</v>
      </c>
    </row>
    <row r="27" spans="1:6" x14ac:dyDescent="0.2">
      <c r="A27" t="s">
        <v>34</v>
      </c>
      <c r="B27">
        <v>26</v>
      </c>
      <c r="C27" s="12">
        <v>8033</v>
      </c>
      <c r="D27" s="25">
        <v>0.91008570960643631</v>
      </c>
      <c r="E27" s="12">
        <f t="shared" si="0"/>
        <v>8826.6411780862327</v>
      </c>
      <c r="F27" s="60">
        <f t="shared" si="1"/>
        <v>9.0855298336996135</v>
      </c>
    </row>
    <row r="28" spans="1:6" x14ac:dyDescent="0.2">
      <c r="A28" t="s">
        <v>35</v>
      </c>
      <c r="B28">
        <v>27</v>
      </c>
      <c r="C28" s="12">
        <v>8618</v>
      </c>
      <c r="D28" s="25">
        <v>0.86388062595723791</v>
      </c>
      <c r="E28" s="12">
        <f t="shared" si="0"/>
        <v>9975.9153534097095</v>
      </c>
      <c r="F28" s="60">
        <f t="shared" si="1"/>
        <v>9.2079290023007907</v>
      </c>
    </row>
    <row r="29" spans="1:6" x14ac:dyDescent="0.2">
      <c r="A29" t="s">
        <v>36</v>
      </c>
      <c r="B29">
        <v>28</v>
      </c>
      <c r="C29" s="12">
        <v>13625</v>
      </c>
      <c r="D29" s="25">
        <v>1.1655378965874825</v>
      </c>
      <c r="E29" s="12">
        <f t="shared" si="0"/>
        <v>11689.881590201336</v>
      </c>
      <c r="F29" s="60">
        <f t="shared" si="1"/>
        <v>9.3664789252618057</v>
      </c>
    </row>
    <row r="30" spans="1:6" x14ac:dyDescent="0.2">
      <c r="A30" t="s">
        <v>37</v>
      </c>
      <c r="B30">
        <v>29</v>
      </c>
      <c r="C30" s="12">
        <v>11734</v>
      </c>
      <c r="D30" s="25">
        <v>1.1148038333779526</v>
      </c>
      <c r="E30" s="12">
        <f t="shared" si="0"/>
        <v>10525.61863233369</v>
      </c>
      <c r="F30" s="60">
        <f t="shared" si="1"/>
        <v>9.261567434242135</v>
      </c>
    </row>
    <row r="31" spans="1:6" x14ac:dyDescent="0.2">
      <c r="A31" t="s">
        <v>38</v>
      </c>
      <c r="B31">
        <v>30</v>
      </c>
      <c r="C31" s="12">
        <v>8895</v>
      </c>
      <c r="D31" s="25">
        <v>0.91008570960643631</v>
      </c>
      <c r="E31" s="12">
        <f t="shared" si="0"/>
        <v>9773.8047154334672</v>
      </c>
      <c r="F31" s="60">
        <f t="shared" si="1"/>
        <v>9.1874610976257358</v>
      </c>
    </row>
    <row r="32" spans="1:6" x14ac:dyDescent="0.2">
      <c r="A32" t="s">
        <v>39</v>
      </c>
      <c r="B32">
        <v>31</v>
      </c>
      <c r="C32" s="12">
        <v>8727</v>
      </c>
      <c r="D32" s="25">
        <v>0.86388062595723791</v>
      </c>
      <c r="E32" s="12">
        <f t="shared" si="0"/>
        <v>10102.090193688389</v>
      </c>
      <c r="F32" s="60">
        <f t="shared" si="1"/>
        <v>9.2204976312883176</v>
      </c>
    </row>
    <row r="33" spans="1:6" x14ac:dyDescent="0.2">
      <c r="A33" t="s">
        <v>40</v>
      </c>
      <c r="B33">
        <v>32</v>
      </c>
      <c r="C33" s="12">
        <v>13974</v>
      </c>
      <c r="D33" s="25">
        <v>1.1655378965874825</v>
      </c>
      <c r="E33" s="12">
        <f t="shared" si="0"/>
        <v>11989.314153502639</v>
      </c>
      <c r="F33" s="60">
        <f t="shared" si="1"/>
        <v>9.3917710448427574</v>
      </c>
    </row>
    <row r="34" spans="1:6" x14ac:dyDescent="0.2">
      <c r="A34" t="s">
        <v>41</v>
      </c>
      <c r="B34">
        <v>33</v>
      </c>
      <c r="C34" s="12">
        <v>12583</v>
      </c>
      <c r="D34" s="25">
        <v>1.1148038333779526</v>
      </c>
      <c r="E34" s="12">
        <f t="shared" si="0"/>
        <v>11287.18759593104</v>
      </c>
      <c r="F34" s="60">
        <f t="shared" si="1"/>
        <v>9.3314235203482987</v>
      </c>
    </row>
    <row r="35" spans="1:6" x14ac:dyDescent="0.2">
      <c r="A35" t="s">
        <v>42</v>
      </c>
      <c r="B35">
        <v>34</v>
      </c>
      <c r="C35" s="12">
        <v>9525</v>
      </c>
      <c r="D35" s="25">
        <v>0.91008570960643631</v>
      </c>
      <c r="E35" s="12">
        <f t="shared" si="0"/>
        <v>10466.047207926225</v>
      </c>
      <c r="F35" s="60">
        <f t="shared" si="1"/>
        <v>9.2558916975207026</v>
      </c>
    </row>
    <row r="36" spans="1:6" x14ac:dyDescent="0.2">
      <c r="A36" t="s">
        <v>43</v>
      </c>
      <c r="B36">
        <v>35</v>
      </c>
      <c r="C36" s="12">
        <v>9662</v>
      </c>
      <c r="D36" s="25">
        <v>0.86388062595723791</v>
      </c>
      <c r="E36" s="12">
        <f t="shared" si="0"/>
        <v>11184.415658464215</v>
      </c>
      <c r="F36" s="60">
        <f t="shared" si="1"/>
        <v>9.322276629239358</v>
      </c>
    </row>
    <row r="37" spans="1:6" x14ac:dyDescent="0.2">
      <c r="A37" t="s">
        <v>44</v>
      </c>
      <c r="B37">
        <v>36</v>
      </c>
      <c r="C37" s="12">
        <v>15490</v>
      </c>
      <c r="D37" s="25">
        <v>1.1655378965874825</v>
      </c>
      <c r="E37" s="12">
        <f t="shared" si="0"/>
        <v>13290.001161997701</v>
      </c>
      <c r="F37" s="60">
        <f t="shared" si="1"/>
        <v>9.4947672391412752</v>
      </c>
    </row>
    <row r="38" spans="1:6" x14ac:dyDescent="0.2">
      <c r="A38" t="s">
        <v>45</v>
      </c>
      <c r="B38">
        <v>37</v>
      </c>
      <c r="C38" s="12">
        <v>13839</v>
      </c>
      <c r="D38" s="25">
        <v>1.1148038333779526</v>
      </c>
      <c r="E38" s="12">
        <f t="shared" si="0"/>
        <v>12413.843212277648</v>
      </c>
      <c r="F38" s="60">
        <f t="shared" si="1"/>
        <v>9.42656751698226</v>
      </c>
    </row>
    <row r="39" spans="1:6" x14ac:dyDescent="0.2">
      <c r="A39" t="s">
        <v>46</v>
      </c>
      <c r="B39">
        <v>38</v>
      </c>
      <c r="C39" s="12">
        <v>10047</v>
      </c>
      <c r="D39" s="25">
        <v>0.91008570960643631</v>
      </c>
      <c r="E39" s="12">
        <f t="shared" si="0"/>
        <v>11039.619558848795</v>
      </c>
      <c r="F39" s="60">
        <f t="shared" si="1"/>
        <v>9.3092458589881151</v>
      </c>
    </row>
    <row r="40" spans="1:6" x14ac:dyDescent="0.2">
      <c r="A40" t="s">
        <v>47</v>
      </c>
      <c r="B40">
        <v>39</v>
      </c>
      <c r="C40" s="12">
        <v>9788</v>
      </c>
      <c r="D40" s="25">
        <v>0.86388062595723791</v>
      </c>
      <c r="E40" s="12">
        <f t="shared" si="0"/>
        <v>11330.269143557001</v>
      </c>
      <c r="F40" s="60">
        <f t="shared" si="1"/>
        <v>9.3352331086875697</v>
      </c>
    </row>
    <row r="41" spans="1:6" x14ac:dyDescent="0.2">
      <c r="A41" t="s">
        <v>48</v>
      </c>
      <c r="B41">
        <v>40</v>
      </c>
      <c r="C41" s="12">
        <v>14978</v>
      </c>
      <c r="D41" s="25">
        <v>1.1655378965874825</v>
      </c>
      <c r="E41" s="12">
        <f t="shared" si="0"/>
        <v>12850.719006094356</v>
      </c>
      <c r="F41" s="60">
        <f t="shared" si="1"/>
        <v>9.4611550425396729</v>
      </c>
    </row>
    <row r="42" spans="1:6" x14ac:dyDescent="0.2">
      <c r="A42" t="s">
        <v>49</v>
      </c>
      <c r="B42">
        <v>41</v>
      </c>
      <c r="C42" s="12">
        <v>13045</v>
      </c>
      <c r="D42" s="25">
        <v>1.1148038333779526</v>
      </c>
      <c r="E42" s="12">
        <f t="shared" si="0"/>
        <v>11701.610282835603</v>
      </c>
      <c r="F42" s="60">
        <f t="shared" si="1"/>
        <v>9.3674817423271595</v>
      </c>
    </row>
    <row r="43" spans="1:6" x14ac:dyDescent="0.2">
      <c r="A43" t="s">
        <v>50</v>
      </c>
      <c r="B43">
        <v>42</v>
      </c>
      <c r="C43" s="12">
        <v>9489</v>
      </c>
      <c r="D43" s="25">
        <v>0.91008570960643631</v>
      </c>
      <c r="E43" s="12">
        <f t="shared" si="0"/>
        <v>10426.490494069496</v>
      </c>
      <c r="F43" s="60">
        <f t="shared" si="1"/>
        <v>9.2521050094995587</v>
      </c>
    </row>
    <row r="44" spans="1:6" x14ac:dyDescent="0.2">
      <c r="A44" t="s">
        <v>51</v>
      </c>
      <c r="B44">
        <v>43</v>
      </c>
      <c r="C44" s="12">
        <v>8741</v>
      </c>
      <c r="D44" s="25">
        <v>0.86388062595723791</v>
      </c>
      <c r="E44" s="12">
        <f t="shared" si="0"/>
        <v>10118.296136476476</v>
      </c>
      <c r="F44" s="60">
        <f t="shared" si="1"/>
        <v>9.2221005627054939</v>
      </c>
    </row>
    <row r="45" spans="1:6" x14ac:dyDescent="0.2">
      <c r="A45" t="s">
        <v>52</v>
      </c>
      <c r="B45">
        <v>44</v>
      </c>
      <c r="C45" s="12">
        <v>13149</v>
      </c>
      <c r="D45" s="25">
        <v>1.1655378965874825</v>
      </c>
      <c r="E45" s="12">
        <f t="shared" si="0"/>
        <v>11281.486460884944</v>
      </c>
      <c r="F45" s="60">
        <f t="shared" si="1"/>
        <v>9.3309182948172804</v>
      </c>
    </row>
    <row r="46" spans="1:6" x14ac:dyDescent="0.2">
      <c r="A46" t="s">
        <v>53</v>
      </c>
      <c r="B46">
        <v>45</v>
      </c>
      <c r="C46" s="12">
        <v>14106</v>
      </c>
      <c r="D46" s="25">
        <v>1.1148038333779526</v>
      </c>
      <c r="E46" s="12">
        <f t="shared" si="0"/>
        <v>12653.347232631586</v>
      </c>
      <c r="F46" s="60">
        <f t="shared" si="1"/>
        <v>9.4456770625244548</v>
      </c>
    </row>
    <row r="47" spans="1:6" x14ac:dyDescent="0.2">
      <c r="A47" t="s">
        <v>54</v>
      </c>
      <c r="B47">
        <v>46</v>
      </c>
      <c r="C47" s="12">
        <v>9998</v>
      </c>
      <c r="D47" s="25">
        <v>0.91008570960643631</v>
      </c>
      <c r="E47" s="12">
        <f t="shared" si="0"/>
        <v>10985.77847609936</v>
      </c>
      <c r="F47" s="60">
        <f t="shared" si="1"/>
        <v>9.3043568494993156</v>
      </c>
    </row>
    <row r="48" spans="1:6" x14ac:dyDescent="0.2">
      <c r="A48" t="s">
        <v>55</v>
      </c>
      <c r="B48">
        <v>47</v>
      </c>
      <c r="C48" s="12">
        <v>10034</v>
      </c>
      <c r="D48" s="25">
        <v>0.86388062595723791</v>
      </c>
      <c r="E48" s="12">
        <f t="shared" si="0"/>
        <v>11615.030709690534</v>
      </c>
      <c r="F48" s="60">
        <f t="shared" si="1"/>
        <v>9.360055289169205</v>
      </c>
    </row>
    <row r="49" spans="1:6" x14ac:dyDescent="0.2">
      <c r="A49" t="s">
        <v>56</v>
      </c>
      <c r="B49">
        <v>48</v>
      </c>
      <c r="C49" s="12">
        <v>15081</v>
      </c>
      <c r="D49" s="25">
        <v>1.1655378965874825</v>
      </c>
      <c r="E49" s="12">
        <f t="shared" si="0"/>
        <v>12939.090221051474</v>
      </c>
      <c r="F49" s="60">
        <f t="shared" si="1"/>
        <v>9.4680082580910465</v>
      </c>
    </row>
    <row r="50" spans="1:6" x14ac:dyDescent="0.2">
      <c r="A50" t="s">
        <v>57</v>
      </c>
      <c r="B50">
        <v>49</v>
      </c>
      <c r="C50" s="12">
        <v>13266</v>
      </c>
      <c r="D50" s="25">
        <v>1.1148038333779526</v>
      </c>
      <c r="E50" s="12">
        <f t="shared" si="0"/>
        <v>11899.85143825965</v>
      </c>
      <c r="F50" s="60">
        <f t="shared" si="1"/>
        <v>9.3842811948418312</v>
      </c>
    </row>
    <row r="51" spans="1:6" x14ac:dyDescent="0.2">
      <c r="A51" t="s">
        <v>58</v>
      </c>
      <c r="B51">
        <v>50</v>
      </c>
      <c r="C51" s="12">
        <v>9997</v>
      </c>
      <c r="D51" s="25">
        <v>0.91008570960643631</v>
      </c>
      <c r="E51" s="12">
        <f t="shared" si="0"/>
        <v>10984.679678492228</v>
      </c>
      <c r="F51" s="60">
        <f t="shared" si="1"/>
        <v>9.3042568244929811</v>
      </c>
    </row>
    <row r="52" spans="1:6" x14ac:dyDescent="0.2">
      <c r="A52" t="s">
        <v>59</v>
      </c>
      <c r="B52">
        <v>51</v>
      </c>
      <c r="C52" s="12">
        <v>9027</v>
      </c>
      <c r="D52" s="25">
        <v>0.86388062595723791</v>
      </c>
      <c r="E52" s="12">
        <f t="shared" si="0"/>
        <v>10449.360396290258</v>
      </c>
      <c r="F52" s="60">
        <f t="shared" si="1"/>
        <v>9.2542960494231608</v>
      </c>
    </row>
    <row r="53" spans="1:6" x14ac:dyDescent="0.2">
      <c r="A53" t="s">
        <v>60</v>
      </c>
      <c r="B53">
        <v>52</v>
      </c>
      <c r="C53" s="12">
        <v>14324</v>
      </c>
      <c r="D53" s="25">
        <v>1.1655378965874825</v>
      </c>
      <c r="E53" s="12">
        <f t="shared" si="0"/>
        <v>12289.604689764692</v>
      </c>
      <c r="F53" s="60">
        <f t="shared" si="1"/>
        <v>9.4165090368486837</v>
      </c>
    </row>
    <row r="54" spans="1:6" x14ac:dyDescent="0.2">
      <c r="A54" t="s">
        <v>61</v>
      </c>
      <c r="B54">
        <v>53</v>
      </c>
      <c r="C54" s="12">
        <v>13149</v>
      </c>
      <c r="D54" s="25">
        <v>1.1148038333779526</v>
      </c>
      <c r="E54" s="12">
        <f t="shared" si="0"/>
        <v>11794.900238329272</v>
      </c>
      <c r="F54" s="60">
        <f t="shared" si="1"/>
        <v>9.3754225338432491</v>
      </c>
    </row>
    <row r="55" spans="1:6" x14ac:dyDescent="0.2">
      <c r="A55" t="s">
        <v>62</v>
      </c>
      <c r="B55">
        <v>54</v>
      </c>
      <c r="C55" s="12">
        <v>11209</v>
      </c>
      <c r="D55" s="25">
        <v>0.91008570960643631</v>
      </c>
      <c r="E55" s="12">
        <f t="shared" si="0"/>
        <v>12316.422378335439</v>
      </c>
      <c r="F55" s="60">
        <f t="shared" si="1"/>
        <v>9.4186888035468961</v>
      </c>
    </row>
    <row r="56" spans="1:6" x14ac:dyDescent="0.2">
      <c r="A56" t="s">
        <v>63</v>
      </c>
      <c r="B56">
        <v>55</v>
      </c>
      <c r="C56" s="12">
        <v>10332</v>
      </c>
      <c r="D56" s="25">
        <v>0.86388062595723791</v>
      </c>
      <c r="E56" s="12">
        <f t="shared" si="0"/>
        <v>11959.985777608392</v>
      </c>
      <c r="F56" s="60">
        <f t="shared" si="1"/>
        <v>9.389321838340738</v>
      </c>
    </row>
    <row r="57" spans="1:6" x14ac:dyDescent="0.2">
      <c r="A57" t="s">
        <v>64</v>
      </c>
      <c r="B57">
        <v>56</v>
      </c>
      <c r="C57" s="12">
        <v>15354</v>
      </c>
      <c r="D57" s="25">
        <v>1.1655378965874825</v>
      </c>
      <c r="E57" s="12">
        <f t="shared" si="0"/>
        <v>13173.316839335876</v>
      </c>
      <c r="F57" s="60">
        <f t="shared" si="1"/>
        <v>9.4859486111182054</v>
      </c>
    </row>
    <row r="58" spans="1:6" x14ac:dyDescent="0.2">
      <c r="A58" t="s">
        <v>65</v>
      </c>
      <c r="B58">
        <v>57</v>
      </c>
      <c r="C58" s="12">
        <v>13800</v>
      </c>
      <c r="D58" s="25">
        <v>1.1148038333779526</v>
      </c>
      <c r="E58" s="12">
        <f t="shared" si="0"/>
        <v>12378.859478967523</v>
      </c>
      <c r="F58" s="60">
        <f t="shared" si="1"/>
        <v>9.4237454159016263</v>
      </c>
    </row>
    <row r="59" spans="1:6" x14ac:dyDescent="0.2">
      <c r="A59" t="s">
        <v>66</v>
      </c>
      <c r="B59">
        <v>58</v>
      </c>
      <c r="C59" s="12">
        <v>11786</v>
      </c>
      <c r="D59" s="25">
        <v>0.91008570960643631</v>
      </c>
      <c r="E59" s="12">
        <f t="shared" si="0"/>
        <v>12950.428597650234</v>
      </c>
      <c r="F59" s="60">
        <f t="shared" si="1"/>
        <v>9.4688841629236595</v>
      </c>
    </row>
    <row r="60" spans="1:6" x14ac:dyDescent="0.2">
      <c r="A60" t="s">
        <v>67</v>
      </c>
      <c r="B60">
        <v>59</v>
      </c>
      <c r="C60" s="12">
        <v>10550</v>
      </c>
      <c r="D60" s="25">
        <v>0.86388062595723791</v>
      </c>
      <c r="E60" s="12">
        <f t="shared" si="0"/>
        <v>12212.33545816575</v>
      </c>
      <c r="F60" s="60">
        <f t="shared" si="1"/>
        <v>9.4102018230292188</v>
      </c>
    </row>
    <row r="61" spans="1:6" x14ac:dyDescent="0.2">
      <c r="A61" t="s">
        <v>68</v>
      </c>
      <c r="B61">
        <v>60</v>
      </c>
      <c r="C61" s="12">
        <v>16114</v>
      </c>
      <c r="D61" s="25">
        <v>1.1655378965874825</v>
      </c>
      <c r="E61" s="12">
        <f t="shared" si="0"/>
        <v>13825.376289504904</v>
      </c>
      <c r="F61" s="60">
        <f t="shared" si="1"/>
        <v>9.5342610440675024</v>
      </c>
    </row>
    <row r="62" spans="1:6" x14ac:dyDescent="0.2">
      <c r="A62" t="s">
        <v>69</v>
      </c>
      <c r="B62">
        <v>61</v>
      </c>
      <c r="C62" s="12">
        <v>13255</v>
      </c>
      <c r="D62" s="25">
        <v>1.1148038333779526</v>
      </c>
      <c r="E62" s="12">
        <f t="shared" si="0"/>
        <v>11889.984231428589</v>
      </c>
      <c r="F62" s="60">
        <f t="shared" si="1"/>
        <v>9.3834516634794554</v>
      </c>
    </row>
    <row r="63" spans="1:6" x14ac:dyDescent="0.2">
      <c r="A63" t="s">
        <v>70</v>
      </c>
      <c r="B63">
        <v>62</v>
      </c>
      <c r="C63" s="12">
        <v>11403</v>
      </c>
      <c r="D63" s="25">
        <v>0.91008570960643631</v>
      </c>
      <c r="E63" s="12">
        <f t="shared" si="0"/>
        <v>12529.589114118924</v>
      </c>
      <c r="F63" s="60">
        <f t="shared" si="1"/>
        <v>9.4358482551831599</v>
      </c>
    </row>
    <row r="64" spans="1:6" x14ac:dyDescent="0.2">
      <c r="A64" t="s">
        <v>71</v>
      </c>
      <c r="B64">
        <v>63</v>
      </c>
      <c r="C64" s="12">
        <v>10269</v>
      </c>
      <c r="D64" s="25">
        <v>0.86388062595723791</v>
      </c>
      <c r="E64" s="12">
        <f t="shared" si="0"/>
        <v>11887.059035061999</v>
      </c>
      <c r="F64" s="60">
        <f t="shared" si="1"/>
        <v>9.3832056113233016</v>
      </c>
    </row>
    <row r="65" spans="1:6" x14ac:dyDescent="0.2">
      <c r="A65" t="s">
        <v>72</v>
      </c>
      <c r="B65">
        <v>64</v>
      </c>
      <c r="C65" s="12">
        <v>14009</v>
      </c>
      <c r="D65" s="25">
        <v>1.1655378965874825</v>
      </c>
      <c r="E65" s="12">
        <f t="shared" si="0"/>
        <v>12019.343207128844</v>
      </c>
      <c r="F65" s="60">
        <f t="shared" si="1"/>
        <v>9.3942725649264744</v>
      </c>
    </row>
    <row r="66" spans="1:6" x14ac:dyDescent="0.2">
      <c r="A66" t="s">
        <v>73</v>
      </c>
      <c r="B66">
        <v>65</v>
      </c>
      <c r="C66" s="12">
        <v>15847</v>
      </c>
      <c r="D66" s="25">
        <v>1.1148038333779526</v>
      </c>
      <c r="E66" s="12">
        <f t="shared" si="0"/>
        <v>14215.056968347706</v>
      </c>
      <c r="F66" s="60">
        <f t="shared" si="1"/>
        <v>9.5620570316991387</v>
      </c>
    </row>
    <row r="67" spans="1:6" x14ac:dyDescent="0.2">
      <c r="A67" t="s">
        <v>74</v>
      </c>
      <c r="B67">
        <v>66</v>
      </c>
      <c r="C67" s="12">
        <v>12967</v>
      </c>
      <c r="D67" s="25">
        <v>0.91008570960643631</v>
      </c>
      <c r="E67" s="12">
        <f t="shared" ref="E67:E130" si="2">C67/D67</f>
        <v>14248.108571672374</v>
      </c>
      <c r="F67" s="60">
        <f t="shared" ref="F67:F130" si="3">LN(E67)</f>
        <v>9.5643794450746853</v>
      </c>
    </row>
    <row r="68" spans="1:6" x14ac:dyDescent="0.2">
      <c r="A68" t="s">
        <v>75</v>
      </c>
      <c r="B68">
        <v>67</v>
      </c>
      <c r="C68" s="12">
        <v>11328</v>
      </c>
      <c r="D68" s="25">
        <v>0.86388062595723791</v>
      </c>
      <c r="E68" s="12">
        <f t="shared" si="2"/>
        <v>13112.922850246599</v>
      </c>
      <c r="F68" s="60">
        <f t="shared" si="3"/>
        <v>9.481353500058507</v>
      </c>
    </row>
    <row r="69" spans="1:6" x14ac:dyDescent="0.2">
      <c r="A69" t="s">
        <v>76</v>
      </c>
      <c r="B69">
        <v>68</v>
      </c>
      <c r="C69" s="12">
        <v>15814</v>
      </c>
      <c r="D69" s="25">
        <v>1.1655378965874825</v>
      </c>
      <c r="E69" s="12">
        <f t="shared" si="2"/>
        <v>13567.984401280288</v>
      </c>
      <c r="F69" s="60">
        <f t="shared" si="3"/>
        <v>9.5154682083612325</v>
      </c>
    </row>
    <row r="70" spans="1:6" x14ac:dyDescent="0.2">
      <c r="A70" t="s">
        <v>77</v>
      </c>
      <c r="B70">
        <v>69</v>
      </c>
      <c r="C70" s="12">
        <v>18626</v>
      </c>
      <c r="D70" s="25">
        <v>1.1148038333779526</v>
      </c>
      <c r="E70" s="12">
        <f t="shared" si="2"/>
        <v>16707.87222139486</v>
      </c>
      <c r="F70" s="60">
        <f t="shared" si="3"/>
        <v>9.7236352778379338</v>
      </c>
    </row>
    <row r="71" spans="1:6" x14ac:dyDescent="0.2">
      <c r="A71" t="s">
        <v>78</v>
      </c>
      <c r="B71">
        <v>70</v>
      </c>
      <c r="C71" s="12">
        <v>13219</v>
      </c>
      <c r="D71" s="25">
        <v>0.91008570960643631</v>
      </c>
      <c r="E71" s="12">
        <f t="shared" si="2"/>
        <v>14525.005568669478</v>
      </c>
      <c r="F71" s="60">
        <f t="shared" si="3"/>
        <v>9.5836269651052</v>
      </c>
    </row>
    <row r="72" spans="1:6" x14ac:dyDescent="0.2">
      <c r="A72" t="s">
        <v>79</v>
      </c>
      <c r="B72">
        <v>71</v>
      </c>
      <c r="C72" s="12">
        <v>13818</v>
      </c>
      <c r="D72" s="25">
        <v>0.86388062595723791</v>
      </c>
      <c r="E72" s="12">
        <f t="shared" si="2"/>
        <v>15995.265531842117</v>
      </c>
      <c r="F72" s="60">
        <f t="shared" si="3"/>
        <v>9.6800480531737474</v>
      </c>
    </row>
    <row r="73" spans="1:6" x14ac:dyDescent="0.2">
      <c r="A73" t="s">
        <v>80</v>
      </c>
      <c r="B73">
        <v>72</v>
      </c>
      <c r="C73" s="12">
        <v>18062</v>
      </c>
      <c r="D73" s="25">
        <v>1.1655378965874825</v>
      </c>
      <c r="E73" s="12">
        <f t="shared" si="2"/>
        <v>15496.707617043414</v>
      </c>
      <c r="F73" s="60">
        <f t="shared" si="3"/>
        <v>9.6483828685411055</v>
      </c>
    </row>
    <row r="74" spans="1:6" x14ac:dyDescent="0.2">
      <c r="A74" t="s">
        <v>81</v>
      </c>
      <c r="B74">
        <v>73</v>
      </c>
      <c r="C74" s="12">
        <v>15722</v>
      </c>
      <c r="D74" s="25">
        <v>1.1148038333779526</v>
      </c>
      <c r="E74" s="12">
        <f t="shared" si="2"/>
        <v>14102.92961799474</v>
      </c>
      <c r="F74" s="60">
        <f t="shared" si="3"/>
        <v>9.5541378291100312</v>
      </c>
    </row>
    <row r="75" spans="1:6" x14ac:dyDescent="0.2">
      <c r="A75" t="s">
        <v>82</v>
      </c>
      <c r="B75">
        <v>74</v>
      </c>
      <c r="C75" s="12">
        <v>12111</v>
      </c>
      <c r="D75" s="25">
        <v>0.91008570960643631</v>
      </c>
      <c r="E75" s="12">
        <f t="shared" si="2"/>
        <v>13307.537819967927</v>
      </c>
      <c r="F75" s="60">
        <f t="shared" si="3"/>
        <v>9.4960859070468508</v>
      </c>
    </row>
    <row r="76" spans="1:6" x14ac:dyDescent="0.2">
      <c r="A76" t="s">
        <v>83</v>
      </c>
      <c r="B76">
        <v>75</v>
      </c>
      <c r="C76" s="12">
        <v>11702</v>
      </c>
      <c r="D76" s="25">
        <v>0.86388062595723791</v>
      </c>
      <c r="E76" s="12">
        <f t="shared" si="2"/>
        <v>13545.85303615693</v>
      </c>
      <c r="F76" s="60">
        <f t="shared" si="3"/>
        <v>9.513835730473188</v>
      </c>
    </row>
    <row r="77" spans="1:6" x14ac:dyDescent="0.2">
      <c r="A77" t="s">
        <v>84</v>
      </c>
      <c r="B77">
        <v>76</v>
      </c>
      <c r="C77" s="12">
        <v>15589</v>
      </c>
      <c r="D77" s="25">
        <v>1.1655378965874825</v>
      </c>
      <c r="E77" s="12">
        <f t="shared" si="2"/>
        <v>13374.940485111825</v>
      </c>
      <c r="F77" s="60">
        <f t="shared" si="3"/>
        <v>9.5011381220430415</v>
      </c>
    </row>
    <row r="78" spans="1:6" x14ac:dyDescent="0.2">
      <c r="A78" t="s">
        <v>85</v>
      </c>
      <c r="B78">
        <v>77</v>
      </c>
      <c r="C78" s="12">
        <v>14852</v>
      </c>
      <c r="D78" s="25">
        <v>1.1148038333779526</v>
      </c>
      <c r="E78" s="12">
        <f t="shared" si="2"/>
        <v>13322.523259538091</v>
      </c>
      <c r="F78" s="60">
        <f t="shared" si="3"/>
        <v>9.497211360053301</v>
      </c>
    </row>
    <row r="79" spans="1:6" x14ac:dyDescent="0.2">
      <c r="A79" t="s">
        <v>86</v>
      </c>
      <c r="B79">
        <v>78</v>
      </c>
      <c r="C79" s="12">
        <v>13612</v>
      </c>
      <c r="D79" s="25">
        <v>0.91008570960643631</v>
      </c>
      <c r="E79" s="12">
        <f t="shared" si="2"/>
        <v>14956.833028272102</v>
      </c>
      <c r="F79" s="60">
        <f t="shared" si="3"/>
        <v>9.6129235331465974</v>
      </c>
    </row>
    <row r="80" spans="1:6" x14ac:dyDescent="0.2">
      <c r="A80" t="s">
        <v>87</v>
      </c>
      <c r="B80">
        <v>79</v>
      </c>
      <c r="C80" s="12">
        <v>12380</v>
      </c>
      <c r="D80" s="25">
        <v>0.86388062595723791</v>
      </c>
      <c r="E80" s="12">
        <f t="shared" si="2"/>
        <v>14330.683694037156</v>
      </c>
      <c r="F80" s="60">
        <f t="shared" si="3"/>
        <v>9.5701582303635941</v>
      </c>
    </row>
    <row r="81" spans="1:6" x14ac:dyDescent="0.2">
      <c r="A81" t="s">
        <v>88</v>
      </c>
      <c r="B81">
        <v>80</v>
      </c>
      <c r="C81" s="12">
        <v>15501</v>
      </c>
      <c r="D81" s="25">
        <v>1.1655378965874825</v>
      </c>
      <c r="E81" s="12">
        <f t="shared" si="2"/>
        <v>13299.438864565938</v>
      </c>
      <c r="F81" s="60">
        <f t="shared" si="3"/>
        <v>9.4954771226856547</v>
      </c>
    </row>
    <row r="82" spans="1:6" x14ac:dyDescent="0.2">
      <c r="A82" t="s">
        <v>89</v>
      </c>
      <c r="B82">
        <v>81</v>
      </c>
      <c r="C82" s="12">
        <v>16322</v>
      </c>
      <c r="D82" s="25">
        <v>1.1148038333779526</v>
      </c>
      <c r="E82" s="12">
        <f t="shared" si="2"/>
        <v>14641.140899688979</v>
      </c>
      <c r="F82" s="60">
        <f t="shared" si="3"/>
        <v>9.5915907147855179</v>
      </c>
    </row>
    <row r="83" spans="1:6" x14ac:dyDescent="0.2">
      <c r="A83" t="s">
        <v>90</v>
      </c>
      <c r="B83">
        <v>82</v>
      </c>
      <c r="C83" s="12">
        <v>12157</v>
      </c>
      <c r="D83" s="25">
        <v>0.91008570960643631</v>
      </c>
      <c r="E83" s="12">
        <f t="shared" si="2"/>
        <v>13358.08250989597</v>
      </c>
      <c r="F83" s="60">
        <f t="shared" si="3"/>
        <v>9.4998769120815947</v>
      </c>
    </row>
    <row r="84" spans="1:6" x14ac:dyDescent="0.2">
      <c r="A84" t="s">
        <v>91</v>
      </c>
      <c r="B84">
        <v>83</v>
      </c>
      <c r="C84" s="12">
        <v>11124</v>
      </c>
      <c r="D84" s="25">
        <v>0.86388062595723791</v>
      </c>
      <c r="E84" s="12">
        <f t="shared" si="2"/>
        <v>12876.779112477327</v>
      </c>
      <c r="F84" s="60">
        <f t="shared" si="3"/>
        <v>9.4631808994788624</v>
      </c>
    </row>
    <row r="85" spans="1:6" x14ac:dyDescent="0.2">
      <c r="A85" t="s">
        <v>92</v>
      </c>
      <c r="B85">
        <v>84</v>
      </c>
      <c r="C85" s="12">
        <v>14621</v>
      </c>
      <c r="D85" s="25">
        <v>1.1655378965874825</v>
      </c>
      <c r="E85" s="12">
        <f t="shared" si="2"/>
        <v>12544.422659107062</v>
      </c>
      <c r="F85" s="60">
        <f t="shared" si="3"/>
        <v>9.437031436147798</v>
      </c>
    </row>
    <row r="86" spans="1:6" x14ac:dyDescent="0.2">
      <c r="A86" t="s">
        <v>93</v>
      </c>
      <c r="B86">
        <v>85</v>
      </c>
      <c r="C86" s="12">
        <v>14035</v>
      </c>
      <c r="D86" s="25">
        <v>1.1148038333779526</v>
      </c>
      <c r="E86" s="12">
        <f t="shared" si="2"/>
        <v>12589.6588976311</v>
      </c>
      <c r="F86" s="60">
        <f t="shared" si="3"/>
        <v>9.4406310335523127</v>
      </c>
    </row>
    <row r="87" spans="1:6" x14ac:dyDescent="0.2">
      <c r="A87" t="s">
        <v>94</v>
      </c>
      <c r="B87">
        <v>86</v>
      </c>
      <c r="C87" s="12">
        <v>11159</v>
      </c>
      <c r="D87" s="25">
        <v>0.91008570960643631</v>
      </c>
      <c r="E87" s="12">
        <f t="shared" si="2"/>
        <v>12261.48249797887</v>
      </c>
      <c r="F87" s="60">
        <f t="shared" si="3"/>
        <v>9.4142181237115015</v>
      </c>
    </row>
    <row r="88" spans="1:6" x14ac:dyDescent="0.2">
      <c r="A88" t="s">
        <v>95</v>
      </c>
      <c r="B88">
        <v>87</v>
      </c>
      <c r="C88" s="12">
        <v>10944</v>
      </c>
      <c r="D88" s="25">
        <v>0.86388062595723791</v>
      </c>
      <c r="E88" s="12">
        <f t="shared" si="2"/>
        <v>12668.416990916205</v>
      </c>
      <c r="F88" s="60">
        <f t="shared" si="3"/>
        <v>9.4468673239873375</v>
      </c>
    </row>
    <row r="89" spans="1:6" x14ac:dyDescent="0.2">
      <c r="A89" t="s">
        <v>96</v>
      </c>
      <c r="B89">
        <v>88</v>
      </c>
      <c r="C89" s="12">
        <v>15824</v>
      </c>
      <c r="D89" s="25">
        <v>1.1655378965874825</v>
      </c>
      <c r="E89" s="12">
        <f t="shared" si="2"/>
        <v>13576.564130887775</v>
      </c>
      <c r="F89" s="60">
        <f t="shared" si="3"/>
        <v>9.5161003595928548</v>
      </c>
    </row>
    <row r="90" spans="1:6" x14ac:dyDescent="0.2">
      <c r="A90" t="s">
        <v>97</v>
      </c>
      <c r="B90">
        <v>89</v>
      </c>
      <c r="C90" s="12">
        <v>14378</v>
      </c>
      <c r="D90" s="25">
        <v>1.1148038333779526</v>
      </c>
      <c r="E90" s="12">
        <f t="shared" si="2"/>
        <v>12897.33634699964</v>
      </c>
      <c r="F90" s="60">
        <f t="shared" si="3"/>
        <v>9.4647760843001461</v>
      </c>
    </row>
    <row r="91" spans="1:6" x14ac:dyDescent="0.2">
      <c r="A91" t="s">
        <v>98</v>
      </c>
      <c r="B91">
        <v>90</v>
      </c>
      <c r="C91" s="12">
        <v>11816</v>
      </c>
      <c r="D91" s="25">
        <v>0.91008570960643631</v>
      </c>
      <c r="E91" s="12">
        <f t="shared" si="2"/>
        <v>12983.392525864176</v>
      </c>
      <c r="F91" s="60">
        <f t="shared" si="3"/>
        <v>9.4714263217370167</v>
      </c>
    </row>
    <row r="92" spans="1:6" x14ac:dyDescent="0.2">
      <c r="A92" t="s">
        <v>99</v>
      </c>
      <c r="B92">
        <v>91</v>
      </c>
      <c r="C92" s="12">
        <v>12233</v>
      </c>
      <c r="D92" s="25">
        <v>0.86388062595723791</v>
      </c>
      <c r="E92" s="12">
        <f t="shared" si="2"/>
        <v>14160.521294762239</v>
      </c>
      <c r="F92" s="60">
        <f t="shared" si="3"/>
        <v>9.5582131811719222</v>
      </c>
    </row>
    <row r="93" spans="1:6" x14ac:dyDescent="0.2">
      <c r="A93" t="s">
        <v>100</v>
      </c>
      <c r="B93">
        <v>92</v>
      </c>
      <c r="C93" s="12">
        <v>17344</v>
      </c>
      <c r="D93" s="25">
        <v>1.1655378965874825</v>
      </c>
      <c r="E93" s="12">
        <f t="shared" si="2"/>
        <v>14880.683031225832</v>
      </c>
      <c r="F93" s="60">
        <f t="shared" si="3"/>
        <v>9.6078192099697333</v>
      </c>
    </row>
    <row r="94" spans="1:6" x14ac:dyDescent="0.2">
      <c r="A94" t="s">
        <v>101</v>
      </c>
      <c r="B94">
        <v>93</v>
      </c>
      <c r="C94" s="12">
        <v>16812</v>
      </c>
      <c r="D94" s="25">
        <v>1.1148038333779526</v>
      </c>
      <c r="E94" s="12">
        <f t="shared" si="2"/>
        <v>15080.680113072609</v>
      </c>
      <c r="F94" s="60">
        <f t="shared" si="3"/>
        <v>9.6211697408813368</v>
      </c>
    </row>
    <row r="95" spans="1:6" x14ac:dyDescent="0.2">
      <c r="A95" t="s">
        <v>102</v>
      </c>
      <c r="B95">
        <v>94</v>
      </c>
      <c r="C95" s="12">
        <v>12181</v>
      </c>
      <c r="D95" s="25">
        <v>0.91008570960643631</v>
      </c>
      <c r="E95" s="12">
        <f t="shared" si="2"/>
        <v>13384.453652467124</v>
      </c>
      <c r="F95" s="60">
        <f t="shared" si="3"/>
        <v>9.5018491372257596</v>
      </c>
    </row>
    <row r="96" spans="1:6" x14ac:dyDescent="0.2">
      <c r="A96" t="s">
        <v>103</v>
      </c>
      <c r="B96">
        <v>95</v>
      </c>
      <c r="C96" s="12">
        <v>13275</v>
      </c>
      <c r="D96" s="25">
        <v>0.86388062595723791</v>
      </c>
      <c r="E96" s="12">
        <f t="shared" si="2"/>
        <v>15366.706465132733</v>
      </c>
      <c r="F96" s="60">
        <f t="shared" si="3"/>
        <v>9.6399585302351465</v>
      </c>
    </row>
    <row r="97" spans="1:6" x14ac:dyDescent="0.2">
      <c r="A97" t="s">
        <v>104</v>
      </c>
      <c r="B97">
        <v>96</v>
      </c>
      <c r="C97" s="12">
        <v>18458</v>
      </c>
      <c r="D97" s="25">
        <v>1.1655378965874825</v>
      </c>
      <c r="E97" s="12">
        <f t="shared" si="2"/>
        <v>15836.464909499908</v>
      </c>
      <c r="F97" s="60">
        <f t="shared" si="3"/>
        <v>9.6700704655558827</v>
      </c>
    </row>
    <row r="98" spans="1:6" x14ac:dyDescent="0.2">
      <c r="A98" t="s">
        <v>105</v>
      </c>
      <c r="B98">
        <v>97</v>
      </c>
      <c r="C98" s="12">
        <v>17375</v>
      </c>
      <c r="D98" s="25">
        <v>1.1148038333779526</v>
      </c>
      <c r="E98" s="12">
        <f t="shared" si="2"/>
        <v>15585.701699062371</v>
      </c>
      <c r="F98" s="60">
        <f t="shared" si="3"/>
        <v>9.6541092151893224</v>
      </c>
    </row>
    <row r="99" spans="1:6" x14ac:dyDescent="0.2">
      <c r="A99" t="s">
        <v>106</v>
      </c>
      <c r="B99">
        <v>98</v>
      </c>
      <c r="C99" s="12">
        <v>14609</v>
      </c>
      <c r="D99" s="25">
        <v>0.91008570960643631</v>
      </c>
      <c r="E99" s="12">
        <f t="shared" si="2"/>
        <v>16052.33424258207</v>
      </c>
      <c r="F99" s="60">
        <f t="shared" si="3"/>
        <v>9.6836095536583144</v>
      </c>
    </row>
    <row r="100" spans="1:6" x14ac:dyDescent="0.2">
      <c r="A100" t="s">
        <v>107</v>
      </c>
      <c r="B100">
        <v>99</v>
      </c>
      <c r="C100" s="12">
        <v>13323</v>
      </c>
      <c r="D100" s="25">
        <v>0.86388062595723791</v>
      </c>
      <c r="E100" s="12">
        <f t="shared" si="2"/>
        <v>15422.269697549033</v>
      </c>
      <c r="F100" s="60">
        <f t="shared" si="3"/>
        <v>9.6435678280852191</v>
      </c>
    </row>
    <row r="101" spans="1:6" x14ac:dyDescent="0.2">
      <c r="A101" t="s">
        <v>108</v>
      </c>
      <c r="B101">
        <v>100</v>
      </c>
      <c r="C101" s="12">
        <v>18327</v>
      </c>
      <c r="D101" s="25">
        <v>1.1655378965874825</v>
      </c>
      <c r="E101" s="12">
        <f t="shared" si="2"/>
        <v>15724.070451641826</v>
      </c>
      <c r="F101" s="60">
        <f t="shared" si="3"/>
        <v>9.6629479670482379</v>
      </c>
    </row>
    <row r="102" spans="1:6" x14ac:dyDescent="0.2">
      <c r="A102" t="s">
        <v>109</v>
      </c>
      <c r="B102">
        <v>101</v>
      </c>
      <c r="C102" s="12">
        <v>16053</v>
      </c>
      <c r="D102" s="25">
        <v>1.1148038333779526</v>
      </c>
      <c r="E102" s="12">
        <f t="shared" si="2"/>
        <v>14399.842841729394</v>
      </c>
      <c r="F102" s="60">
        <f t="shared" si="3"/>
        <v>9.5749725717357439</v>
      </c>
    </row>
    <row r="103" spans="1:6" x14ac:dyDescent="0.2">
      <c r="A103" t="s">
        <v>110</v>
      </c>
      <c r="B103">
        <v>102</v>
      </c>
      <c r="C103" s="12">
        <v>15070</v>
      </c>
      <c r="D103" s="25">
        <v>0.91008570960643631</v>
      </c>
      <c r="E103" s="12">
        <f t="shared" si="2"/>
        <v>16558.879939469629</v>
      </c>
      <c r="F103" s="60">
        <f t="shared" si="3"/>
        <v>9.7146777891463412</v>
      </c>
    </row>
    <row r="104" spans="1:6" x14ac:dyDescent="0.2">
      <c r="A104" t="s">
        <v>111</v>
      </c>
      <c r="B104">
        <v>103</v>
      </c>
      <c r="C104" s="12">
        <v>13806</v>
      </c>
      <c r="D104" s="25">
        <v>0.86388062595723791</v>
      </c>
      <c r="E104" s="12">
        <f t="shared" si="2"/>
        <v>15981.374723738043</v>
      </c>
      <c r="F104" s="60">
        <f t="shared" si="3"/>
        <v>9.6791792433884272</v>
      </c>
    </row>
    <row r="105" spans="1:6" x14ac:dyDescent="0.2">
      <c r="A105" t="s">
        <v>112</v>
      </c>
      <c r="B105">
        <v>104</v>
      </c>
      <c r="C105" s="12">
        <v>18245</v>
      </c>
      <c r="D105" s="25">
        <v>1.1655378965874825</v>
      </c>
      <c r="E105" s="12">
        <f t="shared" si="2"/>
        <v>15653.71666886043</v>
      </c>
      <c r="F105" s="60">
        <f t="shared" si="3"/>
        <v>9.6584636546009097</v>
      </c>
    </row>
    <row r="106" spans="1:6" x14ac:dyDescent="0.2">
      <c r="A106" t="s">
        <v>113</v>
      </c>
      <c r="B106">
        <v>105</v>
      </c>
      <c r="C106" s="12">
        <v>17461</v>
      </c>
      <c r="D106" s="25">
        <v>1.1148038333779526</v>
      </c>
      <c r="E106" s="12">
        <f t="shared" si="2"/>
        <v>15662.845316105211</v>
      </c>
      <c r="F106" s="60">
        <f t="shared" si="3"/>
        <v>9.6590466462784583</v>
      </c>
    </row>
    <row r="107" spans="1:6" x14ac:dyDescent="0.2">
      <c r="A107" t="s">
        <v>114</v>
      </c>
      <c r="B107">
        <v>106</v>
      </c>
      <c r="C107" s="12">
        <v>14999</v>
      </c>
      <c r="D107" s="25">
        <v>0.91008570960643631</v>
      </c>
      <c r="E107" s="12">
        <f t="shared" si="2"/>
        <v>16480.8653093633</v>
      </c>
      <c r="F107" s="60">
        <f t="shared" si="3"/>
        <v>9.7099553087211596</v>
      </c>
    </row>
    <row r="108" spans="1:6" x14ac:dyDescent="0.2">
      <c r="A108" t="s">
        <v>115</v>
      </c>
      <c r="B108">
        <v>107</v>
      </c>
      <c r="C108" s="12">
        <v>16022</v>
      </c>
      <c r="D108" s="25">
        <v>0.86388062595723791</v>
      </c>
      <c r="E108" s="12">
        <f t="shared" si="2"/>
        <v>18546.543953623852</v>
      </c>
      <c r="F108" s="60">
        <f t="shared" si="3"/>
        <v>9.8280387409000678</v>
      </c>
    </row>
    <row r="109" spans="1:6" x14ac:dyDescent="0.2">
      <c r="A109" t="s">
        <v>116</v>
      </c>
      <c r="B109">
        <v>108</v>
      </c>
      <c r="C109" s="12">
        <v>20564</v>
      </c>
      <c r="D109" s="25">
        <v>1.1655378965874825</v>
      </c>
      <c r="E109" s="12">
        <f t="shared" si="2"/>
        <v>17643.355964836715</v>
      </c>
      <c r="F109" s="60">
        <f t="shared" si="3"/>
        <v>9.7781145589057559</v>
      </c>
    </row>
    <row r="110" spans="1:6" x14ac:dyDescent="0.2">
      <c r="A110" t="s">
        <v>117</v>
      </c>
      <c r="B110">
        <v>109</v>
      </c>
      <c r="C110" s="12">
        <v>16372</v>
      </c>
      <c r="D110" s="25">
        <v>1.1148038333779526</v>
      </c>
      <c r="E110" s="12">
        <f t="shared" si="2"/>
        <v>14685.991839830165</v>
      </c>
      <c r="F110" s="60">
        <f t="shared" si="3"/>
        <v>9.5946493823686243</v>
      </c>
    </row>
    <row r="111" spans="1:6" x14ac:dyDescent="0.2">
      <c r="A111" t="s">
        <v>118</v>
      </c>
      <c r="B111">
        <v>110</v>
      </c>
      <c r="C111" s="12">
        <v>15854</v>
      </c>
      <c r="D111" s="25">
        <v>0.91008570960643631</v>
      </c>
      <c r="E111" s="12">
        <f t="shared" si="2"/>
        <v>17420.337263460617</v>
      </c>
      <c r="F111" s="60">
        <f t="shared" si="3"/>
        <v>9.7653936109229011</v>
      </c>
    </row>
    <row r="112" spans="1:6" x14ac:dyDescent="0.2">
      <c r="A112" t="s">
        <v>119</v>
      </c>
      <c r="B112">
        <v>111</v>
      </c>
      <c r="C112" s="12">
        <v>15115</v>
      </c>
      <c r="D112" s="25">
        <v>0.86388062595723791</v>
      </c>
      <c r="E112" s="12">
        <f t="shared" si="2"/>
        <v>17496.6303744242</v>
      </c>
      <c r="F112" s="60">
        <f t="shared" si="3"/>
        <v>9.769763591338565</v>
      </c>
    </row>
    <row r="113" spans="1:6" x14ac:dyDescent="0.2">
      <c r="A113" t="s">
        <v>120</v>
      </c>
      <c r="B113">
        <v>112</v>
      </c>
      <c r="C113" s="12">
        <v>18207</v>
      </c>
      <c r="D113" s="25">
        <v>1.1655378965874825</v>
      </c>
      <c r="E113" s="12">
        <f t="shared" si="2"/>
        <v>15621.113696351978</v>
      </c>
      <c r="F113" s="60">
        <f t="shared" si="3"/>
        <v>9.6563787202343256</v>
      </c>
    </row>
    <row r="114" spans="1:6" x14ac:dyDescent="0.2">
      <c r="A114" t="s">
        <v>121</v>
      </c>
      <c r="B114">
        <v>113</v>
      </c>
      <c r="C114" s="12">
        <v>19488</v>
      </c>
      <c r="D114" s="25">
        <v>1.1148038333779526</v>
      </c>
      <c r="E114" s="12">
        <f t="shared" si="2"/>
        <v>17481.10242942892</v>
      </c>
      <c r="F114" s="60">
        <f t="shared" si="3"/>
        <v>9.7688757152659544</v>
      </c>
    </row>
    <row r="115" spans="1:6" x14ac:dyDescent="0.2">
      <c r="A115" t="s">
        <v>122</v>
      </c>
      <c r="B115">
        <v>114</v>
      </c>
      <c r="C115" s="12">
        <v>16644</v>
      </c>
      <c r="D115" s="25">
        <v>0.91008570960643631</v>
      </c>
      <c r="E115" s="12">
        <f t="shared" si="2"/>
        <v>18288.387373094392</v>
      </c>
      <c r="F115" s="60">
        <f t="shared" si="3"/>
        <v>9.8140215676286324</v>
      </c>
    </row>
    <row r="116" spans="1:6" x14ac:dyDescent="0.2">
      <c r="A116" t="s">
        <v>123</v>
      </c>
      <c r="B116">
        <v>115</v>
      </c>
      <c r="C116" s="12">
        <v>18631</v>
      </c>
      <c r="D116" s="25">
        <v>0.86388062595723791</v>
      </c>
      <c r="E116" s="12">
        <f t="shared" si="2"/>
        <v>21566.637148918111</v>
      </c>
      <c r="F116" s="60">
        <f t="shared" si="3"/>
        <v>9.9789028231453596</v>
      </c>
    </row>
    <row r="117" spans="1:6" x14ac:dyDescent="0.2">
      <c r="A117" t="s">
        <v>124</v>
      </c>
      <c r="B117">
        <v>116</v>
      </c>
      <c r="C117" s="12">
        <v>21093</v>
      </c>
      <c r="D117" s="25">
        <v>1.1655378965874825</v>
      </c>
      <c r="E117" s="12">
        <f t="shared" si="2"/>
        <v>18097.223661072792</v>
      </c>
      <c r="F117" s="60">
        <f t="shared" si="3"/>
        <v>9.8035138165976328</v>
      </c>
    </row>
    <row r="118" spans="1:6" x14ac:dyDescent="0.2">
      <c r="A118" t="s">
        <v>125</v>
      </c>
      <c r="B118">
        <v>117</v>
      </c>
      <c r="C118" s="12">
        <v>22212</v>
      </c>
      <c r="D118" s="25">
        <v>1.1148038333779526</v>
      </c>
      <c r="E118" s="12">
        <f t="shared" si="2"/>
        <v>19924.581648320771</v>
      </c>
      <c r="F118" s="60">
        <f t="shared" si="3"/>
        <v>9.8997095071178283</v>
      </c>
    </row>
    <row r="119" spans="1:6" x14ac:dyDescent="0.2">
      <c r="A119" t="s">
        <v>126</v>
      </c>
      <c r="B119">
        <v>118</v>
      </c>
      <c r="C119" s="12">
        <v>19762</v>
      </c>
      <c r="D119" s="25">
        <v>0.91008570960643631</v>
      </c>
      <c r="E119" s="12">
        <f t="shared" si="2"/>
        <v>21714.43831212998</v>
      </c>
      <c r="F119" s="60">
        <f t="shared" si="3"/>
        <v>9.9857326782807085</v>
      </c>
    </row>
    <row r="120" spans="1:6" x14ac:dyDescent="0.2">
      <c r="A120" t="s">
        <v>127</v>
      </c>
      <c r="B120">
        <v>119</v>
      </c>
      <c r="C120" s="12">
        <v>19403</v>
      </c>
      <c r="D120" s="25">
        <v>0.86388062595723791</v>
      </c>
      <c r="E120" s="12">
        <f t="shared" si="2"/>
        <v>22460.279136946923</v>
      </c>
      <c r="F120" s="60">
        <f t="shared" si="3"/>
        <v>10.01950365639628</v>
      </c>
    </row>
    <row r="121" spans="1:6" x14ac:dyDescent="0.2">
      <c r="A121" t="s">
        <v>128</v>
      </c>
      <c r="B121">
        <v>120</v>
      </c>
      <c r="C121" s="12">
        <v>21227</v>
      </c>
      <c r="D121" s="25">
        <v>1.1655378965874825</v>
      </c>
      <c r="E121" s="12">
        <f t="shared" si="2"/>
        <v>18212.192037813118</v>
      </c>
      <c r="F121" s="60">
        <f t="shared" si="3"/>
        <v>9.8098465409748048</v>
      </c>
    </row>
    <row r="122" spans="1:6" x14ac:dyDescent="0.2">
      <c r="A122" t="s">
        <v>129</v>
      </c>
      <c r="B122">
        <v>121</v>
      </c>
      <c r="C122" s="12">
        <v>23176</v>
      </c>
      <c r="D122" s="25">
        <v>1.1148038333779526</v>
      </c>
      <c r="E122" s="12">
        <f t="shared" si="2"/>
        <v>20789.30777424285</v>
      </c>
      <c r="F122" s="60">
        <f t="shared" si="3"/>
        <v>9.9421940842055161</v>
      </c>
    </row>
    <row r="123" spans="1:6" x14ac:dyDescent="0.2">
      <c r="A123" t="s">
        <v>130</v>
      </c>
      <c r="B123">
        <v>122</v>
      </c>
      <c r="C123" s="12">
        <v>20823</v>
      </c>
      <c r="D123" s="25">
        <v>0.91008570960643631</v>
      </c>
      <c r="E123" s="12">
        <f t="shared" si="2"/>
        <v>22880.262573296357</v>
      </c>
      <c r="F123" s="60">
        <f t="shared" si="3"/>
        <v>10.038029921533495</v>
      </c>
    </row>
    <row r="124" spans="1:6" x14ac:dyDescent="0.2">
      <c r="A124" t="s">
        <v>131</v>
      </c>
      <c r="B124">
        <v>123</v>
      </c>
      <c r="C124" s="12">
        <v>20647</v>
      </c>
      <c r="D124" s="25">
        <v>0.86388062595723791</v>
      </c>
      <c r="E124" s="12">
        <f t="shared" si="2"/>
        <v>23900.292910402677</v>
      </c>
      <c r="F124" s="60">
        <f t="shared" si="3"/>
        <v>10.081645993509886</v>
      </c>
    </row>
    <row r="125" spans="1:6" x14ac:dyDescent="0.2">
      <c r="A125" t="s">
        <v>132</v>
      </c>
      <c r="B125">
        <v>124</v>
      </c>
      <c r="C125" s="12">
        <v>21336</v>
      </c>
      <c r="D125" s="25">
        <v>1.1655378965874825</v>
      </c>
      <c r="E125" s="12">
        <f t="shared" si="2"/>
        <v>18305.711090534729</v>
      </c>
      <c r="F125" s="60">
        <f t="shared" si="3"/>
        <v>9.8149683715922116</v>
      </c>
    </row>
    <row r="126" spans="1:6" x14ac:dyDescent="0.2">
      <c r="A126" t="s">
        <v>133</v>
      </c>
      <c r="B126">
        <v>125</v>
      </c>
      <c r="C126" s="12">
        <v>23458</v>
      </c>
      <c r="D126" s="25">
        <v>1.1148038333779526</v>
      </c>
      <c r="E126" s="12">
        <f t="shared" si="2"/>
        <v>21042.267076639142</v>
      </c>
      <c r="F126" s="60">
        <f t="shared" si="3"/>
        <v>9.9542884118377799</v>
      </c>
    </row>
    <row r="127" spans="1:6" x14ac:dyDescent="0.2">
      <c r="A127" t="s">
        <v>134</v>
      </c>
      <c r="B127">
        <v>126</v>
      </c>
      <c r="C127" s="12">
        <v>22003</v>
      </c>
      <c r="D127" s="25">
        <v>0.91008570960643631</v>
      </c>
      <c r="E127" s="12">
        <f t="shared" si="2"/>
        <v>24176.843749711363</v>
      </c>
      <c r="F127" s="60">
        <f t="shared" si="3"/>
        <v>10.093150584205942</v>
      </c>
    </row>
    <row r="128" spans="1:6" x14ac:dyDescent="0.2">
      <c r="A128" t="s">
        <v>135</v>
      </c>
      <c r="B128">
        <v>127</v>
      </c>
      <c r="C128" s="12">
        <v>21647</v>
      </c>
      <c r="D128" s="25">
        <v>0.86388062595723791</v>
      </c>
      <c r="E128" s="12">
        <f t="shared" si="2"/>
        <v>25057.860252408907</v>
      </c>
      <c r="F128" s="60">
        <f t="shared" si="3"/>
        <v>10.128942839824862</v>
      </c>
    </row>
    <row r="129" spans="1:6" x14ac:dyDescent="0.2">
      <c r="A129" t="s">
        <v>136</v>
      </c>
      <c r="B129">
        <v>128</v>
      </c>
      <c r="C129" s="12">
        <v>26416</v>
      </c>
      <c r="D129" s="25">
        <v>1.1655378965874825</v>
      </c>
      <c r="E129" s="12">
        <f t="shared" si="2"/>
        <v>22664.213731138236</v>
      </c>
      <c r="F129" s="60">
        <f t="shared" si="3"/>
        <v>10.028542471890271</v>
      </c>
    </row>
    <row r="130" spans="1:6" x14ac:dyDescent="0.2">
      <c r="A130" t="s">
        <v>137</v>
      </c>
      <c r="B130">
        <v>129</v>
      </c>
      <c r="C130" s="12">
        <v>25226</v>
      </c>
      <c r="D130" s="25">
        <v>1.1148038333779526</v>
      </c>
      <c r="E130" s="12">
        <f t="shared" si="2"/>
        <v>22628.196320031504</v>
      </c>
      <c r="F130" s="60">
        <f t="shared" si="3"/>
        <v>10.026952032403468</v>
      </c>
    </row>
    <row r="131" spans="1:6" x14ac:dyDescent="0.2">
      <c r="A131" t="s">
        <v>138</v>
      </c>
      <c r="B131">
        <v>130</v>
      </c>
      <c r="C131" s="12">
        <v>24723</v>
      </c>
      <c r="D131" s="25">
        <v>0.91008570960643631</v>
      </c>
      <c r="E131" s="12">
        <f t="shared" ref="E131:E150" si="4">C131/D131</f>
        <v>27165.573241108668</v>
      </c>
      <c r="F131" s="60">
        <f t="shared" ref="F131:F150" si="5">LN(E131)</f>
        <v>10.209705760957293</v>
      </c>
    </row>
    <row r="132" spans="1:6" x14ac:dyDescent="0.2">
      <c r="A132" t="s">
        <v>139</v>
      </c>
      <c r="B132">
        <v>131</v>
      </c>
      <c r="C132" s="12">
        <v>19945</v>
      </c>
      <c r="D132" s="25">
        <v>0.86388062595723791</v>
      </c>
      <c r="E132" s="12">
        <f t="shared" si="4"/>
        <v>23087.680636314301</v>
      </c>
      <c r="F132" s="60">
        <f t="shared" si="5"/>
        <v>10.047054448464513</v>
      </c>
    </row>
    <row r="133" spans="1:6" x14ac:dyDescent="0.2">
      <c r="A133" t="s">
        <v>140</v>
      </c>
      <c r="B133">
        <v>132</v>
      </c>
      <c r="C133" s="12">
        <v>24040</v>
      </c>
      <c r="D133" s="25">
        <v>1.1655378965874825</v>
      </c>
      <c r="E133" s="12">
        <f t="shared" si="4"/>
        <v>20625.669976399273</v>
      </c>
      <c r="F133" s="60">
        <f t="shared" si="5"/>
        <v>9.934291694379505</v>
      </c>
    </row>
    <row r="134" spans="1:6" x14ac:dyDescent="0.2">
      <c r="A134" t="s">
        <v>141</v>
      </c>
      <c r="B134">
        <v>133</v>
      </c>
      <c r="C134" s="12">
        <v>25034</v>
      </c>
      <c r="D134" s="25">
        <v>1.1148038333779526</v>
      </c>
      <c r="E134" s="12">
        <f t="shared" si="4"/>
        <v>22455.968709889345</v>
      </c>
      <c r="F134" s="60">
        <f t="shared" si="5"/>
        <v>10.019311724644298</v>
      </c>
    </row>
    <row r="135" spans="1:6" x14ac:dyDescent="0.2">
      <c r="A135" t="s">
        <v>142</v>
      </c>
      <c r="B135">
        <v>134</v>
      </c>
      <c r="C135" s="12">
        <v>24885</v>
      </c>
      <c r="D135" s="25">
        <v>0.91008570960643631</v>
      </c>
      <c r="E135" s="12">
        <f t="shared" si="4"/>
        <v>27343.57845346395</v>
      </c>
      <c r="F135" s="60">
        <f t="shared" si="5"/>
        <v>10.216236988818455</v>
      </c>
    </row>
    <row r="136" spans="1:6" x14ac:dyDescent="0.2">
      <c r="A136" t="s">
        <v>143</v>
      </c>
      <c r="B136">
        <v>135</v>
      </c>
      <c r="C136" s="12">
        <v>21168</v>
      </c>
      <c r="D136" s="25">
        <v>0.86388062595723791</v>
      </c>
      <c r="E136" s="12">
        <f t="shared" si="4"/>
        <v>24503.385495587925</v>
      </c>
      <c r="F136" s="60">
        <f t="shared" si="5"/>
        <v>10.106566570479744</v>
      </c>
    </row>
    <row r="137" spans="1:6" x14ac:dyDescent="0.2">
      <c r="A137" t="s">
        <v>144</v>
      </c>
      <c r="B137">
        <v>136</v>
      </c>
      <c r="C137" s="12">
        <v>23541</v>
      </c>
      <c r="D137" s="25">
        <v>1.1655378965874825</v>
      </c>
      <c r="E137" s="12">
        <f t="shared" si="4"/>
        <v>20197.541468985663</v>
      </c>
      <c r="F137" s="60">
        <f t="shared" si="5"/>
        <v>9.9133161665259433</v>
      </c>
    </row>
    <row r="138" spans="1:6" x14ac:dyDescent="0.2">
      <c r="A138" t="s">
        <v>145</v>
      </c>
      <c r="B138">
        <v>137</v>
      </c>
      <c r="C138" s="12">
        <v>26019</v>
      </c>
      <c r="D138" s="25">
        <v>1.1148038333779526</v>
      </c>
      <c r="E138" s="12">
        <f t="shared" si="4"/>
        <v>23339.532230670724</v>
      </c>
      <c r="F138" s="60">
        <f t="shared" si="5"/>
        <v>10.057903864108896</v>
      </c>
    </row>
    <row r="139" spans="1:6" x14ac:dyDescent="0.2">
      <c r="A139" t="s">
        <v>146</v>
      </c>
      <c r="B139">
        <v>138</v>
      </c>
      <c r="C139" s="12">
        <v>24657</v>
      </c>
      <c r="D139" s="25">
        <v>0.91008570960643631</v>
      </c>
      <c r="E139" s="12">
        <f t="shared" si="4"/>
        <v>27093.052599037997</v>
      </c>
      <c r="F139" s="60">
        <f t="shared" si="5"/>
        <v>10.20703261234241</v>
      </c>
    </row>
    <row r="140" spans="1:6" x14ac:dyDescent="0.2">
      <c r="A140" t="s">
        <v>147</v>
      </c>
      <c r="B140">
        <v>139</v>
      </c>
      <c r="C140" s="12">
        <v>20599</v>
      </c>
      <c r="D140" s="25">
        <v>0.86388062595723791</v>
      </c>
      <c r="E140" s="12">
        <f t="shared" si="4"/>
        <v>23844.729677986379</v>
      </c>
      <c r="F140" s="60">
        <f t="shared" si="5"/>
        <v>10.079318494035075</v>
      </c>
    </row>
    <row r="141" spans="1:6" x14ac:dyDescent="0.2">
      <c r="A141" t="s">
        <v>148</v>
      </c>
      <c r="B141">
        <v>140</v>
      </c>
      <c r="C141" s="12">
        <v>24534</v>
      </c>
      <c r="D141" s="25">
        <v>1.1655378965874825</v>
      </c>
      <c r="E141" s="12">
        <f t="shared" si="4"/>
        <v>21049.508619009142</v>
      </c>
      <c r="F141" s="60">
        <f t="shared" si="5"/>
        <v>9.9546324953230592</v>
      </c>
    </row>
    <row r="142" spans="1:6" x14ac:dyDescent="0.2">
      <c r="A142" t="s">
        <v>149</v>
      </c>
      <c r="B142">
        <v>141</v>
      </c>
      <c r="C142" s="12">
        <v>28717</v>
      </c>
      <c r="D142" s="25">
        <v>1.1148038333779526</v>
      </c>
      <c r="E142" s="12">
        <f t="shared" si="4"/>
        <v>25759.688960689156</v>
      </c>
      <c r="F142" s="60">
        <f t="shared" si="5"/>
        <v>10.156566105637983</v>
      </c>
    </row>
    <row r="143" spans="1:6" x14ac:dyDescent="0.2">
      <c r="A143" t="s">
        <v>150</v>
      </c>
      <c r="B143">
        <v>142</v>
      </c>
      <c r="C143" s="12">
        <v>26138</v>
      </c>
      <c r="D143" s="25">
        <v>0.91008570960643631</v>
      </c>
      <c r="E143" s="12">
        <f t="shared" si="4"/>
        <v>28720.371855199544</v>
      </c>
      <c r="F143" s="60">
        <f t="shared" si="5"/>
        <v>10.265361970682783</v>
      </c>
    </row>
    <row r="144" spans="1:6" x14ac:dyDescent="0.2">
      <c r="A144" t="s">
        <v>151</v>
      </c>
      <c r="B144">
        <v>143</v>
      </c>
      <c r="C144" s="12">
        <v>22968</v>
      </c>
      <c r="D144" s="25">
        <v>0.86388062595723791</v>
      </c>
      <c r="E144" s="12">
        <f t="shared" si="4"/>
        <v>26587.006711199141</v>
      </c>
      <c r="F144" s="60">
        <f t="shared" si="5"/>
        <v>10.188177905925906</v>
      </c>
    </row>
    <row r="145" spans="1:6" x14ac:dyDescent="0.2">
      <c r="A145" t="s">
        <v>152</v>
      </c>
      <c r="B145">
        <v>144</v>
      </c>
      <c r="C145" s="12">
        <v>26577</v>
      </c>
      <c r="D145" s="25">
        <v>1.1655378965874825</v>
      </c>
      <c r="E145" s="12">
        <f t="shared" si="4"/>
        <v>22802.34737781878</v>
      </c>
      <c r="F145" s="60">
        <f t="shared" si="5"/>
        <v>10.034618764810503</v>
      </c>
    </row>
    <row r="146" spans="1:6" x14ac:dyDescent="0.2">
      <c r="A146" t="s">
        <v>153</v>
      </c>
      <c r="B146">
        <v>145</v>
      </c>
      <c r="C146" s="12">
        <v>28660</v>
      </c>
      <c r="D146" s="25">
        <v>1.1148038333779526</v>
      </c>
      <c r="E146" s="12">
        <f t="shared" si="4"/>
        <v>25708.558888928204</v>
      </c>
      <c r="F146" s="60">
        <f t="shared" si="5"/>
        <v>10.154579246138493</v>
      </c>
    </row>
    <row r="147" spans="1:6" x14ac:dyDescent="0.2">
      <c r="A147" t="s">
        <v>154</v>
      </c>
      <c r="B147">
        <v>146</v>
      </c>
      <c r="C147" s="12">
        <v>30430</v>
      </c>
      <c r="D147" s="25">
        <v>0.91008570960643631</v>
      </c>
      <c r="E147" s="12">
        <f t="shared" si="4"/>
        <v>33436.411185007353</v>
      </c>
      <c r="F147" s="60">
        <f t="shared" si="5"/>
        <v>10.417400740416818</v>
      </c>
    </row>
    <row r="148" spans="1:6" x14ac:dyDescent="0.2">
      <c r="A148" t="s">
        <v>155</v>
      </c>
      <c r="B148">
        <v>147</v>
      </c>
      <c r="C148" s="12">
        <v>27356</v>
      </c>
      <c r="D148" s="25">
        <v>0.86388062595723791</v>
      </c>
      <c r="E148" s="12">
        <f t="shared" si="4"/>
        <v>31666.412207922487</v>
      </c>
      <c r="F148" s="60">
        <f t="shared" si="5"/>
        <v>10.363011846342992</v>
      </c>
    </row>
    <row r="149" spans="1:6" x14ac:dyDescent="0.2">
      <c r="A149" t="s">
        <v>156</v>
      </c>
      <c r="B149">
        <v>148</v>
      </c>
      <c r="C149" s="12">
        <v>25454</v>
      </c>
      <c r="D149" s="25">
        <v>1.1655378965874825</v>
      </c>
      <c r="E149" s="12">
        <f t="shared" si="4"/>
        <v>21838.843742897967</v>
      </c>
      <c r="F149" s="60">
        <f t="shared" si="5"/>
        <v>9.9914454862823536</v>
      </c>
    </row>
    <row r="150" spans="1:6" x14ac:dyDescent="0.2">
      <c r="A150" t="s">
        <v>157</v>
      </c>
      <c r="B150">
        <v>149</v>
      </c>
      <c r="C150" s="12">
        <v>30194</v>
      </c>
      <c r="D150" s="25">
        <v>1.1148038333779526</v>
      </c>
      <c r="E150" s="12">
        <f t="shared" si="4"/>
        <v>27084.585732459811</v>
      </c>
      <c r="F150" s="60">
        <f t="shared" si="5"/>
        <v>10.206720052884011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499984740745262"/>
  </sheetPr>
  <dimension ref="A1:R173"/>
  <sheetViews>
    <sheetView workbookViewId="0">
      <selection activeCell="N31" sqref="N31"/>
    </sheetView>
  </sheetViews>
  <sheetFormatPr defaultRowHeight="12.75" x14ac:dyDescent="0.2"/>
  <cols>
    <col min="1" max="1" width="18.7109375" bestFit="1" customWidth="1"/>
    <col min="2" max="2" width="14" customWidth="1"/>
    <col min="3" max="3" width="14" bestFit="1" customWidth="1"/>
    <col min="4" max="4" width="18.7109375" bestFit="1" customWidth="1"/>
    <col min="5" max="5" width="15.7109375" bestFit="1" customWidth="1"/>
    <col min="7" max="7" width="8.7109375" customWidth="1"/>
    <col min="8" max="8" width="7.7109375" customWidth="1"/>
    <col min="9" max="9" width="11.28515625" bestFit="1" customWidth="1"/>
    <col min="10" max="10" width="3.7109375" customWidth="1"/>
    <col min="11" max="11" width="1.5703125" customWidth="1"/>
    <col min="12" max="12" width="8" bestFit="1" customWidth="1"/>
    <col min="13" max="13" width="4.140625" customWidth="1"/>
    <col min="14" max="14" width="11.85546875" bestFit="1" customWidth="1"/>
    <col min="15" max="15" width="22.42578125" bestFit="1" customWidth="1"/>
  </cols>
  <sheetData>
    <row r="1" spans="1:18" x14ac:dyDescent="0.2">
      <c r="A1" t="s">
        <v>160</v>
      </c>
    </row>
    <row r="2" spans="1:18" ht="13.5" thickBot="1" x14ac:dyDescent="0.25"/>
    <row r="3" spans="1:18" x14ac:dyDescent="0.2">
      <c r="A3" s="16" t="s">
        <v>161</v>
      </c>
      <c r="B3" s="16"/>
      <c r="J3" s="30"/>
      <c r="K3" s="30"/>
      <c r="L3" s="30"/>
      <c r="M3" s="30"/>
      <c r="N3" s="30" t="s">
        <v>216</v>
      </c>
      <c r="O3" s="56" t="s">
        <v>268</v>
      </c>
      <c r="P3" s="30" t="s">
        <v>250</v>
      </c>
      <c r="Q3" s="30" t="s">
        <v>193</v>
      </c>
    </row>
    <row r="4" spans="1:18" x14ac:dyDescent="0.2">
      <c r="A4" s="13" t="s">
        <v>162</v>
      </c>
      <c r="B4" s="21">
        <v>0.95164589321091697</v>
      </c>
      <c r="J4" s="30"/>
      <c r="K4" s="30"/>
      <c r="L4" s="30" t="s">
        <v>189</v>
      </c>
      <c r="M4" s="30">
        <v>150</v>
      </c>
      <c r="N4" s="67">
        <f>$B$17+M4*$B$18</f>
        <v>10.153614367567259</v>
      </c>
      <c r="O4" s="50">
        <f>EXP(N4)</f>
        <v>25683.765214725012</v>
      </c>
      <c r="P4" s="124">
        <v>0.91008570960643631</v>
      </c>
      <c r="Q4" s="128">
        <f>O4*P4</f>
        <v>23374.427690808119</v>
      </c>
    </row>
    <row r="5" spans="1:18" x14ac:dyDescent="0.2">
      <c r="A5" s="13" t="s">
        <v>163</v>
      </c>
      <c r="B5" s="21">
        <v>0.90562990606520388</v>
      </c>
      <c r="J5" s="30"/>
      <c r="K5" s="30"/>
      <c r="L5" s="30" t="s">
        <v>190</v>
      </c>
      <c r="M5" s="30">
        <v>151</v>
      </c>
      <c r="N5" s="67">
        <f>$B$17+M5*$B$18</f>
        <v>10.161714887241008</v>
      </c>
      <c r="O5" s="50">
        <f>EXP(N5)</f>
        <v>25892.662004130496</v>
      </c>
      <c r="P5" s="124">
        <v>0.86388062595723791</v>
      </c>
      <c r="Q5" s="128">
        <f t="shared" ref="Q5:Q7" si="0">O5*P5</f>
        <v>22368.169059827444</v>
      </c>
    </row>
    <row r="6" spans="1:18" x14ac:dyDescent="0.2">
      <c r="A6" s="19" t="s">
        <v>164</v>
      </c>
      <c r="B6" s="20">
        <v>0.90498793263707611</v>
      </c>
      <c r="J6" s="30"/>
      <c r="K6" s="30"/>
      <c r="L6" s="30" t="s">
        <v>191</v>
      </c>
      <c r="M6" s="30">
        <v>152</v>
      </c>
      <c r="N6" s="67">
        <f>$B$17+M6*$B$18</f>
        <v>10.169815406914756</v>
      </c>
      <c r="O6" s="50">
        <f>EXP(N6)</f>
        <v>26103.257838370693</v>
      </c>
      <c r="P6" s="124">
        <v>1.1655378965874825</v>
      </c>
      <c r="Q6" s="128">
        <f t="shared" si="0"/>
        <v>30424.336235015293</v>
      </c>
    </row>
    <row r="7" spans="1:18" x14ac:dyDescent="0.2">
      <c r="A7" s="13" t="s">
        <v>165</v>
      </c>
      <c r="B7" s="21">
        <v>0.11323352520875449</v>
      </c>
      <c r="J7" s="30"/>
      <c r="K7" s="30"/>
      <c r="L7" s="30" t="s">
        <v>192</v>
      </c>
      <c r="M7" s="30">
        <v>153</v>
      </c>
      <c r="N7" s="67">
        <f>$B$17+M7*$B$18</f>
        <v>10.177915926588504</v>
      </c>
      <c r="O7" s="50">
        <f>EXP(N7)</f>
        <v>26315.566536486847</v>
      </c>
      <c r="P7" s="124">
        <v>1.1148038333779526</v>
      </c>
      <c r="Q7" s="128">
        <f t="shared" si="0"/>
        <v>29336.69445238811</v>
      </c>
    </row>
    <row r="8" spans="1:18" ht="13.5" thickBot="1" x14ac:dyDescent="0.25">
      <c r="A8" s="14" t="s">
        <v>166</v>
      </c>
      <c r="B8" s="14">
        <v>149</v>
      </c>
      <c r="K8" s="32"/>
      <c r="M8" s="32"/>
      <c r="N8" s="32"/>
      <c r="O8" s="57"/>
      <c r="P8" s="32" t="s">
        <v>170</v>
      </c>
      <c r="Q8" s="57">
        <f>SUM(Q4:Q7)</f>
        <v>105503.62743803897</v>
      </c>
      <c r="R8" s="58" t="s">
        <v>210</v>
      </c>
    </row>
    <row r="10" spans="1:18" ht="13.5" thickBot="1" x14ac:dyDescent="0.25">
      <c r="A10" t="s">
        <v>167</v>
      </c>
    </row>
    <row r="11" spans="1:18" x14ac:dyDescent="0.2">
      <c r="A11" s="15"/>
      <c r="B11" s="15" t="s">
        <v>172</v>
      </c>
      <c r="C11" s="15" t="s">
        <v>173</v>
      </c>
      <c r="D11" s="15" t="s">
        <v>174</v>
      </c>
      <c r="E11" s="15" t="s">
        <v>175</v>
      </c>
      <c r="F11" s="15" t="s">
        <v>176</v>
      </c>
    </row>
    <row r="12" spans="1:18" x14ac:dyDescent="0.2">
      <c r="A12" s="13" t="s">
        <v>168</v>
      </c>
      <c r="B12" s="13">
        <v>1</v>
      </c>
      <c r="C12" s="35">
        <v>18.087717193155001</v>
      </c>
      <c r="D12" s="35">
        <v>18.087717193155001</v>
      </c>
      <c r="E12" s="35">
        <v>1410.696870595126</v>
      </c>
      <c r="F12" s="13">
        <v>3.083838957791931E-77</v>
      </c>
    </row>
    <row r="13" spans="1:18" x14ac:dyDescent="0.2">
      <c r="A13" s="13" t="s">
        <v>169</v>
      </c>
      <c r="B13" s="13">
        <v>147</v>
      </c>
      <c r="C13" s="35">
        <v>1.8848091909866407</v>
      </c>
      <c r="D13" s="35">
        <v>1.2821831231201637E-2</v>
      </c>
      <c r="E13" s="35"/>
      <c r="F13" s="13"/>
    </row>
    <row r="14" spans="1:18" ht="13.5" thickBot="1" x14ac:dyDescent="0.25">
      <c r="A14" s="14" t="s">
        <v>170</v>
      </c>
      <c r="B14" s="14">
        <v>148</v>
      </c>
      <c r="C14" s="36">
        <v>19.972526384141641</v>
      </c>
      <c r="D14" s="36"/>
      <c r="E14" s="36"/>
      <c r="F14" s="14"/>
    </row>
    <row r="15" spans="1:18" ht="13.5" thickBot="1" x14ac:dyDescent="0.25"/>
    <row r="16" spans="1:18" x14ac:dyDescent="0.2">
      <c r="A16" s="15"/>
      <c r="B16" s="15" t="s">
        <v>177</v>
      </c>
      <c r="C16" s="15" t="s">
        <v>165</v>
      </c>
      <c r="D16" s="15" t="s">
        <v>178</v>
      </c>
      <c r="E16" s="15" t="s">
        <v>179</v>
      </c>
      <c r="F16" s="15" t="s">
        <v>180</v>
      </c>
      <c r="G16" s="15" t="s">
        <v>181</v>
      </c>
      <c r="H16" s="15" t="s">
        <v>182</v>
      </c>
      <c r="I16" s="15" t="s">
        <v>183</v>
      </c>
    </row>
    <row r="17" spans="1:14" x14ac:dyDescent="0.2">
      <c r="A17" s="13" t="s">
        <v>171</v>
      </c>
      <c r="B17" s="62">
        <v>8.9385364165050323</v>
      </c>
      <c r="C17" s="22">
        <v>1.8646684735769022E-2</v>
      </c>
      <c r="D17" s="22">
        <v>479.36330469290743</v>
      </c>
      <c r="E17" s="37">
        <v>1.0898501081564555E-236</v>
      </c>
      <c r="F17" s="13">
        <v>8.9016862170297362</v>
      </c>
      <c r="G17" s="13">
        <v>8.9753866159803284</v>
      </c>
      <c r="H17" s="13">
        <v>8.9016862170297362</v>
      </c>
      <c r="I17" s="13">
        <v>8.9753866159803284</v>
      </c>
      <c r="L17" s="30"/>
    </row>
    <row r="18" spans="1:14" ht="13.5" thickBot="1" x14ac:dyDescent="0.25">
      <c r="A18" s="14" t="s">
        <v>159</v>
      </c>
      <c r="B18" s="63">
        <v>8.1005196737481844E-3</v>
      </c>
      <c r="C18" s="23">
        <v>2.1567312428724382E-4</v>
      </c>
      <c r="D18" s="23">
        <v>37.559244808636997</v>
      </c>
      <c r="E18" s="38">
        <v>3.0838389577921059E-77</v>
      </c>
      <c r="F18" s="14">
        <v>7.6742992616982107E-3</v>
      </c>
      <c r="G18" s="14">
        <v>8.5267400857981582E-3</v>
      </c>
      <c r="H18" s="14">
        <v>7.6742992616982107E-3</v>
      </c>
      <c r="I18" s="14">
        <v>8.5267400857981582E-3</v>
      </c>
      <c r="L18" s="30"/>
    </row>
    <row r="19" spans="1:14" x14ac:dyDescent="0.2">
      <c r="B19" s="66"/>
      <c r="C19" s="30"/>
      <c r="L19" s="30"/>
    </row>
    <row r="20" spans="1:14" x14ac:dyDescent="0.2">
      <c r="C20" s="32"/>
      <c r="D20" s="33"/>
    </row>
    <row r="21" spans="1:14" x14ac:dyDescent="0.2">
      <c r="C21" s="49"/>
      <c r="D21" s="50"/>
      <c r="F21" s="49"/>
      <c r="H21" s="87" t="s">
        <v>197</v>
      </c>
      <c r="I21" s="43">
        <f>SQRT(I22)</f>
        <v>1906.9652673207686</v>
      </c>
    </row>
    <row r="22" spans="1:14" x14ac:dyDescent="0.2">
      <c r="A22" t="s">
        <v>184</v>
      </c>
      <c r="F22" s="49"/>
      <c r="H22" s="87" t="s">
        <v>196</v>
      </c>
      <c r="I22" s="43">
        <f>AVERAGE(I25:I173)</f>
        <v>3636516.5307677705</v>
      </c>
    </row>
    <row r="23" spans="1:14" ht="13.5" thickBot="1" x14ac:dyDescent="0.25">
      <c r="L23" s="30"/>
    </row>
    <row r="24" spans="1:14" x14ac:dyDescent="0.2">
      <c r="A24" s="15" t="s">
        <v>185</v>
      </c>
      <c r="B24" s="15" t="s">
        <v>276</v>
      </c>
      <c r="C24" s="15" t="s">
        <v>187</v>
      </c>
      <c r="D24" s="30" t="s">
        <v>277</v>
      </c>
      <c r="E24" s="85" t="s">
        <v>250</v>
      </c>
      <c r="F24" s="85" t="s">
        <v>193</v>
      </c>
      <c r="G24" s="85" t="s">
        <v>194</v>
      </c>
      <c r="H24" s="85" t="s">
        <v>214</v>
      </c>
      <c r="I24" s="85" t="s">
        <v>195</v>
      </c>
      <c r="L24" s="30"/>
    </row>
    <row r="25" spans="1:14" x14ac:dyDescent="0.2">
      <c r="A25" s="13">
        <v>1</v>
      </c>
      <c r="B25" s="61">
        <v>8.9466369361787805</v>
      </c>
      <c r="C25" s="61">
        <v>-6.9119071094061013E-2</v>
      </c>
      <c r="D25" s="34">
        <f>EXP(B25)</f>
        <v>7682.0132689221109</v>
      </c>
      <c r="E25" s="124">
        <v>1.1148038333779526</v>
      </c>
      <c r="F25" s="125">
        <f>D25*E25</f>
        <v>8563.9378402546663</v>
      </c>
      <c r="G25" s="92">
        <v>7992</v>
      </c>
      <c r="H25" s="127">
        <f>G25-F25</f>
        <v>-571.9378402546663</v>
      </c>
      <c r="I25" s="127">
        <f>H25*H25</f>
        <v>327112.89311517216</v>
      </c>
      <c r="L25" s="30"/>
    </row>
    <row r="26" spans="1:14" x14ac:dyDescent="0.2">
      <c r="A26" s="13">
        <v>2</v>
      </c>
      <c r="B26" s="61">
        <v>8.9547374558525288</v>
      </c>
      <c r="C26" s="61">
        <v>-0.14218445587594886</v>
      </c>
      <c r="D26" s="34">
        <f t="shared" ref="D26:D89" si="1">EXP(B26)</f>
        <v>7744.4942912578917</v>
      </c>
      <c r="E26" s="124">
        <v>0.91008570960643631</v>
      </c>
      <c r="F26" s="125">
        <f t="shared" ref="F26:F89" si="2">D26*E26</f>
        <v>7048.1535826024337</v>
      </c>
      <c r="G26" s="92">
        <v>6114</v>
      </c>
      <c r="H26" s="127">
        <f t="shared" ref="H26:H89" si="3">G26-F26</f>
        <v>-934.15358260243374</v>
      </c>
      <c r="I26" s="127">
        <f t="shared" ref="I26:I89" si="4">H26*H26</f>
        <v>872642.91588896199</v>
      </c>
      <c r="L26" s="30"/>
      <c r="N26" s="85" t="s">
        <v>281</v>
      </c>
    </row>
    <row r="27" spans="1:14" x14ac:dyDescent="0.2">
      <c r="A27" s="13">
        <v>3</v>
      </c>
      <c r="B27" s="61">
        <v>8.962837975526277</v>
      </c>
      <c r="C27" s="61">
        <v>-0.12285295686925402</v>
      </c>
      <c r="D27" s="34">
        <f t="shared" si="1"/>
        <v>7807.4834978437457</v>
      </c>
      <c r="E27" s="124">
        <v>0.86388062595723791</v>
      </c>
      <c r="F27" s="125">
        <f t="shared" si="2"/>
        <v>6744.7337312680602</v>
      </c>
      <c r="G27" s="92">
        <v>5965</v>
      </c>
      <c r="H27" s="127">
        <f t="shared" si="3"/>
        <v>-779.73373126806018</v>
      </c>
      <c r="I27" s="127">
        <f t="shared" si="4"/>
        <v>607984.69167721155</v>
      </c>
      <c r="N27" s="85" t="s">
        <v>282</v>
      </c>
    </row>
    <row r="28" spans="1:14" x14ac:dyDescent="0.2">
      <c r="A28" s="13">
        <v>4</v>
      </c>
      <c r="B28" s="61">
        <v>8.9709384952000253</v>
      </c>
      <c r="C28" s="61">
        <v>-8.10167368693957E-2</v>
      </c>
      <c r="D28" s="34">
        <f t="shared" si="1"/>
        <v>7870.9850219544251</v>
      </c>
      <c r="E28" s="124">
        <v>1.1655378965874825</v>
      </c>
      <c r="F28" s="125">
        <f t="shared" si="2"/>
        <v>9173.9313265603414</v>
      </c>
      <c r="G28" s="92">
        <v>8460</v>
      </c>
      <c r="H28" s="127">
        <f t="shared" si="3"/>
        <v>-713.9313265603414</v>
      </c>
      <c r="I28" s="127">
        <f t="shared" si="4"/>
        <v>509697.93904420885</v>
      </c>
      <c r="N28" s="85" t="s">
        <v>290</v>
      </c>
    </row>
    <row r="29" spans="1:14" x14ac:dyDescent="0.2">
      <c r="A29" s="13">
        <v>5</v>
      </c>
      <c r="B29" s="61">
        <v>8.9790390148737735</v>
      </c>
      <c r="C29" s="61">
        <v>-6.0939424371348139E-2</v>
      </c>
      <c r="D29" s="34">
        <f t="shared" si="1"/>
        <v>7935.0030304823295</v>
      </c>
      <c r="E29" s="124">
        <v>1.1148038333779526</v>
      </c>
      <c r="F29" s="125">
        <f t="shared" si="2"/>
        <v>8845.9717962473715</v>
      </c>
      <c r="G29" s="92">
        <v>8323</v>
      </c>
      <c r="H29" s="127">
        <f t="shared" si="3"/>
        <v>-522.97179624737146</v>
      </c>
      <c r="I29" s="127">
        <f t="shared" si="4"/>
        <v>273499.4996702022</v>
      </c>
      <c r="N29" s="85" t="s">
        <v>283</v>
      </c>
    </row>
    <row r="30" spans="1:14" x14ac:dyDescent="0.2">
      <c r="A30" s="13">
        <v>6</v>
      </c>
      <c r="B30" s="61">
        <v>8.9871395345475218</v>
      </c>
      <c r="C30" s="61">
        <v>-0.13939370050529121</v>
      </c>
      <c r="D30" s="34">
        <f t="shared" si="1"/>
        <v>7999.5417242109352</v>
      </c>
      <c r="E30" s="124">
        <v>0.91008570960643631</v>
      </c>
      <c r="F30" s="125">
        <f t="shared" si="2"/>
        <v>7280.2686066048036</v>
      </c>
      <c r="G30" s="92">
        <v>6333</v>
      </c>
      <c r="H30" s="127">
        <f t="shared" si="3"/>
        <v>-947.26860660480361</v>
      </c>
      <c r="I30" s="127">
        <f t="shared" si="4"/>
        <v>897317.81305900624</v>
      </c>
      <c r="N30" s="85" t="s">
        <v>291</v>
      </c>
    </row>
    <row r="31" spans="1:14" x14ac:dyDescent="0.2">
      <c r="A31" s="13">
        <v>7</v>
      </c>
      <c r="B31" s="61">
        <v>8.99524005422127</v>
      </c>
      <c r="C31" s="61">
        <v>-0.20509352774666034</v>
      </c>
      <c r="D31" s="34">
        <f t="shared" si="1"/>
        <v>8064.6053380904468</v>
      </c>
      <c r="E31" s="124">
        <v>0.86388062595723791</v>
      </c>
      <c r="F31" s="125">
        <f t="shared" si="2"/>
        <v>6966.8563075676575</v>
      </c>
      <c r="G31" s="92">
        <v>5675</v>
      </c>
      <c r="H31" s="127">
        <f t="shared" si="3"/>
        <v>-1291.8563075676575</v>
      </c>
      <c r="I31" s="127">
        <f t="shared" si="4"/>
        <v>1668892.7194023421</v>
      </c>
      <c r="N31" s="85" t="s">
        <v>284</v>
      </c>
    </row>
    <row r="32" spans="1:14" x14ac:dyDescent="0.2">
      <c r="A32" s="13">
        <v>8</v>
      </c>
      <c r="B32" s="61">
        <v>9.0033405738950183</v>
      </c>
      <c r="C32" s="61">
        <v>6.2776845182996865E-2</v>
      </c>
      <c r="D32" s="34">
        <f t="shared" si="1"/>
        <v>8130.1981415156861</v>
      </c>
      <c r="E32" s="124">
        <v>1.1655378965874825</v>
      </c>
      <c r="F32" s="125">
        <f t="shared" si="2"/>
        <v>9476.0540407016524</v>
      </c>
      <c r="G32" s="92">
        <v>10090</v>
      </c>
      <c r="H32" s="127">
        <f t="shared" si="3"/>
        <v>613.94595929834759</v>
      </c>
      <c r="I32" s="127">
        <f t="shared" si="4"/>
        <v>376929.64093876828</v>
      </c>
    </row>
    <row r="33" spans="1:9" x14ac:dyDescent="0.2">
      <c r="A33" s="13">
        <v>9</v>
      </c>
      <c r="B33" s="61">
        <v>9.0114410935687665</v>
      </c>
      <c r="C33" s="61">
        <v>-1.1258345786107071E-2</v>
      </c>
      <c r="D33" s="34">
        <f t="shared" si="1"/>
        <v>8196.3244386062452</v>
      </c>
      <c r="E33" s="124">
        <v>1.1148038333779526</v>
      </c>
      <c r="F33" s="125">
        <f t="shared" si="2"/>
        <v>9137.2939037676369</v>
      </c>
      <c r="G33" s="92">
        <v>9035</v>
      </c>
      <c r="H33" s="127">
        <f t="shared" si="3"/>
        <v>-102.29390376763695</v>
      </c>
      <c r="I33" s="127">
        <f t="shared" si="4"/>
        <v>10464.042748022568</v>
      </c>
    </row>
    <row r="34" spans="1:9" x14ac:dyDescent="0.2">
      <c r="A34" s="13">
        <v>10</v>
      </c>
      <c r="B34" s="61">
        <v>9.0195416132425148</v>
      </c>
      <c r="C34" s="61">
        <v>-7.5094150127897663E-2</v>
      </c>
      <c r="D34" s="34">
        <f t="shared" si="1"/>
        <v>8262.9885684889214</v>
      </c>
      <c r="E34" s="124">
        <v>0.91008570960643631</v>
      </c>
      <c r="F34" s="125">
        <f t="shared" si="2"/>
        <v>7520.0278148231109</v>
      </c>
      <c r="G34" s="92">
        <v>6976</v>
      </c>
      <c r="H34" s="127">
        <f t="shared" si="3"/>
        <v>-544.02781482311093</v>
      </c>
      <c r="I34" s="127">
        <f t="shared" si="4"/>
        <v>295966.26330120908</v>
      </c>
    </row>
    <row r="35" spans="1:9" x14ac:dyDescent="0.2">
      <c r="A35" s="13">
        <v>11</v>
      </c>
      <c r="B35" s="61">
        <v>9.0276421329162631</v>
      </c>
      <c r="C35" s="61">
        <v>-0.1080916627587829</v>
      </c>
      <c r="D35" s="34">
        <f t="shared" si="1"/>
        <v>8330.1949055824389</v>
      </c>
      <c r="E35" s="124">
        <v>0.86388062595723791</v>
      </c>
      <c r="F35" s="125">
        <f t="shared" si="2"/>
        <v>7196.2939893803514</v>
      </c>
      <c r="G35" s="92">
        <v>6459</v>
      </c>
      <c r="H35" s="127">
        <f t="shared" si="3"/>
        <v>-737.29398938035138</v>
      </c>
      <c r="I35" s="127">
        <f t="shared" si="4"/>
        <v>543602.42677639367</v>
      </c>
    </row>
    <row r="36" spans="1:9" x14ac:dyDescent="0.2">
      <c r="A36" s="13">
        <v>12</v>
      </c>
      <c r="B36" s="61">
        <v>9.0357426525900113</v>
      </c>
      <c r="C36" s="61">
        <v>0.10722568152964307</v>
      </c>
      <c r="D36" s="34">
        <f t="shared" si="1"/>
        <v>8397.9478598844998</v>
      </c>
      <c r="E36" s="124">
        <v>1.1655378965874825</v>
      </c>
      <c r="F36" s="125">
        <f t="shared" si="2"/>
        <v>9788.1264842611308</v>
      </c>
      <c r="G36" s="92">
        <v>10896</v>
      </c>
      <c r="H36" s="127">
        <f t="shared" si="3"/>
        <v>1107.8735157388692</v>
      </c>
      <c r="I36" s="127">
        <f t="shared" si="4"/>
        <v>1227383.7268756025</v>
      </c>
    </row>
    <row r="37" spans="1:9" x14ac:dyDescent="0.2">
      <c r="A37" s="13">
        <v>13</v>
      </c>
      <c r="B37" s="61">
        <v>9.0438431722637596</v>
      </c>
      <c r="C37" s="61">
        <v>5.5616320913554063E-2</v>
      </c>
      <c r="D37" s="34">
        <f t="shared" si="1"/>
        <v>8466.2518772611566</v>
      </c>
      <c r="E37" s="124">
        <v>1.1148038333779526</v>
      </c>
      <c r="F37" s="125">
        <f t="shared" si="2"/>
        <v>9438.2100471140257</v>
      </c>
      <c r="G37" s="92">
        <v>9978</v>
      </c>
      <c r="H37" s="127">
        <f t="shared" si="3"/>
        <v>539.78995288597434</v>
      </c>
      <c r="I37" s="127">
        <f t="shared" si="4"/>
        <v>291373.1932366424</v>
      </c>
    </row>
    <row r="38" spans="1:9" x14ac:dyDescent="0.2">
      <c r="A38" s="13">
        <v>14</v>
      </c>
      <c r="B38" s="61">
        <v>9.051943691937506</v>
      </c>
      <c r="C38" s="61">
        <v>-3.9612534937175425E-2</v>
      </c>
      <c r="D38" s="34">
        <f t="shared" si="1"/>
        <v>8535.1114397385336</v>
      </c>
      <c r="E38" s="124">
        <v>0.91008570960643631</v>
      </c>
      <c r="F38" s="125">
        <f t="shared" si="2"/>
        <v>7767.682951204456</v>
      </c>
      <c r="G38" s="92">
        <v>7466</v>
      </c>
      <c r="H38" s="127">
        <f t="shared" si="3"/>
        <v>-301.682951204456</v>
      </c>
      <c r="I38" s="127">
        <f t="shared" si="4"/>
        <v>91012.603047430181</v>
      </c>
    </row>
    <row r="39" spans="1:9" x14ac:dyDescent="0.2">
      <c r="A39" s="13">
        <v>15</v>
      </c>
      <c r="B39" s="61">
        <v>9.0600442116112543</v>
      </c>
      <c r="C39" s="61">
        <v>-3.2026121016944131E-2</v>
      </c>
      <c r="D39" s="34">
        <f t="shared" si="1"/>
        <v>8604.5310657969912</v>
      </c>
      <c r="E39" s="124">
        <v>0.86388062595723791</v>
      </c>
      <c r="F39" s="125">
        <f t="shared" si="2"/>
        <v>7433.2876831892045</v>
      </c>
      <c r="G39" s="92">
        <v>7199</v>
      </c>
      <c r="H39" s="127">
        <f t="shared" si="3"/>
        <v>-234.28768318920447</v>
      </c>
      <c r="I39" s="127">
        <f t="shared" si="4"/>
        <v>54890.718494165041</v>
      </c>
    </row>
    <row r="40" spans="1:9" x14ac:dyDescent="0.2">
      <c r="A40" s="13">
        <v>16</v>
      </c>
      <c r="B40" s="61">
        <v>9.0681447312850025</v>
      </c>
      <c r="C40" s="61">
        <v>8.223002813267577E-2</v>
      </c>
      <c r="D40" s="34">
        <f t="shared" si="1"/>
        <v>8674.5153106675298</v>
      </c>
      <c r="E40" s="124">
        <v>1.1655378965874825</v>
      </c>
      <c r="F40" s="125">
        <f t="shared" si="2"/>
        <v>10110.476329111345</v>
      </c>
      <c r="G40" s="92">
        <v>10977</v>
      </c>
      <c r="H40" s="127">
        <f t="shared" si="3"/>
        <v>866.52367088865503</v>
      </c>
      <c r="I40" s="127">
        <f t="shared" si="4"/>
        <v>750863.27221035014</v>
      </c>
    </row>
    <row r="41" spans="1:9" x14ac:dyDescent="0.2">
      <c r="A41" s="13">
        <v>17</v>
      </c>
      <c r="B41" s="61">
        <v>9.0762452509587508</v>
      </c>
      <c r="C41" s="61">
        <v>-3.5182956355168216E-2</v>
      </c>
      <c r="D41" s="34">
        <f t="shared" si="1"/>
        <v>8745.0687666307658</v>
      </c>
      <c r="E41" s="124">
        <v>1.1148038333779526</v>
      </c>
      <c r="F41" s="125">
        <f t="shared" si="2"/>
        <v>9749.0361841937829</v>
      </c>
      <c r="G41" s="92">
        <v>9412</v>
      </c>
      <c r="H41" s="127">
        <f t="shared" si="3"/>
        <v>-337.0361841937829</v>
      </c>
      <c r="I41" s="127">
        <f t="shared" si="4"/>
        <v>113593.38945590555</v>
      </c>
    </row>
    <row r="42" spans="1:9" x14ac:dyDescent="0.2">
      <c r="A42" s="13">
        <v>18</v>
      </c>
      <c r="B42" s="61">
        <v>9.084345770632499</v>
      </c>
      <c r="C42" s="61">
        <v>-0.23533750940666742</v>
      </c>
      <c r="D42" s="34">
        <f t="shared" si="1"/>
        <v>8816.196063318248</v>
      </c>
      <c r="E42" s="124">
        <v>0.91008570960643631</v>
      </c>
      <c r="F42" s="125">
        <f t="shared" si="2"/>
        <v>8023.494050314458</v>
      </c>
      <c r="G42" s="92">
        <v>6341</v>
      </c>
      <c r="H42" s="127">
        <f t="shared" si="3"/>
        <v>-1682.494050314458</v>
      </c>
      <c r="I42" s="127">
        <f t="shared" si="4"/>
        <v>2830786.2293435503</v>
      </c>
    </row>
    <row r="43" spans="1:9" x14ac:dyDescent="0.2">
      <c r="A43" s="13">
        <v>19</v>
      </c>
      <c r="B43" s="61">
        <v>9.0924462903062473</v>
      </c>
      <c r="C43" s="61">
        <v>1.3700017684600496E-2</v>
      </c>
      <c r="D43" s="34">
        <f t="shared" si="1"/>
        <v>8887.9018680162517</v>
      </c>
      <c r="E43" s="124">
        <v>0.86388062595723791</v>
      </c>
      <c r="F43" s="125">
        <f t="shared" si="2"/>
        <v>7678.0862291883841</v>
      </c>
      <c r="G43" s="92">
        <v>7784</v>
      </c>
      <c r="H43" s="127">
        <f t="shared" si="3"/>
        <v>105.9137708116159</v>
      </c>
      <c r="I43" s="127">
        <f t="shared" si="4"/>
        <v>11217.726847535501</v>
      </c>
    </row>
    <row r="44" spans="1:9" x14ac:dyDescent="0.2">
      <c r="A44" s="13">
        <v>20</v>
      </c>
      <c r="B44" s="61">
        <v>9.1005468099799955</v>
      </c>
      <c r="C44" s="61">
        <v>0.13148811763126567</v>
      </c>
      <c r="D44" s="34">
        <f t="shared" si="1"/>
        <v>8960.1908859720443</v>
      </c>
      <c r="E44" s="124">
        <v>1.1655378965874825</v>
      </c>
      <c r="F44" s="125">
        <f t="shared" si="2"/>
        <v>10443.442038258188</v>
      </c>
      <c r="G44" s="92">
        <v>11911</v>
      </c>
      <c r="H44" s="127">
        <f t="shared" si="3"/>
        <v>1467.5579617418116</v>
      </c>
      <c r="I44" s="127">
        <f t="shared" si="4"/>
        <v>2153726.3710717806</v>
      </c>
    </row>
    <row r="45" spans="1:9" x14ac:dyDescent="0.2">
      <c r="A45" s="13">
        <v>21</v>
      </c>
      <c r="B45" s="61">
        <v>9.1086473296537438</v>
      </c>
      <c r="C45" s="61">
        <v>8.8354545746405222E-4</v>
      </c>
      <c r="D45" s="34">
        <f t="shared" si="1"/>
        <v>9033.067860702633</v>
      </c>
      <c r="E45" s="124">
        <v>1.1148038333779526</v>
      </c>
      <c r="F45" s="125">
        <f t="shared" si="2"/>
        <v>10070.098678274477</v>
      </c>
      <c r="G45" s="92">
        <v>10079</v>
      </c>
      <c r="H45" s="127">
        <f t="shared" si="3"/>
        <v>8.901321725523303</v>
      </c>
      <c r="I45" s="127">
        <f t="shared" si="4"/>
        <v>79.233528461273153</v>
      </c>
    </row>
    <row r="46" spans="1:9" x14ac:dyDescent="0.2">
      <c r="A46" s="13">
        <v>22</v>
      </c>
      <c r="B46" s="61">
        <v>9.116747849327492</v>
      </c>
      <c r="C46" s="61">
        <v>-7.0832183492875345E-2</v>
      </c>
      <c r="D46" s="34">
        <f t="shared" si="1"/>
        <v>9106.5375743060267</v>
      </c>
      <c r="E46" s="124">
        <v>0.91008570960643631</v>
      </c>
      <c r="F46" s="125">
        <f t="shared" si="2"/>
        <v>8287.7297103699748</v>
      </c>
      <c r="G46" s="92">
        <v>7721</v>
      </c>
      <c r="H46" s="127">
        <f t="shared" si="3"/>
        <v>-566.72971036997478</v>
      </c>
      <c r="I46" s="127">
        <f t="shared" si="4"/>
        <v>321182.5646160355</v>
      </c>
    </row>
    <row r="47" spans="1:9" x14ac:dyDescent="0.2">
      <c r="A47" s="13">
        <v>23</v>
      </c>
      <c r="B47" s="61">
        <v>9.1248483690012403</v>
      </c>
      <c r="C47" s="61">
        <v>3.2995827776796105E-2</v>
      </c>
      <c r="D47" s="34">
        <f t="shared" si="1"/>
        <v>9180.604847775041</v>
      </c>
      <c r="E47" s="124">
        <v>0.86388062595723791</v>
      </c>
      <c r="F47" s="125">
        <f t="shared" si="2"/>
        <v>7930.9466625619552</v>
      </c>
      <c r="G47" s="92">
        <v>8197</v>
      </c>
      <c r="H47" s="127">
        <f t="shared" si="3"/>
        <v>266.05333743804476</v>
      </c>
      <c r="I47" s="127">
        <f t="shared" si="4"/>
        <v>70784.378361922107</v>
      </c>
    </row>
    <row r="48" spans="1:9" x14ac:dyDescent="0.2">
      <c r="A48" s="13">
        <v>24</v>
      </c>
      <c r="B48" s="61">
        <v>9.1329488886749886</v>
      </c>
      <c r="C48" s="61">
        <v>0.10969200916308885</v>
      </c>
      <c r="D48" s="34">
        <f t="shared" si="1"/>
        <v>9255.2745413136308</v>
      </c>
      <c r="E48" s="124">
        <v>1.1655378965874825</v>
      </c>
      <c r="F48" s="125">
        <f t="shared" si="2"/>
        <v>10787.373221222366</v>
      </c>
      <c r="G48" s="92">
        <v>12038</v>
      </c>
      <c r="H48" s="127">
        <f t="shared" si="3"/>
        <v>1250.6267787776342</v>
      </c>
      <c r="I48" s="127">
        <f t="shared" si="4"/>
        <v>1564067.3397957215</v>
      </c>
    </row>
    <row r="49" spans="1:9" x14ac:dyDescent="0.2">
      <c r="A49" s="13">
        <v>25</v>
      </c>
      <c r="B49" s="61">
        <v>9.1410494083487368</v>
      </c>
      <c r="C49" s="61">
        <v>0.13984596857849674</v>
      </c>
      <c r="D49" s="34">
        <f t="shared" si="1"/>
        <v>9330.5515546558308</v>
      </c>
      <c r="E49" s="124">
        <v>1.1148038333779526</v>
      </c>
      <c r="F49" s="125">
        <f t="shared" si="2"/>
        <v>10401.734640660936</v>
      </c>
      <c r="G49" s="92">
        <v>11963</v>
      </c>
      <c r="H49" s="127">
        <f t="shared" si="3"/>
        <v>1561.2653593390642</v>
      </c>
      <c r="I49" s="127">
        <f t="shared" si="4"/>
        <v>2437549.522272137</v>
      </c>
    </row>
    <row r="50" spans="1:9" x14ac:dyDescent="0.2">
      <c r="A50" s="13">
        <v>26</v>
      </c>
      <c r="B50" s="61">
        <v>9.1491499280224851</v>
      </c>
      <c r="C50" s="61">
        <v>-6.3620094322871523E-2</v>
      </c>
      <c r="D50" s="34">
        <f t="shared" si="1"/>
        <v>9406.4408273872486</v>
      </c>
      <c r="E50" s="124">
        <v>0.91008570960643631</v>
      </c>
      <c r="F50" s="125">
        <f t="shared" si="2"/>
        <v>8560.667375263678</v>
      </c>
      <c r="G50" s="92">
        <v>8033</v>
      </c>
      <c r="H50" s="127">
        <f t="shared" si="3"/>
        <v>-527.66737526367797</v>
      </c>
      <c r="I50" s="127">
        <f t="shared" si="4"/>
        <v>278432.85891765915</v>
      </c>
    </row>
    <row r="51" spans="1:9" x14ac:dyDescent="0.2">
      <c r="A51" s="13">
        <v>27</v>
      </c>
      <c r="B51" s="61">
        <v>9.1572504476962333</v>
      </c>
      <c r="C51" s="61">
        <v>5.0678554604557391E-2</v>
      </c>
      <c r="D51" s="34">
        <f t="shared" si="1"/>
        <v>9482.9473392692107</v>
      </c>
      <c r="E51" s="124">
        <v>0.86388062595723791</v>
      </c>
      <c r="F51" s="125">
        <f t="shared" si="2"/>
        <v>8192.1344833674102</v>
      </c>
      <c r="G51" s="92">
        <v>8618</v>
      </c>
      <c r="H51" s="127">
        <f t="shared" si="3"/>
        <v>425.86551663258979</v>
      </c>
      <c r="I51" s="127">
        <f t="shared" si="4"/>
        <v>181361.43825674261</v>
      </c>
    </row>
    <row r="52" spans="1:9" x14ac:dyDescent="0.2">
      <c r="A52" s="13">
        <v>28</v>
      </c>
      <c r="B52" s="61">
        <v>9.1653509673699816</v>
      </c>
      <c r="C52" s="61">
        <v>0.20112795789182414</v>
      </c>
      <c r="D52" s="34">
        <f t="shared" si="1"/>
        <v>9560.0761105655201</v>
      </c>
      <c r="E52" s="124">
        <v>1.1655378965874825</v>
      </c>
      <c r="F52" s="125">
        <f t="shared" si="2"/>
        <v>11142.631001124777</v>
      </c>
      <c r="G52" s="92">
        <v>13625</v>
      </c>
      <c r="H52" s="127">
        <f t="shared" si="3"/>
        <v>2482.368998875223</v>
      </c>
      <c r="I52" s="127">
        <f t="shared" si="4"/>
        <v>6162155.8465767773</v>
      </c>
    </row>
    <row r="53" spans="1:9" x14ac:dyDescent="0.2">
      <c r="A53" s="13">
        <v>29</v>
      </c>
      <c r="B53" s="61">
        <v>9.1734514870437298</v>
      </c>
      <c r="C53" s="61">
        <v>8.8115947198405209E-2</v>
      </c>
      <c r="D53" s="34">
        <f t="shared" si="1"/>
        <v>9637.8322023718829</v>
      </c>
      <c r="E53" s="124">
        <v>1.1148038333779526</v>
      </c>
      <c r="F53" s="125">
        <f t="shared" si="2"/>
        <v>10744.292284657651</v>
      </c>
      <c r="G53" s="92">
        <v>11734</v>
      </c>
      <c r="H53" s="127">
        <f t="shared" si="3"/>
        <v>989.70771534234882</v>
      </c>
      <c r="I53" s="127">
        <f t="shared" si="4"/>
        <v>979521.36180817173</v>
      </c>
    </row>
    <row r="54" spans="1:9" x14ac:dyDescent="0.2">
      <c r="A54" s="13">
        <v>30</v>
      </c>
      <c r="B54" s="61">
        <v>9.1815520067174781</v>
      </c>
      <c r="C54" s="61">
        <v>5.9090909082577525E-3</v>
      </c>
      <c r="D54" s="34">
        <f t="shared" si="1"/>
        <v>9716.2207169480116</v>
      </c>
      <c r="E54" s="124">
        <v>0.91008570960643631</v>
      </c>
      <c r="F54" s="125">
        <f t="shared" si="2"/>
        <v>8842.5936258763886</v>
      </c>
      <c r="G54" s="92">
        <v>8895</v>
      </c>
      <c r="H54" s="127">
        <f t="shared" si="3"/>
        <v>52.406374123611386</v>
      </c>
      <c r="I54" s="127">
        <f t="shared" si="4"/>
        <v>2746.4280487839251</v>
      </c>
    </row>
    <row r="55" spans="1:9" x14ac:dyDescent="0.2">
      <c r="A55" s="13">
        <v>31</v>
      </c>
      <c r="B55" s="61">
        <v>9.1896525263912263</v>
      </c>
      <c r="C55" s="61">
        <v>3.0845104897091247E-2</v>
      </c>
      <c r="D55" s="34">
        <f t="shared" si="1"/>
        <v>9795.2467980524216</v>
      </c>
      <c r="E55" s="124">
        <v>0.86388062595723791</v>
      </c>
      <c r="F55" s="125">
        <f t="shared" si="2"/>
        <v>8461.9239353071571</v>
      </c>
      <c r="G55" s="92">
        <v>8727</v>
      </c>
      <c r="H55" s="127">
        <f t="shared" si="3"/>
        <v>265.07606469284292</v>
      </c>
      <c r="I55" s="127">
        <f t="shared" si="4"/>
        <v>70265.320073044248</v>
      </c>
    </row>
    <row r="56" spans="1:9" x14ac:dyDescent="0.2">
      <c r="A56" s="13">
        <v>32</v>
      </c>
      <c r="B56" s="61">
        <v>9.1977530460649746</v>
      </c>
      <c r="C56" s="61">
        <v>0.19401799877778281</v>
      </c>
      <c r="D56" s="34">
        <f t="shared" si="1"/>
        <v>9874.9156312799751</v>
      </c>
      <c r="E56" s="124">
        <v>1.1655378965874825</v>
      </c>
      <c r="F56" s="125">
        <f t="shared" si="2"/>
        <v>11509.588393860915</v>
      </c>
      <c r="G56" s="92">
        <v>13974</v>
      </c>
      <c r="H56" s="127">
        <f t="shared" si="3"/>
        <v>2464.4116061390851</v>
      </c>
      <c r="I56" s="127">
        <f t="shared" si="4"/>
        <v>6073324.5644730246</v>
      </c>
    </row>
    <row r="57" spans="1:9" x14ac:dyDescent="0.2">
      <c r="A57" s="13">
        <v>33</v>
      </c>
      <c r="B57" s="61">
        <v>9.2058535657387228</v>
      </c>
      <c r="C57" s="61">
        <v>0.12556995460957587</v>
      </c>
      <c r="D57" s="34">
        <f t="shared" si="1"/>
        <v>9955.2324444021324</v>
      </c>
      <c r="E57" s="124">
        <v>1.1148038333779526</v>
      </c>
      <c r="F57" s="125">
        <f t="shared" si="2"/>
        <v>11098.131291188063</v>
      </c>
      <c r="G57" s="92">
        <v>12583</v>
      </c>
      <c r="H57" s="127">
        <f t="shared" si="3"/>
        <v>1484.8687088119368</v>
      </c>
      <c r="I57" s="127">
        <f t="shared" si="4"/>
        <v>2204835.0824088282</v>
      </c>
    </row>
    <row r="58" spans="1:9" x14ac:dyDescent="0.2">
      <c r="A58" s="13">
        <v>34</v>
      </c>
      <c r="B58" s="61">
        <v>9.2139540854124711</v>
      </c>
      <c r="C58" s="61">
        <v>4.1937612108231548E-2</v>
      </c>
      <c r="D58" s="34">
        <f t="shared" si="1"/>
        <v>10036.20250771001</v>
      </c>
      <c r="E58" s="124">
        <v>0.91008570960643631</v>
      </c>
      <c r="F58" s="125">
        <f t="shared" si="2"/>
        <v>9133.804480983159</v>
      </c>
      <c r="G58" s="92">
        <v>9525</v>
      </c>
      <c r="H58" s="127">
        <f t="shared" si="3"/>
        <v>391.19551901684099</v>
      </c>
      <c r="I58" s="127">
        <f t="shared" si="4"/>
        <v>153033.93409885559</v>
      </c>
    </row>
    <row r="59" spans="1:9" x14ac:dyDescent="0.2">
      <c r="A59" s="13">
        <v>35</v>
      </c>
      <c r="B59" s="61">
        <v>9.2220546050862193</v>
      </c>
      <c r="C59" s="61">
        <v>0.10022202415313863</v>
      </c>
      <c r="D59" s="34">
        <f t="shared" si="1"/>
        <v>10117.831134360198</v>
      </c>
      <c r="E59" s="124">
        <v>0.86388062595723791</v>
      </c>
      <c r="F59" s="125">
        <f t="shared" si="2"/>
        <v>8740.5982936807177</v>
      </c>
      <c r="G59" s="92">
        <v>9662</v>
      </c>
      <c r="H59" s="127">
        <f t="shared" si="3"/>
        <v>921.40170631928231</v>
      </c>
      <c r="I59" s="127">
        <f t="shared" si="4"/>
        <v>848981.104408085</v>
      </c>
    </row>
    <row r="60" spans="1:9" x14ac:dyDescent="0.2">
      <c r="A60" s="13">
        <v>36</v>
      </c>
      <c r="B60" s="61">
        <v>9.2301551247599676</v>
      </c>
      <c r="C60" s="61">
        <v>0.26461211438130761</v>
      </c>
      <c r="D60" s="34">
        <f t="shared" si="1"/>
        <v>10200.123680723415</v>
      </c>
      <c r="E60" s="124">
        <v>1.1655378965874825</v>
      </c>
      <c r="F60" s="125">
        <f t="shared" si="2"/>
        <v>11888.630699762538</v>
      </c>
      <c r="G60" s="92">
        <v>15490</v>
      </c>
      <c r="H60" s="127">
        <f t="shared" si="3"/>
        <v>3601.3693002374621</v>
      </c>
      <c r="I60" s="127">
        <f t="shared" si="4"/>
        <v>12969860.836692868</v>
      </c>
    </row>
    <row r="61" spans="1:9" x14ac:dyDescent="0.2">
      <c r="A61" s="13">
        <v>37</v>
      </c>
      <c r="B61" s="61">
        <v>9.2382556444337158</v>
      </c>
      <c r="C61" s="61">
        <v>0.1883118725485442</v>
      </c>
      <c r="D61" s="34">
        <f t="shared" si="1"/>
        <v>10283.085546735972</v>
      </c>
      <c r="E61" s="124">
        <v>1.1148038333779526</v>
      </c>
      <c r="F61" s="125">
        <f t="shared" si="2"/>
        <v>11463.623186454683</v>
      </c>
      <c r="G61" s="92">
        <v>13839</v>
      </c>
      <c r="H61" s="127">
        <f t="shared" si="3"/>
        <v>2375.3768135453174</v>
      </c>
      <c r="I61" s="127">
        <f t="shared" si="4"/>
        <v>5642415.0063287057</v>
      </c>
    </row>
    <row r="62" spans="1:9" x14ac:dyDescent="0.2">
      <c r="A62" s="13">
        <v>38</v>
      </c>
      <c r="B62" s="61">
        <v>9.2463561641074641</v>
      </c>
      <c r="C62" s="61">
        <v>6.2889694880650993E-2</v>
      </c>
      <c r="D62" s="34">
        <f t="shared" si="1"/>
        <v>10366.722176254123</v>
      </c>
      <c r="E62" s="124">
        <v>0.91008570960643631</v>
      </c>
      <c r="F62" s="125">
        <f t="shared" si="2"/>
        <v>9434.6057080690134</v>
      </c>
      <c r="G62" s="92">
        <v>10047</v>
      </c>
      <c r="H62" s="127">
        <f t="shared" si="3"/>
        <v>612.39429193098658</v>
      </c>
      <c r="I62" s="127">
        <f t="shared" si="4"/>
        <v>375026.76878965442</v>
      </c>
    </row>
    <row r="63" spans="1:9" x14ac:dyDescent="0.2">
      <c r="A63" s="13">
        <v>39</v>
      </c>
      <c r="B63" s="61">
        <v>9.2544566837812106</v>
      </c>
      <c r="C63" s="61">
        <v>8.0776424906359168E-2</v>
      </c>
      <c r="D63" s="34">
        <f t="shared" si="1"/>
        <v>10451.039057411255</v>
      </c>
      <c r="E63" s="124">
        <v>0.86388062595723791</v>
      </c>
      <c r="F63" s="125">
        <f t="shared" si="2"/>
        <v>9028.4501628199778</v>
      </c>
      <c r="G63" s="92">
        <v>9788</v>
      </c>
      <c r="H63" s="127">
        <f t="shared" si="3"/>
        <v>759.54983718002222</v>
      </c>
      <c r="I63" s="127">
        <f t="shared" si="4"/>
        <v>576915.95516019827</v>
      </c>
    </row>
    <row r="64" spans="1:9" x14ac:dyDescent="0.2">
      <c r="A64" s="13">
        <v>40</v>
      </c>
      <c r="B64" s="61">
        <v>9.2625572034549588</v>
      </c>
      <c r="C64" s="61">
        <v>0.19859783908471407</v>
      </c>
      <c r="D64" s="34">
        <f t="shared" si="1"/>
        <v>10536.041722978098</v>
      </c>
      <c r="E64" s="124">
        <v>1.1655378965874825</v>
      </c>
      <c r="F64" s="125">
        <f t="shared" si="2"/>
        <v>12280.155908157847</v>
      </c>
      <c r="G64" s="92">
        <v>14978</v>
      </c>
      <c r="H64" s="127">
        <f t="shared" si="3"/>
        <v>2697.8440918421529</v>
      </c>
      <c r="I64" s="127">
        <f t="shared" si="4"/>
        <v>7278362.7438876107</v>
      </c>
    </row>
    <row r="65" spans="1:9" x14ac:dyDescent="0.2">
      <c r="A65" s="13">
        <v>41</v>
      </c>
      <c r="B65" s="61">
        <v>9.2706577231287071</v>
      </c>
      <c r="C65" s="61">
        <v>9.6824019198452405E-2</v>
      </c>
      <c r="D65" s="34">
        <f t="shared" si="1"/>
        <v>10621.735750725655</v>
      </c>
      <c r="E65" s="124">
        <v>1.1148038333779526</v>
      </c>
      <c r="F65" s="125">
        <f t="shared" si="2"/>
        <v>11841.151732036606</v>
      </c>
      <c r="G65" s="92">
        <v>13045</v>
      </c>
      <c r="H65" s="127">
        <f t="shared" si="3"/>
        <v>1203.8482679633944</v>
      </c>
      <c r="I65" s="127">
        <f t="shared" si="4"/>
        <v>1449250.6522784645</v>
      </c>
    </row>
    <row r="66" spans="1:9" x14ac:dyDescent="0.2">
      <c r="A66" s="13">
        <v>42</v>
      </c>
      <c r="B66" s="61">
        <v>9.2787582428024553</v>
      </c>
      <c r="C66" s="61">
        <v>-2.6653233302896595E-2</v>
      </c>
      <c r="D66" s="34">
        <f t="shared" si="1"/>
        <v>10708.126763791292</v>
      </c>
      <c r="E66" s="124">
        <v>0.91008570960643631</v>
      </c>
      <c r="F66" s="125">
        <f t="shared" si="2"/>
        <v>9745.3131443806706</v>
      </c>
      <c r="G66" s="92">
        <v>9489</v>
      </c>
      <c r="H66" s="127">
        <f t="shared" si="3"/>
        <v>-256.31314438067056</v>
      </c>
      <c r="I66" s="127">
        <f t="shared" si="4"/>
        <v>65696.427982306472</v>
      </c>
    </row>
    <row r="67" spans="1:9" x14ac:dyDescent="0.2">
      <c r="A67" s="13">
        <v>43</v>
      </c>
      <c r="B67" s="61">
        <v>9.2868587624762036</v>
      </c>
      <c r="C67" s="61">
        <v>-6.4758199770709624E-2</v>
      </c>
      <c r="D67" s="34">
        <f t="shared" si="1"/>
        <v>10795.220431047699</v>
      </c>
      <c r="E67" s="124">
        <v>0.86388062595723791</v>
      </c>
      <c r="F67" s="125">
        <f t="shared" si="2"/>
        <v>9325.7817833198496</v>
      </c>
      <c r="G67" s="92">
        <v>8741</v>
      </c>
      <c r="H67" s="127">
        <f t="shared" si="3"/>
        <v>-584.78178331984964</v>
      </c>
      <c r="I67" s="127">
        <f t="shared" si="4"/>
        <v>341969.73410274356</v>
      </c>
    </row>
    <row r="68" spans="1:9" x14ac:dyDescent="0.2">
      <c r="A68" s="13">
        <v>44</v>
      </c>
      <c r="B68" s="61">
        <v>9.2949592821499518</v>
      </c>
      <c r="C68" s="61">
        <v>3.5959012667328594E-2</v>
      </c>
      <c r="D68" s="34">
        <f t="shared" si="1"/>
        <v>10883.022467474879</v>
      </c>
      <c r="E68" s="124">
        <v>1.1655378965874825</v>
      </c>
      <c r="F68" s="125">
        <f t="shared" si="2"/>
        <v>12684.575115254984</v>
      </c>
      <c r="G68" s="92">
        <v>13149</v>
      </c>
      <c r="H68" s="127">
        <f t="shared" si="3"/>
        <v>464.42488474501624</v>
      </c>
      <c r="I68" s="127">
        <f t="shared" si="4"/>
        <v>215690.47357042163</v>
      </c>
    </row>
    <row r="69" spans="1:9" x14ac:dyDescent="0.2">
      <c r="A69" s="13">
        <v>45</v>
      </c>
      <c r="B69" s="61">
        <v>9.3030598018237001</v>
      </c>
      <c r="C69" s="61">
        <v>0.14261726070075476</v>
      </c>
      <c r="D69" s="34">
        <f t="shared" si="1"/>
        <v>10971.538634535145</v>
      </c>
      <c r="E69" s="124">
        <v>1.1148038333779526</v>
      </c>
      <c r="F69" s="125">
        <f t="shared" si="2"/>
        <v>12231.113327834088</v>
      </c>
      <c r="G69" s="92">
        <v>14106</v>
      </c>
      <c r="H69" s="127">
        <f t="shared" si="3"/>
        <v>1874.8866721659124</v>
      </c>
      <c r="I69" s="127">
        <f t="shared" si="4"/>
        <v>3515200.0334653696</v>
      </c>
    </row>
    <row r="70" spans="1:9" x14ac:dyDescent="0.2">
      <c r="A70" s="13">
        <v>46</v>
      </c>
      <c r="B70" s="61">
        <v>9.3111603214974483</v>
      </c>
      <c r="C70" s="61">
        <v>-6.803471998132693E-3</v>
      </c>
      <c r="D70" s="34">
        <f t="shared" si="1"/>
        <v>11060.7747405512</v>
      </c>
      <c r="E70" s="124">
        <v>0.91008570960643631</v>
      </c>
      <c r="F70" s="125">
        <f t="shared" si="2"/>
        <v>10066.253028551486</v>
      </c>
      <c r="G70" s="92">
        <v>9998</v>
      </c>
      <c r="H70" s="127">
        <f t="shared" si="3"/>
        <v>-68.253028551485841</v>
      </c>
      <c r="I70" s="127">
        <f t="shared" si="4"/>
        <v>4658.4759064499412</v>
      </c>
    </row>
    <row r="71" spans="1:9" x14ac:dyDescent="0.2">
      <c r="A71" s="13">
        <v>47</v>
      </c>
      <c r="B71" s="61">
        <v>9.3192608411711966</v>
      </c>
      <c r="C71" s="61">
        <v>4.0794447998008465E-2</v>
      </c>
      <c r="D71" s="34">
        <f t="shared" si="1"/>
        <v>11150.736641087255</v>
      </c>
      <c r="E71" s="124">
        <v>0.86388062595723791</v>
      </c>
      <c r="F71" s="125">
        <f t="shared" si="2"/>
        <v>9632.9053493867668</v>
      </c>
      <c r="G71" s="92">
        <v>10034</v>
      </c>
      <c r="H71" s="127">
        <f t="shared" si="3"/>
        <v>401.09465061323317</v>
      </c>
      <c r="I71" s="127">
        <f t="shared" si="4"/>
        <v>160876.91875055159</v>
      </c>
    </row>
    <row r="72" spans="1:9" x14ac:dyDescent="0.2">
      <c r="A72" s="13">
        <v>48</v>
      </c>
      <c r="B72" s="61">
        <v>9.3273613608449448</v>
      </c>
      <c r="C72" s="61">
        <v>0.14064689724610169</v>
      </c>
      <c r="D72" s="34">
        <f t="shared" si="1"/>
        <v>11241.430239333269</v>
      </c>
      <c r="E72" s="124">
        <v>1.1655378965874825</v>
      </c>
      <c r="F72" s="125">
        <f t="shared" si="2"/>
        <v>13102.312955787418</v>
      </c>
      <c r="G72" s="92">
        <v>15081</v>
      </c>
      <c r="H72" s="127">
        <f t="shared" si="3"/>
        <v>1978.6870442125819</v>
      </c>
      <c r="I72" s="127">
        <f t="shared" si="4"/>
        <v>3915202.4189347238</v>
      </c>
    </row>
    <row r="73" spans="1:9" x14ac:dyDescent="0.2">
      <c r="A73" s="13">
        <v>49</v>
      </c>
      <c r="B73" s="61">
        <v>9.3354618805186931</v>
      </c>
      <c r="C73" s="61">
        <v>4.881931432313813E-2</v>
      </c>
      <c r="D73" s="34">
        <f t="shared" si="1"/>
        <v>11332.861486492317</v>
      </c>
      <c r="E73" s="124">
        <v>1.1148038333779526</v>
      </c>
      <c r="F73" s="125">
        <f t="shared" si="2"/>
        <v>12633.917428282997</v>
      </c>
      <c r="G73" s="92">
        <v>13266</v>
      </c>
      <c r="H73" s="127">
        <f t="shared" si="3"/>
        <v>632.08257171700279</v>
      </c>
      <c r="I73" s="127">
        <f t="shared" si="4"/>
        <v>399528.37746837997</v>
      </c>
    </row>
    <row r="74" spans="1:9" x14ac:dyDescent="0.2">
      <c r="A74" s="13">
        <v>50</v>
      </c>
      <c r="B74" s="61">
        <v>9.3435624001924413</v>
      </c>
      <c r="C74" s="61">
        <v>-3.9305575699460249E-2</v>
      </c>
      <c r="D74" s="34">
        <f t="shared" si="1"/>
        <v>11425.036382171089</v>
      </c>
      <c r="E74" s="124">
        <v>0.91008570960643631</v>
      </c>
      <c r="F74" s="125">
        <f t="shared" si="2"/>
        <v>10397.762343147528</v>
      </c>
      <c r="G74" s="92">
        <v>9997</v>
      </c>
      <c r="H74" s="127">
        <f t="shared" si="3"/>
        <v>-400.76234314752764</v>
      </c>
      <c r="I74" s="127">
        <f t="shared" si="4"/>
        <v>160610.45568509671</v>
      </c>
    </row>
    <row r="75" spans="1:9" x14ac:dyDescent="0.2">
      <c r="A75" s="13">
        <v>51</v>
      </c>
      <c r="B75" s="61">
        <v>9.3516629198661896</v>
      </c>
      <c r="C75" s="61">
        <v>-9.736687044302883E-2</v>
      </c>
      <c r="D75" s="34">
        <f t="shared" si="1"/>
        <v>11517.960974773581</v>
      </c>
      <c r="E75" s="124">
        <v>0.86388062595723791</v>
      </c>
      <c r="F75" s="125">
        <f t="shared" si="2"/>
        <v>9950.143336638439</v>
      </c>
      <c r="G75" s="92">
        <v>9027</v>
      </c>
      <c r="H75" s="127">
        <f t="shared" si="3"/>
        <v>-923.143336638439</v>
      </c>
      <c r="I75" s="127">
        <f t="shared" si="4"/>
        <v>852193.61997995025</v>
      </c>
    </row>
    <row r="76" spans="1:9" x14ac:dyDescent="0.2">
      <c r="A76" s="13">
        <v>52</v>
      </c>
      <c r="B76" s="61">
        <v>9.3597634395399378</v>
      </c>
      <c r="C76" s="61">
        <v>5.6745597308745843E-2</v>
      </c>
      <c r="D76" s="34">
        <f t="shared" si="1"/>
        <v>11611.641361897991</v>
      </c>
      <c r="E76" s="124">
        <v>1.1655378965874825</v>
      </c>
      <c r="F76" s="125">
        <f t="shared" si="2"/>
        <v>13533.808048874796</v>
      </c>
      <c r="G76" s="92">
        <v>14324</v>
      </c>
      <c r="H76" s="127">
        <f t="shared" si="3"/>
        <v>790.19195112520356</v>
      </c>
      <c r="I76" s="127">
        <f t="shared" si="4"/>
        <v>624403.3196230561</v>
      </c>
    </row>
    <row r="77" spans="1:9" x14ac:dyDescent="0.2">
      <c r="A77" s="13">
        <v>53</v>
      </c>
      <c r="B77" s="61">
        <v>9.3678639592136861</v>
      </c>
      <c r="C77" s="61">
        <v>7.5585746295629974E-3</v>
      </c>
      <c r="D77" s="34">
        <f t="shared" si="1"/>
        <v>11706.083690736825</v>
      </c>
      <c r="E77" s="124">
        <v>1.1148038333779526</v>
      </c>
      <c r="F77" s="125">
        <f t="shared" si="2"/>
        <v>13049.986972276543</v>
      </c>
      <c r="G77" s="92">
        <v>13149</v>
      </c>
      <c r="H77" s="127">
        <f t="shared" si="3"/>
        <v>99.013027723456617</v>
      </c>
      <c r="I77" s="127">
        <f t="shared" si="4"/>
        <v>9803.5796589659894</v>
      </c>
    </row>
    <row r="78" spans="1:9" x14ac:dyDescent="0.2">
      <c r="A78" s="13">
        <v>54</v>
      </c>
      <c r="B78" s="61">
        <v>9.3759644788874343</v>
      </c>
      <c r="C78" s="61">
        <v>4.2724324659461743E-2</v>
      </c>
      <c r="D78" s="34">
        <f t="shared" si="1"/>
        <v>11801.294158480272</v>
      </c>
      <c r="E78" s="124">
        <v>0.91008570960643631</v>
      </c>
      <c r="F78" s="125">
        <f t="shared" si="2"/>
        <v>10740.18916849481</v>
      </c>
      <c r="G78" s="92">
        <v>11209</v>
      </c>
      <c r="H78" s="127">
        <f t="shared" si="3"/>
        <v>468.81083150519044</v>
      </c>
      <c r="I78" s="127">
        <f t="shared" si="4"/>
        <v>219783.59573658806</v>
      </c>
    </row>
    <row r="79" spans="1:9" x14ac:dyDescent="0.2">
      <c r="A79" s="13">
        <v>55</v>
      </c>
      <c r="B79" s="61">
        <v>9.3840649985611826</v>
      </c>
      <c r="C79" s="61">
        <v>5.2568397795553778E-3</v>
      </c>
      <c r="D79" s="34">
        <f t="shared" si="1"/>
        <v>11897.279012722862</v>
      </c>
      <c r="E79" s="124">
        <v>0.86388062595723791</v>
      </c>
      <c r="F79" s="125">
        <f t="shared" si="2"/>
        <v>10277.828840698936</v>
      </c>
      <c r="G79" s="92">
        <v>10332</v>
      </c>
      <c r="H79" s="127">
        <f t="shared" si="3"/>
        <v>54.171159301064108</v>
      </c>
      <c r="I79" s="127">
        <f t="shared" si="4"/>
        <v>2934.5145000212642</v>
      </c>
    </row>
    <row r="80" spans="1:9" x14ac:dyDescent="0.2">
      <c r="A80" s="13">
        <v>56</v>
      </c>
      <c r="B80" s="61">
        <v>9.3921655182349308</v>
      </c>
      <c r="C80" s="61">
        <v>9.3783092883274577E-2</v>
      </c>
      <c r="D80" s="34">
        <f t="shared" si="1"/>
        <v>11994.044551873414</v>
      </c>
      <c r="E80" s="124">
        <v>1.1655378965874825</v>
      </c>
      <c r="F80" s="125">
        <f t="shared" si="2"/>
        <v>13979.513458567093</v>
      </c>
      <c r="G80" s="92">
        <v>15354</v>
      </c>
      <c r="H80" s="127">
        <f t="shared" si="3"/>
        <v>1374.486541432907</v>
      </c>
      <c r="I80" s="127">
        <f t="shared" si="4"/>
        <v>1889213.2525801943</v>
      </c>
    </row>
    <row r="81" spans="1:9" x14ac:dyDescent="0.2">
      <c r="A81" s="13">
        <v>57</v>
      </c>
      <c r="B81" s="61">
        <v>9.4002660379086791</v>
      </c>
      <c r="C81" s="61">
        <v>2.3479377992947192E-2</v>
      </c>
      <c r="D81" s="34">
        <f t="shared" si="1"/>
        <v>12091.597125568343</v>
      </c>
      <c r="E81" s="124">
        <v>1.1148038333779526</v>
      </c>
      <c r="F81" s="125">
        <f t="shared" si="2"/>
        <v>13479.758827245423</v>
      </c>
      <c r="G81" s="92">
        <v>13800</v>
      </c>
      <c r="H81" s="127">
        <f t="shared" si="3"/>
        <v>320.24117275457684</v>
      </c>
      <c r="I81" s="127">
        <f t="shared" si="4"/>
        <v>102554.40872722672</v>
      </c>
    </row>
    <row r="82" spans="1:9" x14ac:dyDescent="0.2">
      <c r="A82" s="13">
        <v>58</v>
      </c>
      <c r="B82" s="61">
        <v>9.4083665575824273</v>
      </c>
      <c r="C82" s="61">
        <v>6.0517605341232183E-2</v>
      </c>
      <c r="D82" s="34">
        <f t="shared" si="1"/>
        <v>12189.943135088308</v>
      </c>
      <c r="E82" s="124">
        <v>0.91008570960643631</v>
      </c>
      <c r="F82" s="125">
        <f t="shared" si="2"/>
        <v>11093.893048158949</v>
      </c>
      <c r="G82" s="92">
        <v>11786</v>
      </c>
      <c r="H82" s="127">
        <f t="shared" si="3"/>
        <v>692.10695184105134</v>
      </c>
      <c r="I82" s="127">
        <f t="shared" si="4"/>
        <v>479012.03278671135</v>
      </c>
    </row>
    <row r="83" spans="1:9" x14ac:dyDescent="0.2">
      <c r="A83" s="13">
        <v>59</v>
      </c>
      <c r="B83" s="61">
        <v>9.4164670772561756</v>
      </c>
      <c r="C83" s="61">
        <v>-6.2652542269567846E-3</v>
      </c>
      <c r="D83" s="34">
        <f t="shared" si="1"/>
        <v>12289.089033778249</v>
      </c>
      <c r="E83" s="124">
        <v>0.86388062595723791</v>
      </c>
      <c r="F83" s="125">
        <f t="shared" si="2"/>
        <v>10616.305926944582</v>
      </c>
      <c r="G83" s="92">
        <v>10550</v>
      </c>
      <c r="H83" s="127">
        <f t="shared" si="3"/>
        <v>-66.305926944582097</v>
      </c>
      <c r="I83" s="127">
        <f t="shared" si="4"/>
        <v>4396.4759479802578</v>
      </c>
    </row>
    <row r="84" spans="1:9" x14ac:dyDescent="0.2">
      <c r="A84" s="13">
        <v>60</v>
      </c>
      <c r="B84" s="61">
        <v>9.4245675969299239</v>
      </c>
      <c r="C84" s="61">
        <v>0.10969344713757856</v>
      </c>
      <c r="D84" s="34">
        <f t="shared" si="1"/>
        <v>12389.041327470868</v>
      </c>
      <c r="E84" s="124">
        <v>1.1655378965874825</v>
      </c>
      <c r="F84" s="125">
        <f t="shared" si="2"/>
        <v>14439.897169555788</v>
      </c>
      <c r="G84" s="92">
        <v>16114</v>
      </c>
      <c r="H84" s="127">
        <f t="shared" si="3"/>
        <v>1674.1028304442116</v>
      </c>
      <c r="I84" s="127">
        <f t="shared" si="4"/>
        <v>2802620.2869013208</v>
      </c>
    </row>
    <row r="85" spans="1:9" x14ac:dyDescent="0.2">
      <c r="A85" s="13">
        <v>61</v>
      </c>
      <c r="B85" s="61">
        <v>9.4326681166036721</v>
      </c>
      <c r="C85" s="61">
        <v>-4.9216453124216741E-2</v>
      </c>
      <c r="D85" s="34">
        <f t="shared" si="1"/>
        <v>12489.806574913513</v>
      </c>
      <c r="E85" s="124">
        <v>1.1148038333779526</v>
      </c>
      <c r="F85" s="125">
        <f t="shared" si="2"/>
        <v>13923.68424786274</v>
      </c>
      <c r="G85" s="92">
        <v>13255</v>
      </c>
      <c r="H85" s="127">
        <f t="shared" si="3"/>
        <v>-668.68424786274045</v>
      </c>
      <c r="I85" s="127">
        <f t="shared" si="4"/>
        <v>447138.62333975889</v>
      </c>
    </row>
    <row r="86" spans="1:9" x14ac:dyDescent="0.2">
      <c r="A86" s="13">
        <v>62</v>
      </c>
      <c r="B86" s="61">
        <v>9.4407686362774204</v>
      </c>
      <c r="C86" s="61">
        <v>-4.9203810942604065E-3</v>
      </c>
      <c r="D86" s="34">
        <f t="shared" si="1"/>
        <v>12591.391388198566</v>
      </c>
      <c r="E86" s="124">
        <v>0.91008570960643631</v>
      </c>
      <c r="F86" s="125">
        <f t="shared" si="2"/>
        <v>11459.245366461064</v>
      </c>
      <c r="G86" s="92">
        <v>11403</v>
      </c>
      <c r="H86" s="127">
        <f t="shared" si="3"/>
        <v>-56.245366461063895</v>
      </c>
      <c r="I86" s="127">
        <f t="shared" si="4"/>
        <v>3163.5412483393711</v>
      </c>
    </row>
    <row r="87" spans="1:9" x14ac:dyDescent="0.2">
      <c r="A87" s="13">
        <v>63</v>
      </c>
      <c r="B87" s="61">
        <v>9.4488691559511686</v>
      </c>
      <c r="C87" s="61">
        <v>-6.5663544627867054E-2</v>
      </c>
      <c r="D87" s="34">
        <f t="shared" si="1"/>
        <v>12693.802433197317</v>
      </c>
      <c r="E87" s="124">
        <v>0.86388062595723791</v>
      </c>
      <c r="F87" s="125">
        <f t="shared" si="2"/>
        <v>10965.929991768009</v>
      </c>
      <c r="G87" s="92">
        <v>10269</v>
      </c>
      <c r="H87" s="127">
        <f t="shared" si="3"/>
        <v>-696.92999176800913</v>
      </c>
      <c r="I87" s="127">
        <f t="shared" si="4"/>
        <v>485711.41342575726</v>
      </c>
    </row>
    <row r="88" spans="1:9" x14ac:dyDescent="0.2">
      <c r="A88" s="13">
        <v>64</v>
      </c>
      <c r="B88" s="61">
        <v>9.4569696756249169</v>
      </c>
      <c r="C88" s="61">
        <v>-6.2697110698442415E-2</v>
      </c>
      <c r="D88" s="34">
        <f t="shared" si="1"/>
        <v>12797.046429997374</v>
      </c>
      <c r="E88" s="124">
        <v>1.1655378965874825</v>
      </c>
      <c r="F88" s="125">
        <f t="shared" si="2"/>
        <v>14915.442578551492</v>
      </c>
      <c r="G88" s="92">
        <v>14009</v>
      </c>
      <c r="H88" s="127">
        <f t="shared" si="3"/>
        <v>-906.44257855149226</v>
      </c>
      <c r="I88" s="127">
        <f t="shared" si="4"/>
        <v>821638.14821107825</v>
      </c>
    </row>
    <row r="89" spans="1:9" x14ac:dyDescent="0.2">
      <c r="A89" s="13">
        <v>65</v>
      </c>
      <c r="B89" s="61">
        <v>9.4650701952986651</v>
      </c>
      <c r="C89" s="61">
        <v>9.6986836400473564E-2</v>
      </c>
      <c r="D89" s="34">
        <f t="shared" si="1"/>
        <v>12901.130153343622</v>
      </c>
      <c r="E89" s="124">
        <v>1.1148038333779526</v>
      </c>
      <c r="F89" s="125">
        <f t="shared" si="2"/>
        <v>14382.229349855363</v>
      </c>
      <c r="G89" s="92">
        <v>15847</v>
      </c>
      <c r="H89" s="127">
        <f t="shared" si="3"/>
        <v>1464.7706501446373</v>
      </c>
      <c r="I89" s="127">
        <f t="shared" si="4"/>
        <v>2145553.0575251435</v>
      </c>
    </row>
    <row r="90" spans="1:9" x14ac:dyDescent="0.2">
      <c r="A90" s="13">
        <v>66</v>
      </c>
      <c r="B90" s="61">
        <v>9.4731707149724116</v>
      </c>
      <c r="C90" s="61">
        <v>9.1208730102273705E-2</v>
      </c>
      <c r="D90" s="34">
        <f t="shared" ref="D90:D153" si="5">EXP(B90)</f>
        <v>13006.06043308275</v>
      </c>
      <c r="E90" s="124">
        <v>0.91008570960643631</v>
      </c>
      <c r="F90" s="125">
        <f t="shared" ref="F90:F153" si="6">D90*E90</f>
        <v>11836.629738426309</v>
      </c>
      <c r="G90" s="92">
        <v>12967</v>
      </c>
      <c r="H90" s="127">
        <f t="shared" ref="H90:H153" si="7">G90-F90</f>
        <v>1130.3702615736911</v>
      </c>
      <c r="I90" s="127">
        <f t="shared" ref="I90:I153" si="8">H90*H90</f>
        <v>1277736.9282501747</v>
      </c>
    </row>
    <row r="91" spans="1:9" x14ac:dyDescent="0.2">
      <c r="A91" s="13">
        <v>67</v>
      </c>
      <c r="B91" s="61">
        <v>9.4812712346461598</v>
      </c>
      <c r="C91" s="61">
        <v>8.2265412347126698E-5</v>
      </c>
      <c r="D91" s="34">
        <f t="shared" si="5"/>
        <v>13111.844154611517</v>
      </c>
      <c r="E91" s="124">
        <v>0.86388062595723791</v>
      </c>
      <c r="F91" s="125">
        <f t="shared" si="6"/>
        <v>11327.068135739548</v>
      </c>
      <c r="G91" s="92">
        <v>11328</v>
      </c>
      <c r="H91" s="127">
        <f t="shared" si="7"/>
        <v>0.93186426045213011</v>
      </c>
      <c r="I91" s="127">
        <f t="shared" si="8"/>
        <v>0.86837099990799538</v>
      </c>
    </row>
    <row r="92" spans="1:9" x14ac:dyDescent="0.2">
      <c r="A92" s="13">
        <v>68</v>
      </c>
      <c r="B92" s="61">
        <v>9.4893717543199081</v>
      </c>
      <c r="C92" s="61">
        <v>2.6096454041324435E-2</v>
      </c>
      <c r="D92" s="34">
        <f t="shared" si="5"/>
        <v>13218.48825932842</v>
      </c>
      <c r="E92" s="124">
        <v>1.1655378965874825</v>
      </c>
      <c r="F92" s="125">
        <f t="shared" si="6"/>
        <v>15406.64900184398</v>
      </c>
      <c r="G92" s="92">
        <v>15814</v>
      </c>
      <c r="H92" s="127">
        <f t="shared" si="7"/>
        <v>407.35099815602007</v>
      </c>
      <c r="I92" s="127">
        <f t="shared" si="8"/>
        <v>165934.83569870587</v>
      </c>
    </row>
    <row r="93" spans="1:9" x14ac:dyDescent="0.2">
      <c r="A93" s="13">
        <v>69</v>
      </c>
      <c r="B93" s="61">
        <v>9.4974722739936563</v>
      </c>
      <c r="C93" s="61">
        <v>0.22616300384427745</v>
      </c>
      <c r="D93" s="34">
        <f t="shared" si="5"/>
        <v>13325.999745089266</v>
      </c>
      <c r="E93" s="124">
        <v>1.1148038333779526</v>
      </c>
      <c r="F93" s="125">
        <f t="shared" si="6"/>
        <v>14855.875599419134</v>
      </c>
      <c r="G93" s="92">
        <v>18626</v>
      </c>
      <c r="H93" s="127">
        <f t="shared" si="7"/>
        <v>3770.1244005808658</v>
      </c>
      <c r="I93" s="127">
        <f t="shared" si="8"/>
        <v>14213837.995855233</v>
      </c>
    </row>
    <row r="94" spans="1:9" x14ac:dyDescent="0.2">
      <c r="A94" s="13">
        <v>70</v>
      </c>
      <c r="B94" s="61">
        <v>9.5055727936674046</v>
      </c>
      <c r="C94" s="61">
        <v>7.8054171437795361E-2</v>
      </c>
      <c r="D94" s="34">
        <f t="shared" si="5"/>
        <v>13434.385666666352</v>
      </c>
      <c r="E94" s="124">
        <v>0.91008570960643631</v>
      </c>
      <c r="F94" s="125">
        <f t="shared" si="6"/>
        <v>12226.442412574585</v>
      </c>
      <c r="G94" s="92">
        <v>13219</v>
      </c>
      <c r="H94" s="127">
        <f t="shared" si="7"/>
        <v>992.55758742541548</v>
      </c>
      <c r="I94" s="127">
        <f t="shared" si="8"/>
        <v>985170.56435576128</v>
      </c>
    </row>
    <row r="95" spans="1:9" x14ac:dyDescent="0.2">
      <c r="A95" s="13">
        <v>71</v>
      </c>
      <c r="B95" s="61">
        <v>9.5136733133411528</v>
      </c>
      <c r="C95" s="61">
        <v>0.16637473983259454</v>
      </c>
      <c r="D95" s="34">
        <f t="shared" si="5"/>
        <v>13543.653136211384</v>
      </c>
      <c r="E95" s="124">
        <v>0.86388062595723791</v>
      </c>
      <c r="F95" s="125">
        <f t="shared" si="6"/>
        <v>11700.099549057999</v>
      </c>
      <c r="G95" s="92">
        <v>13818</v>
      </c>
      <c r="H95" s="127">
        <f t="shared" si="7"/>
        <v>2117.900450942001</v>
      </c>
      <c r="I95" s="127">
        <f t="shared" si="8"/>
        <v>4485502.3201003317</v>
      </c>
    </row>
    <row r="96" spans="1:9" x14ac:dyDescent="0.2">
      <c r="A96" s="13">
        <v>72</v>
      </c>
      <c r="B96" s="61">
        <v>9.5217738330149011</v>
      </c>
      <c r="C96" s="61">
        <v>0.12660903552620439</v>
      </c>
      <c r="D96" s="34">
        <f t="shared" si="5"/>
        <v>13653.809323722164</v>
      </c>
      <c r="E96" s="124">
        <v>1.1655378965874825</v>
      </c>
      <c r="F96" s="125">
        <f t="shared" si="6"/>
        <v>15914.032199577689</v>
      </c>
      <c r="G96" s="92">
        <v>18062</v>
      </c>
      <c r="H96" s="127">
        <f t="shared" si="7"/>
        <v>2147.9678004223115</v>
      </c>
      <c r="I96" s="127">
        <f t="shared" si="8"/>
        <v>4613765.6716510626</v>
      </c>
    </row>
    <row r="97" spans="1:9" x14ac:dyDescent="0.2">
      <c r="A97" s="13">
        <v>73</v>
      </c>
      <c r="B97" s="61">
        <v>9.5298743526886494</v>
      </c>
      <c r="C97" s="61">
        <v>2.4263476421381824E-2</v>
      </c>
      <c r="D97" s="34">
        <f t="shared" si="5"/>
        <v>13764.861457513085</v>
      </c>
      <c r="E97" s="124">
        <v>1.1148038333779526</v>
      </c>
      <c r="F97" s="125">
        <f t="shared" si="6"/>
        <v>15345.120318752019</v>
      </c>
      <c r="G97" s="92">
        <v>15722</v>
      </c>
      <c r="H97" s="127">
        <f t="shared" si="7"/>
        <v>376.87968124798135</v>
      </c>
      <c r="I97" s="127">
        <f t="shared" si="8"/>
        <v>142038.29413758003</v>
      </c>
    </row>
    <row r="98" spans="1:9" x14ac:dyDescent="0.2">
      <c r="A98" s="13">
        <v>74</v>
      </c>
      <c r="B98" s="61">
        <v>9.5379748723623976</v>
      </c>
      <c r="C98" s="61">
        <v>-4.1888965315546756E-2</v>
      </c>
      <c r="D98" s="34">
        <f t="shared" si="5"/>
        <v>13876.81682468944</v>
      </c>
      <c r="E98" s="124">
        <v>0.91008570960643631</v>
      </c>
      <c r="F98" s="125">
        <f t="shared" si="6"/>
        <v>12629.092686976024</v>
      </c>
      <c r="G98" s="92">
        <v>12111</v>
      </c>
      <c r="H98" s="127">
        <f t="shared" si="7"/>
        <v>-518.0926869760242</v>
      </c>
      <c r="I98" s="127">
        <f t="shared" si="8"/>
        <v>268420.03229803662</v>
      </c>
    </row>
    <row r="99" spans="1:9" x14ac:dyDescent="0.2">
      <c r="A99" s="13">
        <v>75</v>
      </c>
      <c r="B99" s="61">
        <v>9.5460753920361459</v>
      </c>
      <c r="C99" s="61">
        <v>-3.2239661562957878E-2</v>
      </c>
      <c r="D99" s="34">
        <f t="shared" si="5"/>
        <v>13989.682771625588</v>
      </c>
      <c r="E99" s="124">
        <v>0.86388062595723791</v>
      </c>
      <c r="F99" s="125">
        <f t="shared" si="6"/>
        <v>12085.415909695101</v>
      </c>
      <c r="G99" s="92">
        <v>11702</v>
      </c>
      <c r="H99" s="127">
        <f t="shared" si="7"/>
        <v>-383.41590969510071</v>
      </c>
      <c r="I99" s="127">
        <f t="shared" si="8"/>
        <v>147007.75980732162</v>
      </c>
    </row>
    <row r="100" spans="1:9" x14ac:dyDescent="0.2">
      <c r="A100" s="13">
        <v>76</v>
      </c>
      <c r="B100" s="61">
        <v>9.5541759117098941</v>
      </c>
      <c r="C100" s="61">
        <v>-5.3037789666852575E-2</v>
      </c>
      <c r="D100" s="34">
        <f t="shared" si="5"/>
        <v>14103.466704447026</v>
      </c>
      <c r="E100" s="124">
        <v>1.1655378965874825</v>
      </c>
      <c r="F100" s="125">
        <f t="shared" si="6"/>
        <v>16438.124917292782</v>
      </c>
      <c r="G100" s="92">
        <v>15589</v>
      </c>
      <c r="H100" s="127">
        <f t="shared" si="7"/>
        <v>-849.1249172927819</v>
      </c>
      <c r="I100" s="127">
        <f t="shared" si="8"/>
        <v>721013.12516747368</v>
      </c>
    </row>
    <row r="101" spans="1:9" x14ac:dyDescent="0.2">
      <c r="A101" s="13">
        <v>77</v>
      </c>
      <c r="B101" s="61">
        <v>9.5622764313836424</v>
      </c>
      <c r="C101" s="61">
        <v>-6.506507133034134E-2</v>
      </c>
      <c r="D101" s="34">
        <f t="shared" si="5"/>
        <v>14218.176089516357</v>
      </c>
      <c r="E101" s="124">
        <v>1.1148038333779526</v>
      </c>
      <c r="F101" s="125">
        <f t="shared" si="6"/>
        <v>15850.477208235583</v>
      </c>
      <c r="G101" s="92">
        <v>14852</v>
      </c>
      <c r="H101" s="127">
        <f t="shared" si="7"/>
        <v>-998.47720823558302</v>
      </c>
      <c r="I101" s="127">
        <f t="shared" si="8"/>
        <v>996956.73536592384</v>
      </c>
    </row>
    <row r="102" spans="1:9" x14ac:dyDescent="0.2">
      <c r="A102" s="13">
        <v>78</v>
      </c>
      <c r="B102" s="61">
        <v>9.5703769510573906</v>
      </c>
      <c r="C102" s="61">
        <v>4.2546582089206808E-2</v>
      </c>
      <c r="D102" s="34">
        <f t="shared" si="5"/>
        <v>14333.818453923232</v>
      </c>
      <c r="E102" s="124">
        <v>0.91008570960643631</v>
      </c>
      <c r="F102" s="125">
        <f t="shared" si="6"/>
        <v>13045.003339008555</v>
      </c>
      <c r="G102" s="92">
        <v>13612</v>
      </c>
      <c r="H102" s="127">
        <f t="shared" si="7"/>
        <v>566.99666099144451</v>
      </c>
      <c r="I102" s="127">
        <f t="shared" si="8"/>
        <v>321485.21357544704</v>
      </c>
    </row>
    <row r="103" spans="1:9" x14ac:dyDescent="0.2">
      <c r="A103" s="13">
        <v>79</v>
      </c>
      <c r="B103" s="61">
        <v>9.5784774707311389</v>
      </c>
      <c r="C103" s="61">
        <v>-8.3192403675447224E-3</v>
      </c>
      <c r="D103" s="34">
        <f t="shared" si="5"/>
        <v>14450.401385978263</v>
      </c>
      <c r="E103" s="124">
        <v>0.86388062595723791</v>
      </c>
      <c r="F103" s="125">
        <f t="shared" si="6"/>
        <v>12483.42179465224</v>
      </c>
      <c r="G103" s="92">
        <v>12380</v>
      </c>
      <c r="H103" s="127">
        <f t="shared" si="7"/>
        <v>-103.42179465224035</v>
      </c>
      <c r="I103" s="127">
        <f t="shared" si="8"/>
        <v>10696.067609090171</v>
      </c>
    </row>
    <row r="104" spans="1:9" x14ac:dyDescent="0.2">
      <c r="A104" s="13">
        <v>80</v>
      </c>
      <c r="B104" s="61">
        <v>9.5865779904048871</v>
      </c>
      <c r="C104" s="61">
        <v>-9.1100867719232426E-2</v>
      </c>
      <c r="D104" s="34">
        <f t="shared" si="5"/>
        <v>14567.932535710966</v>
      </c>
      <c r="E104" s="124">
        <v>1.1655378965874825</v>
      </c>
      <c r="F104" s="125">
        <f t="shared" si="6"/>
        <v>16979.477445300912</v>
      </c>
      <c r="G104" s="92">
        <v>15501</v>
      </c>
      <c r="H104" s="127">
        <f t="shared" si="7"/>
        <v>-1478.4774453009122</v>
      </c>
      <c r="I104" s="127">
        <f t="shared" si="8"/>
        <v>2185895.556263512</v>
      </c>
    </row>
    <row r="105" spans="1:9" x14ac:dyDescent="0.2">
      <c r="A105" s="13">
        <v>81</v>
      </c>
      <c r="B105" s="61">
        <v>9.5946785100786354</v>
      </c>
      <c r="C105" s="61">
        <v>-3.0877952931174235E-3</v>
      </c>
      <c r="D105" s="34">
        <f t="shared" si="5"/>
        <v>14686.419615371742</v>
      </c>
      <c r="E105" s="124">
        <v>1.1148038333779526</v>
      </c>
      <c r="F105" s="125">
        <f t="shared" si="6"/>
        <v>16372.476885813574</v>
      </c>
      <c r="G105" s="92">
        <v>16322</v>
      </c>
      <c r="H105" s="127">
        <f t="shared" si="7"/>
        <v>-50.476885813573972</v>
      </c>
      <c r="I105" s="127">
        <f t="shared" si="8"/>
        <v>2547.9160014365852</v>
      </c>
    </row>
    <row r="106" spans="1:9" x14ac:dyDescent="0.2">
      <c r="A106" s="13">
        <v>82</v>
      </c>
      <c r="B106" s="61">
        <v>9.6027790297523836</v>
      </c>
      <c r="C106" s="61">
        <v>-0.10290211767078894</v>
      </c>
      <c r="D106" s="34">
        <f t="shared" si="5"/>
        <v>14805.87039993794</v>
      </c>
      <c r="E106" s="124">
        <v>0.91008570960643631</v>
      </c>
      <c r="F106" s="125">
        <f t="shared" si="6"/>
        <v>13474.611069268451</v>
      </c>
      <c r="G106" s="92">
        <v>12157</v>
      </c>
      <c r="H106" s="127">
        <f t="shared" si="7"/>
        <v>-1317.6110692684506</v>
      </c>
      <c r="I106" s="127">
        <f t="shared" si="8"/>
        <v>1736098.9298587497</v>
      </c>
    </row>
    <row r="107" spans="1:9" x14ac:dyDescent="0.2">
      <c r="A107" s="13">
        <v>83</v>
      </c>
      <c r="B107" s="61">
        <v>9.6108795494261319</v>
      </c>
      <c r="C107" s="61">
        <v>-0.14769864994726944</v>
      </c>
      <c r="D107" s="34">
        <f t="shared" si="5"/>
        <v>14926.292727624052</v>
      </c>
      <c r="E107" s="124">
        <v>0.86388062595723791</v>
      </c>
      <c r="F107" s="125">
        <f t="shared" si="6"/>
        <v>12894.535104760835</v>
      </c>
      <c r="G107" s="92">
        <v>11124</v>
      </c>
      <c r="H107" s="127">
        <f t="shared" si="7"/>
        <v>-1770.5351047608347</v>
      </c>
      <c r="I107" s="127">
        <f t="shared" si="8"/>
        <v>3134794.5571904597</v>
      </c>
    </row>
    <row r="108" spans="1:9" x14ac:dyDescent="0.2">
      <c r="A108" s="13">
        <v>84</v>
      </c>
      <c r="B108" s="61">
        <v>9.6189800690998801</v>
      </c>
      <c r="C108" s="61">
        <v>-0.18194863295208208</v>
      </c>
      <c r="D108" s="34">
        <f t="shared" si="5"/>
        <v>15047.694500396039</v>
      </c>
      <c r="E108" s="124">
        <v>1.1655378965874825</v>
      </c>
      <c r="F108" s="125">
        <f t="shared" si="6"/>
        <v>17538.658196482629</v>
      </c>
      <c r="G108" s="92">
        <v>14621</v>
      </c>
      <c r="H108" s="127">
        <f t="shared" si="7"/>
        <v>-2917.6581964826291</v>
      </c>
      <c r="I108" s="127">
        <f t="shared" si="8"/>
        <v>8512729.3515022676</v>
      </c>
    </row>
    <row r="109" spans="1:9" x14ac:dyDescent="0.2">
      <c r="A109" s="13">
        <v>85</v>
      </c>
      <c r="B109" s="61">
        <v>9.6270805887736284</v>
      </c>
      <c r="C109" s="61">
        <v>-0.18644955522131568</v>
      </c>
      <c r="D109" s="34">
        <f t="shared" si="5"/>
        <v>15170.083684489855</v>
      </c>
      <c r="E109" s="124">
        <v>1.1148038333779526</v>
      </c>
      <c r="F109" s="125">
        <f t="shared" si="6"/>
        <v>16911.667444133625</v>
      </c>
      <c r="G109" s="92">
        <v>14035</v>
      </c>
      <c r="H109" s="127">
        <f t="shared" si="7"/>
        <v>-2876.6674441336254</v>
      </c>
      <c r="I109" s="127">
        <f t="shared" si="8"/>
        <v>8275215.5841382844</v>
      </c>
    </row>
    <row r="110" spans="1:9" x14ac:dyDescent="0.2">
      <c r="A110" s="13">
        <v>86</v>
      </c>
      <c r="B110" s="61">
        <v>9.6351811084473766</v>
      </c>
      <c r="C110" s="61">
        <v>-0.22096298473587517</v>
      </c>
      <c r="D110" s="34">
        <f t="shared" si="5"/>
        <v>15293.468310934175</v>
      </c>
      <c r="E110" s="124">
        <v>0.91008570960643631</v>
      </c>
      <c r="F110" s="125">
        <f t="shared" si="6"/>
        <v>13918.366960100075</v>
      </c>
      <c r="G110" s="92">
        <v>11159</v>
      </c>
      <c r="H110" s="127">
        <f t="shared" si="7"/>
        <v>-2759.3669601000747</v>
      </c>
      <c r="I110" s="127">
        <f t="shared" si="8"/>
        <v>7614106.0204919269</v>
      </c>
    </row>
    <row r="111" spans="1:9" x14ac:dyDescent="0.2">
      <c r="A111" s="13">
        <v>87</v>
      </c>
      <c r="B111" s="61">
        <v>9.6432816281211249</v>
      </c>
      <c r="C111" s="61">
        <v>-0.19641430413378735</v>
      </c>
      <c r="D111" s="34">
        <f t="shared" si="5"/>
        <v>15417.856476077388</v>
      </c>
      <c r="E111" s="124">
        <v>0.86388062595723791</v>
      </c>
      <c r="F111" s="125">
        <f t="shared" si="6"/>
        <v>13319.187503472589</v>
      </c>
      <c r="G111" s="92">
        <v>10944</v>
      </c>
      <c r="H111" s="127">
        <f t="shared" si="7"/>
        <v>-2375.187503472589</v>
      </c>
      <c r="I111" s="127">
        <f t="shared" si="8"/>
        <v>5641515.6766523505</v>
      </c>
    </row>
    <row r="112" spans="1:9" x14ac:dyDescent="0.2">
      <c r="A112" s="13">
        <v>88</v>
      </c>
      <c r="B112" s="61">
        <v>9.6513821477948731</v>
      </c>
      <c r="C112" s="61">
        <v>-0.1352817882020183</v>
      </c>
      <c r="D112" s="34">
        <f t="shared" si="5"/>
        <v>15543.256342118861</v>
      </c>
      <c r="E112" s="124">
        <v>1.1655378965874825</v>
      </c>
      <c r="F112" s="125">
        <f t="shared" si="6"/>
        <v>18116.254303113263</v>
      </c>
      <c r="G112" s="92">
        <v>15824</v>
      </c>
      <c r="H112" s="127">
        <f t="shared" si="7"/>
        <v>-2292.2543031132627</v>
      </c>
      <c r="I112" s="127">
        <f t="shared" si="8"/>
        <v>5254429.7901412696</v>
      </c>
    </row>
    <row r="113" spans="1:9" x14ac:dyDescent="0.2">
      <c r="A113" s="13">
        <v>89</v>
      </c>
      <c r="B113" s="61">
        <v>9.6594826674686214</v>
      </c>
      <c r="C113" s="61">
        <v>-0.19470658316847533</v>
      </c>
      <c r="D113" s="34">
        <f t="shared" si="5"/>
        <v>15669.676137644541</v>
      </c>
      <c r="E113" s="124">
        <v>1.1148038333779526</v>
      </c>
      <c r="F113" s="125">
        <f t="shared" si="6"/>
        <v>17468.615026037165</v>
      </c>
      <c r="G113" s="92">
        <v>14378</v>
      </c>
      <c r="H113" s="127">
        <f t="shared" si="7"/>
        <v>-3090.6150260371651</v>
      </c>
      <c r="I113" s="127">
        <f t="shared" si="8"/>
        <v>9551901.2391667068</v>
      </c>
    </row>
    <row r="114" spans="1:9" x14ac:dyDescent="0.2">
      <c r="A114" s="13">
        <v>90</v>
      </c>
      <c r="B114" s="61">
        <v>9.6675831871423696</v>
      </c>
      <c r="C114" s="61">
        <v>-0.19615686540535293</v>
      </c>
      <c r="D114" s="34">
        <f t="shared" si="5"/>
        <v>15797.1241581669</v>
      </c>
      <c r="E114" s="124">
        <v>0.91008570960643631</v>
      </c>
      <c r="F114" s="125">
        <f t="shared" si="6"/>
        <v>14376.736949226301</v>
      </c>
      <c r="G114" s="92">
        <v>11816</v>
      </c>
      <c r="H114" s="127">
        <f t="shared" si="7"/>
        <v>-2560.7369492263006</v>
      </c>
      <c r="I114" s="127">
        <f t="shared" si="8"/>
        <v>6557373.7231328208</v>
      </c>
    </row>
    <row r="115" spans="1:9" x14ac:dyDescent="0.2">
      <c r="A115" s="13">
        <v>91</v>
      </c>
      <c r="B115" s="61">
        <v>9.6756837068161179</v>
      </c>
      <c r="C115" s="61">
        <v>-0.11747052564419569</v>
      </c>
      <c r="D115" s="34">
        <f t="shared" si="5"/>
        <v>15925.608766669277</v>
      </c>
      <c r="E115" s="124">
        <v>0.86388062595723791</v>
      </c>
      <c r="F115" s="125">
        <f t="shared" si="6"/>
        <v>13757.82487010033</v>
      </c>
      <c r="G115" s="92">
        <v>12233</v>
      </c>
      <c r="H115" s="127">
        <f t="shared" si="7"/>
        <v>-1524.8248701003304</v>
      </c>
      <c r="I115" s="127">
        <f t="shared" si="8"/>
        <v>2325090.8844764894</v>
      </c>
    </row>
    <row r="116" spans="1:9" x14ac:dyDescent="0.2">
      <c r="A116" s="13">
        <v>92</v>
      </c>
      <c r="B116" s="61">
        <v>9.6837842264898661</v>
      </c>
      <c r="C116" s="61">
        <v>-7.5965016520132878E-2</v>
      </c>
      <c r="D116" s="34">
        <f t="shared" si="5"/>
        <v>16055.138394154648</v>
      </c>
      <c r="E116" s="124">
        <v>1.1655378965874825</v>
      </c>
      <c r="F116" s="125">
        <f t="shared" si="6"/>
        <v>18712.87223334394</v>
      </c>
      <c r="G116" s="92">
        <v>17344</v>
      </c>
      <c r="H116" s="127">
        <f t="shared" si="7"/>
        <v>-1368.87223334394</v>
      </c>
      <c r="I116" s="127">
        <f t="shared" si="8"/>
        <v>1873811.1912200262</v>
      </c>
    </row>
    <row r="117" spans="1:9" x14ac:dyDescent="0.2">
      <c r="A117" s="13">
        <v>93</v>
      </c>
      <c r="B117" s="61">
        <v>9.6918847461636126</v>
      </c>
      <c r="C117" s="61">
        <v>-7.0715005282275811E-2</v>
      </c>
      <c r="D117" s="34">
        <f t="shared" si="5"/>
        <v>16185.721540198831</v>
      </c>
      <c r="E117" s="124">
        <v>1.1148038333779526</v>
      </c>
      <c r="F117" s="125">
        <f t="shared" si="6"/>
        <v>18043.904419001756</v>
      </c>
      <c r="G117" s="92">
        <v>16812</v>
      </c>
      <c r="H117" s="127">
        <f t="shared" si="7"/>
        <v>-1231.9044190017557</v>
      </c>
      <c r="I117" s="127">
        <f t="shared" si="8"/>
        <v>1517588.4975560533</v>
      </c>
    </row>
    <row r="118" spans="1:9" x14ac:dyDescent="0.2">
      <c r="A118" s="13">
        <v>94</v>
      </c>
      <c r="B118" s="61">
        <v>9.6999852658373609</v>
      </c>
      <c r="C118" s="61">
        <v>-0.19813612861160124</v>
      </c>
      <c r="D118" s="34">
        <f t="shared" si="5"/>
        <v>16317.366773508327</v>
      </c>
      <c r="E118" s="124">
        <v>0.91008570960643631</v>
      </c>
      <c r="F118" s="125">
        <f t="shared" si="6"/>
        <v>14850.202318976812</v>
      </c>
      <c r="G118" s="92">
        <v>12181</v>
      </c>
      <c r="H118" s="127">
        <f t="shared" si="7"/>
        <v>-2669.2023189768115</v>
      </c>
      <c r="I118" s="127">
        <f t="shared" si="8"/>
        <v>7124641.0196311884</v>
      </c>
    </row>
    <row r="119" spans="1:9" x14ac:dyDescent="0.2">
      <c r="A119" s="13">
        <v>95</v>
      </c>
      <c r="B119" s="61">
        <v>9.7080857855111091</v>
      </c>
      <c r="C119" s="61">
        <v>-6.8127255275962639E-2</v>
      </c>
      <c r="D119" s="34">
        <f t="shared" si="5"/>
        <v>16450.082732482417</v>
      </c>
      <c r="E119" s="124">
        <v>0.86388062595723791</v>
      </c>
      <c r="F119" s="125">
        <f t="shared" si="6"/>
        <v>14210.907767985262</v>
      </c>
      <c r="G119" s="92">
        <v>13275</v>
      </c>
      <c r="H119" s="127">
        <f t="shared" si="7"/>
        <v>-935.90776798526167</v>
      </c>
      <c r="I119" s="127">
        <f t="shared" si="8"/>
        <v>875923.3501751544</v>
      </c>
    </row>
    <row r="120" spans="1:9" x14ac:dyDescent="0.2">
      <c r="A120" s="13">
        <v>96</v>
      </c>
      <c r="B120" s="61">
        <v>9.7161863051848574</v>
      </c>
      <c r="C120" s="61">
        <v>-4.6115839628974697E-2</v>
      </c>
      <c r="D120" s="34">
        <f t="shared" si="5"/>
        <v>16583.878125780131</v>
      </c>
      <c r="E120" s="124">
        <v>1.1655378965874825</v>
      </c>
      <c r="F120" s="125">
        <f t="shared" si="6"/>
        <v>19329.138427984937</v>
      </c>
      <c r="G120" s="92">
        <v>18458</v>
      </c>
      <c r="H120" s="127">
        <f t="shared" si="7"/>
        <v>-871.13842798493715</v>
      </c>
      <c r="I120" s="127">
        <f t="shared" si="8"/>
        <v>758882.1607120675</v>
      </c>
    </row>
    <row r="121" spans="1:9" x14ac:dyDescent="0.2">
      <c r="A121" s="13">
        <v>97</v>
      </c>
      <c r="B121" s="61">
        <v>9.7242868248586056</v>
      </c>
      <c r="C121" s="61">
        <v>-7.0177609669283214E-2</v>
      </c>
      <c r="D121" s="34">
        <f t="shared" si="5"/>
        <v>16718.761732891646</v>
      </c>
      <c r="E121" s="124">
        <v>1.1148038333779526</v>
      </c>
      <c r="F121" s="125">
        <f t="shared" si="6"/>
        <v>18638.139669160228</v>
      </c>
      <c r="G121" s="92">
        <v>17375</v>
      </c>
      <c r="H121" s="127">
        <f t="shared" si="7"/>
        <v>-1263.1396691602276</v>
      </c>
      <c r="I121" s="127">
        <f t="shared" si="8"/>
        <v>1595521.8238062093</v>
      </c>
    </row>
    <row r="122" spans="1:9" x14ac:dyDescent="0.2">
      <c r="A122" s="13">
        <v>98</v>
      </c>
      <c r="B122" s="61">
        <v>9.7323873445323539</v>
      </c>
      <c r="C122" s="61">
        <v>-4.8777790874039439E-2</v>
      </c>
      <c r="D122" s="34">
        <f t="shared" si="5"/>
        <v>16854.742404714405</v>
      </c>
      <c r="E122" s="124">
        <v>0.91008570960643631</v>
      </c>
      <c r="F122" s="125">
        <f t="shared" si="6"/>
        <v>15339.260201628202</v>
      </c>
      <c r="G122" s="92">
        <v>14609</v>
      </c>
      <c r="H122" s="127">
        <f t="shared" si="7"/>
        <v>-730.26020162820168</v>
      </c>
      <c r="I122" s="127">
        <f t="shared" si="8"/>
        <v>533279.9620820618</v>
      </c>
    </row>
    <row r="123" spans="1:9" x14ac:dyDescent="0.2">
      <c r="A123" s="13">
        <v>99</v>
      </c>
      <c r="B123" s="61">
        <v>9.7404878642061021</v>
      </c>
      <c r="C123" s="61">
        <v>-9.6920036120883069E-2</v>
      </c>
      <c r="D123" s="34">
        <f t="shared" si="5"/>
        <v>16991.829064133904</v>
      </c>
      <c r="E123" s="124">
        <v>0.86388062595723791</v>
      </c>
      <c r="F123" s="125">
        <f t="shared" si="6"/>
        <v>14678.911928082385</v>
      </c>
      <c r="G123" s="92">
        <v>13323</v>
      </c>
      <c r="H123" s="127">
        <f t="shared" si="7"/>
        <v>-1355.9119280823852</v>
      </c>
      <c r="I123" s="127">
        <f t="shared" si="8"/>
        <v>1838497.1567160913</v>
      </c>
    </row>
    <row r="124" spans="1:9" x14ac:dyDescent="0.2">
      <c r="A124" s="13">
        <v>100</v>
      </c>
      <c r="B124" s="61">
        <v>9.7485883838798504</v>
      </c>
      <c r="C124" s="61">
        <v>-8.5640416831612498E-2</v>
      </c>
      <c r="D124" s="34">
        <f t="shared" si="5"/>
        <v>17130.030706609181</v>
      </c>
      <c r="E124" s="124">
        <v>1.1655378965874825</v>
      </c>
      <c r="F124" s="125">
        <f t="shared" si="6"/>
        <v>19965.699958260251</v>
      </c>
      <c r="G124" s="92">
        <v>18327</v>
      </c>
      <c r="H124" s="127">
        <f t="shared" si="7"/>
        <v>-1638.6999582602512</v>
      </c>
      <c r="I124" s="127">
        <f t="shared" si="8"/>
        <v>2685337.553202149</v>
      </c>
    </row>
    <row r="125" spans="1:9" x14ac:dyDescent="0.2">
      <c r="A125" s="13">
        <v>101</v>
      </c>
      <c r="B125" s="61">
        <v>9.7566889035535986</v>
      </c>
      <c r="C125" s="61">
        <v>-0.18171633181785474</v>
      </c>
      <c r="D125" s="34">
        <f t="shared" si="5"/>
        <v>17269.35640076311</v>
      </c>
      <c r="E125" s="124">
        <v>1.1148038333779526</v>
      </c>
      <c r="F125" s="125">
        <f t="shared" si="6"/>
        <v>19251.944715540798</v>
      </c>
      <c r="G125" s="92">
        <v>16053</v>
      </c>
      <c r="H125" s="127">
        <f t="shared" si="7"/>
        <v>-3198.9447155407979</v>
      </c>
      <c r="I125" s="127">
        <f t="shared" si="8"/>
        <v>10233247.293086397</v>
      </c>
    </row>
    <row r="126" spans="1:9" x14ac:dyDescent="0.2">
      <c r="A126" s="13">
        <v>102</v>
      </c>
      <c r="B126" s="61">
        <v>9.7647894232273469</v>
      </c>
      <c r="C126" s="61">
        <v>-5.0111634081005718E-2</v>
      </c>
      <c r="D126" s="34">
        <f t="shared" si="5"/>
        <v>17409.815288977454</v>
      </c>
      <c r="E126" s="124">
        <v>0.91008570960643631</v>
      </c>
      <c r="F126" s="125">
        <f t="shared" si="6"/>
        <v>15844.42410138603</v>
      </c>
      <c r="G126" s="92">
        <v>15070</v>
      </c>
      <c r="H126" s="127">
        <f t="shared" si="7"/>
        <v>-774.42410138603009</v>
      </c>
      <c r="I126" s="127">
        <f t="shared" si="8"/>
        <v>599732.68880756025</v>
      </c>
    </row>
    <row r="127" spans="1:9" x14ac:dyDescent="0.2">
      <c r="A127" s="13">
        <v>103</v>
      </c>
      <c r="B127" s="61">
        <v>9.7728899429010951</v>
      </c>
      <c r="C127" s="61">
        <v>-9.3710699512667972E-2</v>
      </c>
      <c r="D127" s="34">
        <f t="shared" si="5"/>
        <v>17551.41658799279</v>
      </c>
      <c r="E127" s="124">
        <v>0.86388062595723791</v>
      </c>
      <c r="F127" s="125">
        <f t="shared" si="6"/>
        <v>15162.32874847146</v>
      </c>
      <c r="G127" s="92">
        <v>13806</v>
      </c>
      <c r="H127" s="127">
        <f t="shared" si="7"/>
        <v>-1356.3287484714601</v>
      </c>
      <c r="I127" s="127">
        <f t="shared" si="8"/>
        <v>1839627.6739301574</v>
      </c>
    </row>
    <row r="128" spans="1:9" x14ac:dyDescent="0.2">
      <c r="A128" s="13">
        <v>104</v>
      </c>
      <c r="B128" s="61">
        <v>9.7809904625748434</v>
      </c>
      <c r="C128" s="61">
        <v>-0.12252680797393367</v>
      </c>
      <c r="D128" s="34">
        <f t="shared" si="5"/>
        <v>17694.169589513294</v>
      </c>
      <c r="E128" s="124">
        <v>1.1655378965874825</v>
      </c>
      <c r="F128" s="125">
        <f t="shared" si="6"/>
        <v>20623.225205223524</v>
      </c>
      <c r="G128" s="92">
        <v>18245</v>
      </c>
      <c r="H128" s="127">
        <f t="shared" si="7"/>
        <v>-2378.2252052235235</v>
      </c>
      <c r="I128" s="127">
        <f t="shared" si="8"/>
        <v>5655955.1267604707</v>
      </c>
    </row>
    <row r="129" spans="1:9" x14ac:dyDescent="0.2">
      <c r="A129" s="13">
        <v>105</v>
      </c>
      <c r="B129" s="61">
        <v>9.7890909822485916</v>
      </c>
      <c r="C129" s="61">
        <v>-0.13004433597013332</v>
      </c>
      <c r="D129" s="34">
        <f t="shared" si="5"/>
        <v>17838.08366081645</v>
      </c>
      <c r="E129" s="124">
        <v>1.1148038333779526</v>
      </c>
      <c r="F129" s="125">
        <f t="shared" si="6"/>
        <v>19885.9640451948</v>
      </c>
      <c r="G129" s="92">
        <v>17461</v>
      </c>
      <c r="H129" s="127">
        <f t="shared" si="7"/>
        <v>-2424.9640451947998</v>
      </c>
      <c r="I129" s="127">
        <f t="shared" si="8"/>
        <v>5880450.620487527</v>
      </c>
    </row>
    <row r="130" spans="1:9" x14ac:dyDescent="0.2">
      <c r="A130" s="13">
        <v>106</v>
      </c>
      <c r="B130" s="61">
        <v>9.7971915019223399</v>
      </c>
      <c r="C130" s="61">
        <v>-8.7236193201180257E-2</v>
      </c>
      <c r="D130" s="34">
        <f t="shared" si="5"/>
        <v>17983.168245367731</v>
      </c>
      <c r="E130" s="124">
        <v>0.91008570960643631</v>
      </c>
      <c r="F130" s="125">
        <f t="shared" si="6"/>
        <v>16366.224433557423</v>
      </c>
      <c r="G130" s="92">
        <v>14999</v>
      </c>
      <c r="H130" s="127">
        <f t="shared" si="7"/>
        <v>-1367.2244335574233</v>
      </c>
      <c r="I130" s="127">
        <f t="shared" si="8"/>
        <v>1869302.6517164169</v>
      </c>
    </row>
    <row r="131" spans="1:9" x14ac:dyDescent="0.2">
      <c r="A131" s="13">
        <v>107</v>
      </c>
      <c r="B131" s="61">
        <v>9.8052920215960881</v>
      </c>
      <c r="C131" s="61">
        <v>2.2746719303979646E-2</v>
      </c>
      <c r="D131" s="34">
        <f t="shared" si="5"/>
        <v>18129.432863440252</v>
      </c>
      <c r="E131" s="124">
        <v>0.86388062595723791</v>
      </c>
      <c r="F131" s="125">
        <f t="shared" si="6"/>
        <v>15661.665810318485</v>
      </c>
      <c r="G131" s="92">
        <v>16022</v>
      </c>
      <c r="H131" s="127">
        <f t="shared" si="7"/>
        <v>360.33418968151454</v>
      </c>
      <c r="I131" s="127">
        <f t="shared" si="8"/>
        <v>129840.7282534337</v>
      </c>
    </row>
    <row r="132" spans="1:9" x14ac:dyDescent="0.2">
      <c r="A132" s="13">
        <v>108</v>
      </c>
      <c r="B132" s="61">
        <v>9.8133925412698364</v>
      </c>
      <c r="C132" s="61">
        <v>-3.5277982364080529E-2</v>
      </c>
      <c r="D132" s="34">
        <f t="shared" si="5"/>
        <v>18276.887112739485</v>
      </c>
      <c r="E132" s="124">
        <v>1.1655378965874825</v>
      </c>
      <c r="F132" s="125">
        <f t="shared" si="6"/>
        <v>21302.404561549247</v>
      </c>
      <c r="G132" s="92">
        <v>20564</v>
      </c>
      <c r="H132" s="127">
        <f t="shared" si="7"/>
        <v>-738.40456154924686</v>
      </c>
      <c r="I132" s="127">
        <f t="shared" si="8"/>
        <v>545241.29651673546</v>
      </c>
    </row>
    <row r="133" spans="1:9" x14ac:dyDescent="0.2">
      <c r="A133" s="13">
        <v>109</v>
      </c>
      <c r="B133" s="61">
        <v>9.8214930609435847</v>
      </c>
      <c r="C133" s="61">
        <v>-0.22684367857496035</v>
      </c>
      <c r="D133" s="34">
        <f t="shared" si="5"/>
        <v>18425.540669033049</v>
      </c>
      <c r="E133" s="124">
        <v>1.1148038333779526</v>
      </c>
      <c r="F133" s="125">
        <f t="shared" si="6"/>
        <v>20540.863369899409</v>
      </c>
      <c r="G133" s="92">
        <v>16372</v>
      </c>
      <c r="H133" s="127">
        <f t="shared" si="7"/>
        <v>-4168.863369899409</v>
      </c>
      <c r="I133" s="127">
        <f t="shared" si="8"/>
        <v>17379421.796889056</v>
      </c>
    </row>
    <row r="134" spans="1:9" x14ac:dyDescent="0.2">
      <c r="A134" s="13">
        <v>110</v>
      </c>
      <c r="B134" s="61">
        <v>9.8295935806173329</v>
      </c>
      <c r="C134" s="61">
        <v>-6.4199969694431758E-2</v>
      </c>
      <c r="D134" s="34">
        <f t="shared" si="5"/>
        <v>18575.403286785622</v>
      </c>
      <c r="E134" s="124">
        <v>0.91008570960643631</v>
      </c>
      <c r="F134" s="125">
        <f t="shared" si="6"/>
        <v>16905.209081480021</v>
      </c>
      <c r="G134" s="92">
        <v>15854</v>
      </c>
      <c r="H134" s="127">
        <f t="shared" si="7"/>
        <v>-1051.2090814800213</v>
      </c>
      <c r="I134" s="127">
        <f t="shared" si="8"/>
        <v>1105040.53298607</v>
      </c>
    </row>
    <row r="135" spans="1:9" x14ac:dyDescent="0.2">
      <c r="A135" s="13">
        <v>111</v>
      </c>
      <c r="B135" s="61">
        <v>9.8376941002910812</v>
      </c>
      <c r="C135" s="61">
        <v>-6.7930508952516178E-2</v>
      </c>
      <c r="D135" s="34">
        <f t="shared" si="5"/>
        <v>18726.484799799025</v>
      </c>
      <c r="E135" s="124">
        <v>0.86388062595723791</v>
      </c>
      <c r="F135" s="125">
        <f t="shared" si="6"/>
        <v>16177.447410829083</v>
      </c>
      <c r="G135" s="92">
        <v>15115</v>
      </c>
      <c r="H135" s="127">
        <f t="shared" si="7"/>
        <v>-1062.4474108290833</v>
      </c>
      <c r="I135" s="127">
        <f t="shared" si="8"/>
        <v>1128794.5007774229</v>
      </c>
    </row>
    <row r="136" spans="1:9" x14ac:dyDescent="0.2">
      <c r="A136" s="13">
        <v>112</v>
      </c>
      <c r="B136" s="61">
        <v>9.8457946199648294</v>
      </c>
      <c r="C136" s="61">
        <v>-0.18941589973050377</v>
      </c>
      <c r="D136" s="34">
        <f t="shared" si="5"/>
        <v>18878.795121857485</v>
      </c>
      <c r="E136" s="124">
        <v>1.1655378965874825</v>
      </c>
      <c r="F136" s="125">
        <f t="shared" si="6"/>
        <v>22003.9511564358</v>
      </c>
      <c r="G136" s="92">
        <v>18207</v>
      </c>
      <c r="H136" s="127">
        <f t="shared" si="7"/>
        <v>-3796.9511564357999</v>
      </c>
      <c r="I136" s="127">
        <f t="shared" si="8"/>
        <v>14416838.084359158</v>
      </c>
    </row>
    <row r="137" spans="1:9" x14ac:dyDescent="0.2">
      <c r="A137" s="13">
        <v>113</v>
      </c>
      <c r="B137" s="61">
        <v>9.8538951396385777</v>
      </c>
      <c r="C137" s="61">
        <v>-8.501942437262322E-2</v>
      </c>
      <c r="D137" s="34">
        <f t="shared" si="5"/>
        <v>19032.344247378187</v>
      </c>
      <c r="E137" s="124">
        <v>1.1148038333779526</v>
      </c>
      <c r="F137" s="125">
        <f t="shared" si="6"/>
        <v>21217.330325146027</v>
      </c>
      <c r="G137" s="92">
        <v>19488</v>
      </c>
      <c r="H137" s="127">
        <f t="shared" si="7"/>
        <v>-1729.3303251460275</v>
      </c>
      <c r="I137" s="127">
        <f t="shared" si="8"/>
        <v>2990583.3734696652</v>
      </c>
    </row>
    <row r="138" spans="1:9" x14ac:dyDescent="0.2">
      <c r="A138" s="13">
        <v>114</v>
      </c>
      <c r="B138" s="61">
        <v>9.8619956593123259</v>
      </c>
      <c r="C138" s="61">
        <v>-4.7974091683693487E-2</v>
      </c>
      <c r="D138" s="34">
        <f t="shared" si="5"/>
        <v>19187.142252067075</v>
      </c>
      <c r="E138" s="124">
        <v>0.91008570960643631</v>
      </c>
      <c r="F138" s="125">
        <f t="shared" si="6"/>
        <v>17461.943971792101</v>
      </c>
      <c r="G138" s="92">
        <v>16644</v>
      </c>
      <c r="H138" s="127">
        <f t="shared" si="7"/>
        <v>-817.94397179210137</v>
      </c>
      <c r="I138" s="127">
        <f t="shared" si="8"/>
        <v>669032.3409910379</v>
      </c>
    </row>
    <row r="139" spans="1:9" x14ac:dyDescent="0.2">
      <c r="A139" s="13">
        <v>115</v>
      </c>
      <c r="B139" s="61">
        <v>9.8700961789860742</v>
      </c>
      <c r="C139" s="61">
        <v>0.10880664415928543</v>
      </c>
      <c r="D139" s="34">
        <f t="shared" si="5"/>
        <v>19343.199293580023</v>
      </c>
      <c r="E139" s="124">
        <v>0.86388062595723791</v>
      </c>
      <c r="F139" s="125">
        <f t="shared" si="6"/>
        <v>16710.215113753511</v>
      </c>
      <c r="G139" s="92">
        <v>18631</v>
      </c>
      <c r="H139" s="127">
        <f t="shared" si="7"/>
        <v>1920.7848862464889</v>
      </c>
      <c r="I139" s="127">
        <f t="shared" si="8"/>
        <v>3689414.5792329372</v>
      </c>
    </row>
    <row r="140" spans="1:9" x14ac:dyDescent="0.2">
      <c r="A140" s="13">
        <v>116</v>
      </c>
      <c r="B140" s="61">
        <v>9.8781966986598224</v>
      </c>
      <c r="C140" s="61">
        <v>-7.4682882062189648E-2</v>
      </c>
      <c r="D140" s="34">
        <f t="shared" si="5"/>
        <v>19500.525612189365</v>
      </c>
      <c r="E140" s="124">
        <v>1.1655378965874825</v>
      </c>
      <c r="F140" s="125">
        <f t="shared" si="6"/>
        <v>22728.601604381522</v>
      </c>
      <c r="G140" s="92">
        <v>21093</v>
      </c>
      <c r="H140" s="127">
        <f t="shared" si="7"/>
        <v>-1635.6016043815216</v>
      </c>
      <c r="I140" s="127">
        <f t="shared" si="8"/>
        <v>2675192.6082554073</v>
      </c>
    </row>
    <row r="141" spans="1:9" x14ac:dyDescent="0.2">
      <c r="A141" s="13">
        <v>117</v>
      </c>
      <c r="B141" s="61">
        <v>9.8862972183335707</v>
      </c>
      <c r="C141" s="61">
        <v>1.3412288784257598E-2</v>
      </c>
      <c r="D141" s="34">
        <f t="shared" si="5"/>
        <v>19659.131531455841</v>
      </c>
      <c r="E141" s="124">
        <v>1.1148038333779526</v>
      </c>
      <c r="F141" s="125">
        <f t="shared" si="6"/>
        <v>21916.075192148353</v>
      </c>
      <c r="G141" s="92">
        <v>22212</v>
      </c>
      <c r="H141" s="127">
        <f t="shared" si="7"/>
        <v>295.92480785164662</v>
      </c>
      <c r="I141" s="127">
        <f t="shared" si="8"/>
        <v>87571.491902033973</v>
      </c>
    </row>
    <row r="142" spans="1:9" x14ac:dyDescent="0.2">
      <c r="A142" s="13">
        <v>118</v>
      </c>
      <c r="B142" s="61">
        <v>9.8943977380073171</v>
      </c>
      <c r="C142" s="61">
        <v>9.1334940273391396E-2</v>
      </c>
      <c r="D142" s="34">
        <f t="shared" si="5"/>
        <v>19819.027458905992</v>
      </c>
      <c r="E142" s="124">
        <v>0.91008570960643631</v>
      </c>
      <c r="F142" s="125">
        <f t="shared" si="6"/>
        <v>18037.013668647905</v>
      </c>
      <c r="G142" s="92">
        <v>19762</v>
      </c>
      <c r="H142" s="127">
        <f t="shared" si="7"/>
        <v>1724.9863313520946</v>
      </c>
      <c r="I142" s="127">
        <f t="shared" si="8"/>
        <v>2975577.8433515583</v>
      </c>
    </row>
    <row r="143" spans="1:9" x14ac:dyDescent="0.2">
      <c r="A143" s="13">
        <v>119</v>
      </c>
      <c r="B143" s="61">
        <v>9.9024982576810654</v>
      </c>
      <c r="C143" s="61">
        <v>0.11700539871521443</v>
      </c>
      <c r="D143" s="34">
        <f t="shared" si="5"/>
        <v>19980.223886715223</v>
      </c>
      <c r="E143" s="124">
        <v>0.86388062595723791</v>
      </c>
      <c r="F143" s="125">
        <f t="shared" si="6"/>
        <v>17260.528318021305</v>
      </c>
      <c r="G143" s="92">
        <v>19403</v>
      </c>
      <c r="H143" s="127">
        <f t="shared" si="7"/>
        <v>2142.4716819786954</v>
      </c>
      <c r="I143" s="127">
        <f t="shared" si="8"/>
        <v>4590184.9080806198</v>
      </c>
    </row>
    <row r="144" spans="1:9" x14ac:dyDescent="0.2">
      <c r="A144" s="13">
        <v>120</v>
      </c>
      <c r="B144" s="61">
        <v>9.9105987773548136</v>
      </c>
      <c r="C144" s="61">
        <v>-0.10075223638000885</v>
      </c>
      <c r="D144" s="34">
        <f t="shared" si="5"/>
        <v>20142.731392396076</v>
      </c>
      <c r="E144" s="124">
        <v>1.1655378965874825</v>
      </c>
      <c r="F144" s="125">
        <f t="shared" si="6"/>
        <v>23477.116778619977</v>
      </c>
      <c r="G144" s="92">
        <v>21227</v>
      </c>
      <c r="H144" s="127">
        <f t="shared" si="7"/>
        <v>-2250.1167786199767</v>
      </c>
      <c r="I144" s="127">
        <f t="shared" si="8"/>
        <v>5063025.5174271408</v>
      </c>
    </row>
    <row r="145" spans="1:9" x14ac:dyDescent="0.2">
      <c r="A145" s="13">
        <v>121</v>
      </c>
      <c r="B145" s="61">
        <v>9.9186992970285619</v>
      </c>
      <c r="C145" s="61">
        <v>2.349478717695419E-2</v>
      </c>
      <c r="D145" s="34">
        <f t="shared" si="5"/>
        <v>20306.560639492458</v>
      </c>
      <c r="E145" s="124">
        <v>1.1148038333779526</v>
      </c>
      <c r="F145" s="125">
        <f t="shared" si="6"/>
        <v>22637.83164362804</v>
      </c>
      <c r="G145" s="92">
        <v>23176</v>
      </c>
      <c r="H145" s="127">
        <f t="shared" si="7"/>
        <v>538.16835637195982</v>
      </c>
      <c r="I145" s="127">
        <f t="shared" si="8"/>
        <v>289625.17980009672</v>
      </c>
    </row>
    <row r="146" spans="1:9" x14ac:dyDescent="0.2">
      <c r="A146" s="13">
        <v>122</v>
      </c>
      <c r="B146" s="61">
        <v>9.9267998167023102</v>
      </c>
      <c r="C146" s="61">
        <v>0.11123010483118456</v>
      </c>
      <c r="D146" s="34">
        <f t="shared" si="5"/>
        <v>20471.722378279333</v>
      </c>
      <c r="E146" s="124">
        <v>0.91008570960643631</v>
      </c>
      <c r="F146" s="125">
        <f t="shared" si="6"/>
        <v>18631.02198750231</v>
      </c>
      <c r="G146" s="92">
        <v>20823</v>
      </c>
      <c r="H146" s="127">
        <f t="shared" si="7"/>
        <v>2191.9780124976896</v>
      </c>
      <c r="I146" s="127">
        <f t="shared" si="8"/>
        <v>4804767.6072733216</v>
      </c>
    </row>
    <row r="147" spans="1:9" x14ac:dyDescent="0.2">
      <c r="A147" s="13">
        <v>123</v>
      </c>
      <c r="B147" s="61">
        <v>9.9349003363760584</v>
      </c>
      <c r="C147" s="61">
        <v>0.14674565713382748</v>
      </c>
      <c r="D147" s="34">
        <f t="shared" si="5"/>
        <v>20638.227446468136</v>
      </c>
      <c r="E147" s="124">
        <v>0.86388062595723791</v>
      </c>
      <c r="F147" s="125">
        <f t="shared" si="6"/>
        <v>17828.964845102742</v>
      </c>
      <c r="G147" s="92">
        <v>20647</v>
      </c>
      <c r="H147" s="127">
        <f t="shared" si="7"/>
        <v>2818.0351548972576</v>
      </c>
      <c r="I147" s="127">
        <f t="shared" si="8"/>
        <v>7941322.1342368107</v>
      </c>
    </row>
    <row r="148" spans="1:9" x14ac:dyDescent="0.2">
      <c r="A148" s="13">
        <v>124</v>
      </c>
      <c r="B148" s="61">
        <v>9.9430008560498067</v>
      </c>
      <c r="C148" s="61">
        <v>-0.12803248445759507</v>
      </c>
      <c r="D148" s="34">
        <f t="shared" si="5"/>
        <v>20806.086769917943</v>
      </c>
      <c r="E148" s="124">
        <v>1.1655378965874825</v>
      </c>
      <c r="F148" s="125">
        <f t="shared" si="6"/>
        <v>24250.282610026807</v>
      </c>
      <c r="G148" s="92">
        <v>21336</v>
      </c>
      <c r="H148" s="127">
        <f t="shared" si="7"/>
        <v>-2914.2826100268067</v>
      </c>
      <c r="I148" s="127">
        <f t="shared" si="8"/>
        <v>8493043.1311046556</v>
      </c>
    </row>
    <row r="149" spans="1:9" x14ac:dyDescent="0.2">
      <c r="A149" s="13">
        <v>125</v>
      </c>
      <c r="B149" s="61">
        <v>9.9511013757235549</v>
      </c>
      <c r="C149" s="61">
        <v>3.1870361142249948E-3</v>
      </c>
      <c r="D149" s="34">
        <f t="shared" si="5"/>
        <v>20975.311363352397</v>
      </c>
      <c r="E149" s="124">
        <v>1.1148038333779526</v>
      </c>
      <c r="F149" s="125">
        <f t="shared" si="6"/>
        <v>23383.357514161384</v>
      </c>
      <c r="G149" s="92">
        <v>23458</v>
      </c>
      <c r="H149" s="127">
        <f t="shared" si="7"/>
        <v>74.642485838616267</v>
      </c>
      <c r="I149" s="127">
        <f t="shared" si="8"/>
        <v>5571.5006921680297</v>
      </c>
    </row>
    <row r="150" spans="1:9" x14ac:dyDescent="0.2">
      <c r="A150" s="13">
        <v>126</v>
      </c>
      <c r="B150" s="61">
        <v>9.9592018953973032</v>
      </c>
      <c r="C150" s="61">
        <v>0.13394868880863875</v>
      </c>
      <c r="D150" s="34">
        <f t="shared" si="5"/>
        <v>21145.912331082498</v>
      </c>
      <c r="E150" s="124">
        <v>0.91008570960643631</v>
      </c>
      <c r="F150" s="125">
        <f t="shared" si="6"/>
        <v>19244.592629108705</v>
      </c>
      <c r="G150" s="92">
        <v>22003</v>
      </c>
      <c r="H150" s="127">
        <f t="shared" si="7"/>
        <v>2758.4073708912947</v>
      </c>
      <c r="I150" s="127">
        <f t="shared" si="8"/>
        <v>7608811.2237874251</v>
      </c>
    </row>
    <row r="151" spans="1:9" x14ac:dyDescent="0.2">
      <c r="A151" s="13">
        <v>127</v>
      </c>
      <c r="B151" s="61">
        <v>9.9673024150710514</v>
      </c>
      <c r="C151" s="61">
        <v>0.16164042475381102</v>
      </c>
      <c r="D151" s="34">
        <f t="shared" si="5"/>
        <v>21317.900867735232</v>
      </c>
      <c r="E151" s="124">
        <v>0.86388062595723791</v>
      </c>
      <c r="F151" s="125">
        <f t="shared" si="6"/>
        <v>18416.121545713457</v>
      </c>
      <c r="G151" s="92">
        <v>21647</v>
      </c>
      <c r="H151" s="127">
        <f t="shared" si="7"/>
        <v>3230.8784542865433</v>
      </c>
      <c r="I151" s="127">
        <f t="shared" si="8"/>
        <v>10438575.586373003</v>
      </c>
    </row>
    <row r="152" spans="1:9" x14ac:dyDescent="0.2">
      <c r="A152" s="13">
        <v>128</v>
      </c>
      <c r="B152" s="61">
        <v>9.9754029347447997</v>
      </c>
      <c r="C152" s="61">
        <v>5.3139537145471039E-2</v>
      </c>
      <c r="D152" s="34">
        <f t="shared" si="5"/>
        <v>21491.288258988181</v>
      </c>
      <c r="E152" s="124">
        <v>1.1655378965874825</v>
      </c>
      <c r="F152" s="125">
        <f t="shared" si="6"/>
        <v>25048.910912336345</v>
      </c>
      <c r="G152" s="92">
        <v>26416</v>
      </c>
      <c r="H152" s="127">
        <f t="shared" si="7"/>
        <v>1367.0890876636549</v>
      </c>
      <c r="I152" s="127">
        <f t="shared" si="8"/>
        <v>1868932.5736090443</v>
      </c>
    </row>
    <row r="153" spans="1:9" x14ac:dyDescent="0.2">
      <c r="A153" s="13">
        <v>129</v>
      </c>
      <c r="B153" s="61">
        <v>9.9835034544185479</v>
      </c>
      <c r="C153" s="61">
        <v>4.3448577984920078E-2</v>
      </c>
      <c r="D153" s="34">
        <f t="shared" si="5"/>
        <v>21666.085882310035</v>
      </c>
      <c r="E153" s="124">
        <v>1.1148038333779526</v>
      </c>
      <c r="F153" s="125">
        <f t="shared" si="6"/>
        <v>24153.435595895167</v>
      </c>
      <c r="G153" s="92">
        <v>25226</v>
      </c>
      <c r="H153" s="127">
        <f t="shared" si="7"/>
        <v>1072.5644041048326</v>
      </c>
      <c r="I153" s="127">
        <f t="shared" si="8"/>
        <v>1150394.4009527548</v>
      </c>
    </row>
    <row r="154" spans="1:9" x14ac:dyDescent="0.2">
      <c r="A154" s="13">
        <v>130</v>
      </c>
      <c r="B154" s="61">
        <v>9.9916039740922962</v>
      </c>
      <c r="C154" s="61">
        <v>0.21810178686499704</v>
      </c>
      <c r="D154" s="34">
        <f t="shared" ref="D154:D173" si="9">EXP(B154)</f>
        <v>21842.305207707202</v>
      </c>
      <c r="E154" s="124">
        <v>0.91008570960643631</v>
      </c>
      <c r="F154" s="125">
        <f t="shared" ref="F154:F173" si="10">D154*E154</f>
        <v>19878.36983439657</v>
      </c>
      <c r="G154" s="92">
        <v>24723</v>
      </c>
      <c r="H154" s="127">
        <f t="shared" ref="H154:H173" si="11">G154-F154</f>
        <v>4844.6301656034302</v>
      </c>
      <c r="I154" s="127">
        <f t="shared" ref="I154:I173" si="12">H154*H154</f>
        <v>23470441.441474721</v>
      </c>
    </row>
    <row r="155" spans="1:9" x14ac:dyDescent="0.2">
      <c r="A155" s="13">
        <v>131</v>
      </c>
      <c r="B155" s="61">
        <v>9.9997044937660444</v>
      </c>
      <c r="C155" s="61">
        <v>4.7349954698468366E-2</v>
      </c>
      <c r="D155" s="34">
        <f t="shared" si="9"/>
        <v>22019.957798476444</v>
      </c>
      <c r="E155" s="124">
        <v>0.86388062595723791</v>
      </c>
      <c r="F155" s="125">
        <f t="shared" si="10"/>
        <v>19022.614926499791</v>
      </c>
      <c r="G155" s="92">
        <v>19945</v>
      </c>
      <c r="H155" s="127">
        <f t="shared" si="11"/>
        <v>922.38507350020882</v>
      </c>
      <c r="I155" s="127">
        <f t="shared" si="12"/>
        <v>850794.22381598561</v>
      </c>
    </row>
    <row r="156" spans="1:9" x14ac:dyDescent="0.2">
      <c r="A156" s="13">
        <v>132</v>
      </c>
      <c r="B156" s="61">
        <v>10.007805013439793</v>
      </c>
      <c r="C156" s="61">
        <v>-7.3513319060287685E-2</v>
      </c>
      <c r="D156" s="34">
        <f t="shared" si="9"/>
        <v>22199.055311963635</v>
      </c>
      <c r="E156" s="124">
        <v>1.1655378965874825</v>
      </c>
      <c r="F156" s="125">
        <f t="shared" si="10"/>
        <v>25873.840234535277</v>
      </c>
      <c r="G156" s="92">
        <v>24040</v>
      </c>
      <c r="H156" s="127">
        <f t="shared" si="11"/>
        <v>-1833.840234535277</v>
      </c>
      <c r="I156" s="127">
        <f t="shared" si="12"/>
        <v>3362970.0058003995</v>
      </c>
    </row>
    <row r="157" spans="1:9" x14ac:dyDescent="0.2">
      <c r="A157" s="13">
        <v>133</v>
      </c>
      <c r="B157" s="61">
        <v>10.015905533113541</v>
      </c>
      <c r="C157" s="61">
        <v>3.4061915307574964E-3</v>
      </c>
      <c r="D157" s="34">
        <f t="shared" si="9"/>
        <v>22379.609500328716</v>
      </c>
      <c r="E157" s="124">
        <v>1.1148038333779526</v>
      </c>
      <c r="F157" s="125">
        <f t="shared" si="10"/>
        <v>24948.874460468098</v>
      </c>
      <c r="G157" s="92">
        <v>25034</v>
      </c>
      <c r="H157" s="127">
        <f t="shared" si="11"/>
        <v>85.125539531902177</v>
      </c>
      <c r="I157" s="127">
        <f t="shared" si="12"/>
        <v>7246.3574805974404</v>
      </c>
    </row>
    <row r="158" spans="1:9" x14ac:dyDescent="0.2">
      <c r="A158" s="13">
        <v>134</v>
      </c>
      <c r="B158" s="61">
        <v>10.024006052787289</v>
      </c>
      <c r="C158" s="61">
        <v>0.19223093603116581</v>
      </c>
      <c r="D158" s="34">
        <f t="shared" si="9"/>
        <v>22561.632211316861</v>
      </c>
      <c r="E158" s="124">
        <v>0.91008570960643631</v>
      </c>
      <c r="F158" s="125">
        <f t="shared" si="10"/>
        <v>20533.019060915736</v>
      </c>
      <c r="G158" s="92">
        <v>24885</v>
      </c>
      <c r="H158" s="127">
        <f t="shared" si="11"/>
        <v>4351.9809390842638</v>
      </c>
      <c r="I158" s="127">
        <f t="shared" si="12"/>
        <v>18939738.094152752</v>
      </c>
    </row>
    <row r="159" spans="1:9" x14ac:dyDescent="0.2">
      <c r="A159" s="13">
        <v>135</v>
      </c>
      <c r="B159" s="61">
        <v>10.032106572461037</v>
      </c>
      <c r="C159" s="61">
        <v>7.4459998018706841E-2</v>
      </c>
      <c r="D159" s="34">
        <f t="shared" si="9"/>
        <v>22745.135389035888</v>
      </c>
      <c r="E159" s="124">
        <v>0.86388062595723791</v>
      </c>
      <c r="F159" s="125">
        <f t="shared" si="10"/>
        <v>19649.081797362447</v>
      </c>
      <c r="G159" s="92">
        <v>21168</v>
      </c>
      <c r="H159" s="127">
        <f t="shared" si="11"/>
        <v>1518.9182026375529</v>
      </c>
      <c r="I159" s="127">
        <f t="shared" si="12"/>
        <v>2307112.5063036941</v>
      </c>
    </row>
    <row r="160" spans="1:9" x14ac:dyDescent="0.2">
      <c r="A160" s="13">
        <v>136</v>
      </c>
      <c r="B160" s="61">
        <v>10.040207092134786</v>
      </c>
      <c r="C160" s="61">
        <v>-0.12689092560884241</v>
      </c>
      <c r="D160" s="34">
        <f t="shared" si="9"/>
        <v>22930.131074740049</v>
      </c>
      <c r="E160" s="124">
        <v>1.1655378965874825</v>
      </c>
      <c r="F160" s="125">
        <f t="shared" si="10"/>
        <v>26725.936741327787</v>
      </c>
      <c r="G160" s="92">
        <v>23541</v>
      </c>
      <c r="H160" s="127">
        <f t="shared" si="11"/>
        <v>-3184.9367413277869</v>
      </c>
      <c r="I160" s="127">
        <f t="shared" si="12"/>
        <v>10143822.046259662</v>
      </c>
    </row>
    <row r="161" spans="1:9" x14ac:dyDescent="0.2">
      <c r="A161" s="13">
        <v>137</v>
      </c>
      <c r="B161" s="61">
        <v>10.048307611808534</v>
      </c>
      <c r="C161" s="61">
        <v>9.5962523003620959E-3</v>
      </c>
      <c r="D161" s="34">
        <f t="shared" si="9"/>
        <v>23116.631407620134</v>
      </c>
      <c r="E161" s="124">
        <v>1.1148038333779526</v>
      </c>
      <c r="F161" s="125">
        <f t="shared" si="10"/>
        <v>25770.509308000102</v>
      </c>
      <c r="G161" s="92">
        <v>26019</v>
      </c>
      <c r="H161" s="127">
        <f t="shared" si="11"/>
        <v>248.49069199989754</v>
      </c>
      <c r="I161" s="127">
        <f t="shared" si="12"/>
        <v>61747.624010587941</v>
      </c>
    </row>
    <row r="162" spans="1:9" x14ac:dyDescent="0.2">
      <c r="A162" s="13">
        <v>138</v>
      </c>
      <c r="B162" s="61">
        <v>10.056408131482282</v>
      </c>
      <c r="C162" s="61">
        <v>0.15062448086012736</v>
      </c>
      <c r="D162" s="34">
        <f t="shared" si="9"/>
        <v>23304.64862560005</v>
      </c>
      <c r="E162" s="124">
        <v>0.91008570960643631</v>
      </c>
      <c r="F162" s="125">
        <f t="shared" si="10"/>
        <v>21209.227681557881</v>
      </c>
      <c r="G162" s="92">
        <v>24657</v>
      </c>
      <c r="H162" s="127">
        <f t="shared" si="11"/>
        <v>3447.7723184421193</v>
      </c>
      <c r="I162" s="127">
        <f t="shared" si="12"/>
        <v>11887133.959815746</v>
      </c>
    </row>
    <row r="163" spans="1:9" x14ac:dyDescent="0.2">
      <c r="A163" s="13">
        <v>139</v>
      </c>
      <c r="B163" s="61">
        <v>10.06450865115603</v>
      </c>
      <c r="C163" s="61">
        <v>1.480984287904441E-2</v>
      </c>
      <c r="D163" s="34">
        <f t="shared" si="9"/>
        <v>23494.19506613984</v>
      </c>
      <c r="E163" s="124">
        <v>0.86388062595723791</v>
      </c>
      <c r="F163" s="125">
        <f t="shared" si="10"/>
        <v>20296.179940098336</v>
      </c>
      <c r="G163" s="92">
        <v>20599</v>
      </c>
      <c r="H163" s="127">
        <f t="shared" si="11"/>
        <v>302.82005990166363</v>
      </c>
      <c r="I163" s="127">
        <f t="shared" si="12"/>
        <v>91699.988678847149</v>
      </c>
    </row>
    <row r="164" spans="1:9" x14ac:dyDescent="0.2">
      <c r="A164" s="13">
        <v>140</v>
      </c>
      <c r="B164" s="61">
        <v>10.072609170829779</v>
      </c>
      <c r="C164" s="61">
        <v>-0.11797667550671953</v>
      </c>
      <c r="D164" s="34">
        <f t="shared" si="9"/>
        <v>23685.283167045276</v>
      </c>
      <c r="E164" s="124">
        <v>1.1655378965874825</v>
      </c>
      <c r="F164" s="125">
        <f t="shared" si="10"/>
        <v>27606.095122596857</v>
      </c>
      <c r="G164" s="92">
        <v>24534</v>
      </c>
      <c r="H164" s="127">
        <f t="shared" si="11"/>
        <v>-3072.0951225968565</v>
      </c>
      <c r="I164" s="127">
        <f t="shared" si="12"/>
        <v>9437768.4422833957</v>
      </c>
    </row>
    <row r="165" spans="1:9" x14ac:dyDescent="0.2">
      <c r="A165" s="13">
        <v>141</v>
      </c>
      <c r="B165" s="61">
        <v>10.080709690503527</v>
      </c>
      <c r="C165" s="61">
        <v>7.5856415134456512E-2</v>
      </c>
      <c r="D165" s="34">
        <f t="shared" si="9"/>
        <v>23877.925467283985</v>
      </c>
      <c r="E165" s="124">
        <v>1.1148038333779526</v>
      </c>
      <c r="F165" s="125">
        <f t="shared" si="10"/>
        <v>26619.202844041229</v>
      </c>
      <c r="G165" s="92">
        <v>28717</v>
      </c>
      <c r="H165" s="127">
        <f t="shared" si="11"/>
        <v>2097.7971559587713</v>
      </c>
      <c r="I165" s="127">
        <f t="shared" si="12"/>
        <v>4400752.9075487098</v>
      </c>
    </row>
    <row r="166" spans="1:9" x14ac:dyDescent="0.2">
      <c r="A166" s="13">
        <v>142</v>
      </c>
      <c r="B166" s="61">
        <v>10.088810210177275</v>
      </c>
      <c r="C166" s="61">
        <v>0.17655176050550736</v>
      </c>
      <c r="D166" s="34">
        <f t="shared" si="9"/>
        <v>24072.134607808264</v>
      </c>
      <c r="E166" s="124">
        <v>0.91008570960643631</v>
      </c>
      <c r="F166" s="125">
        <f t="shared" si="10"/>
        <v>21907.705706288838</v>
      </c>
      <c r="G166" s="92">
        <v>26138</v>
      </c>
      <c r="H166" s="127">
        <f t="shared" si="11"/>
        <v>4230.294293711162</v>
      </c>
      <c r="I166" s="127">
        <f t="shared" si="12"/>
        <v>17895389.811405219</v>
      </c>
    </row>
    <row r="167" spans="1:9" x14ac:dyDescent="0.2">
      <c r="A167" s="13">
        <v>143</v>
      </c>
      <c r="B167" s="61">
        <v>10.096910729851022</v>
      </c>
      <c r="C167" s="61">
        <v>9.1267176074884659E-2</v>
      </c>
      <c r="D167" s="34">
        <f t="shared" si="9"/>
        <v>24267.923332384507</v>
      </c>
      <c r="E167" s="124">
        <v>0.86388062595723791</v>
      </c>
      <c r="F167" s="125">
        <f t="shared" si="10"/>
        <v>20964.588799062589</v>
      </c>
      <c r="G167" s="92">
        <v>22968</v>
      </c>
      <c r="H167" s="127">
        <f t="shared" si="11"/>
        <v>2003.4112009374112</v>
      </c>
      <c r="I167" s="127">
        <f t="shared" si="12"/>
        <v>4013656.4400414801</v>
      </c>
    </row>
    <row r="168" spans="1:9" x14ac:dyDescent="0.2">
      <c r="A168" s="13">
        <v>144</v>
      </c>
      <c r="B168" s="61">
        <v>10.105011249524772</v>
      </c>
      <c r="C168" s="61">
        <v>-7.0392484714268733E-2</v>
      </c>
      <c r="D168" s="34">
        <f t="shared" si="9"/>
        <v>24465.304488429665</v>
      </c>
      <c r="E168" s="124">
        <v>1.1655378965874825</v>
      </c>
      <c r="F168" s="125">
        <f t="shared" si="10"/>
        <v>28515.239532816606</v>
      </c>
      <c r="G168" s="92">
        <v>26577</v>
      </c>
      <c r="H168" s="127">
        <f t="shared" si="11"/>
        <v>-1938.2395328166058</v>
      </c>
      <c r="I168" s="127">
        <f t="shared" si="12"/>
        <v>3756772.4865731341</v>
      </c>
    </row>
    <row r="169" spans="1:9" x14ac:dyDescent="0.2">
      <c r="A169" s="13">
        <v>145</v>
      </c>
      <c r="B169" s="61">
        <v>10.113111769198518</v>
      </c>
      <c r="C169" s="61">
        <v>4.1467476939974546E-2</v>
      </c>
      <c r="D169" s="34">
        <f t="shared" si="9"/>
        <v>24664.291027853775</v>
      </c>
      <c r="E169" s="124">
        <v>1.1148038333779526</v>
      </c>
      <c r="F169" s="125">
        <f t="shared" si="10"/>
        <v>27495.846185400831</v>
      </c>
      <c r="G169" s="92">
        <v>28660</v>
      </c>
      <c r="H169" s="127">
        <f t="shared" si="11"/>
        <v>1164.153814599169</v>
      </c>
      <c r="I169" s="127">
        <f t="shared" si="12"/>
        <v>1355254.1040457962</v>
      </c>
    </row>
    <row r="170" spans="1:9" x14ac:dyDescent="0.2">
      <c r="A170" s="13">
        <v>146</v>
      </c>
      <c r="B170" s="61">
        <v>10.121212288872268</v>
      </c>
      <c r="C170" s="61">
        <v>0.29618845154455009</v>
      </c>
      <c r="D170" s="34">
        <f t="shared" si="9"/>
        <v>24864.896007910531</v>
      </c>
      <c r="E170" s="124">
        <v>0.91008570960643631</v>
      </c>
      <c r="F170" s="125">
        <f t="shared" si="10"/>
        <v>22629.186527649501</v>
      </c>
      <c r="G170" s="92">
        <v>30430</v>
      </c>
      <c r="H170" s="127">
        <f t="shared" si="11"/>
        <v>7800.8134723504991</v>
      </c>
      <c r="I170" s="127">
        <f t="shared" si="12"/>
        <v>60852690.830405049</v>
      </c>
    </row>
    <row r="171" spans="1:9" x14ac:dyDescent="0.2">
      <c r="A171" s="13">
        <v>147</v>
      </c>
      <c r="B171" s="61">
        <v>10.129312808546015</v>
      </c>
      <c r="C171" s="61">
        <v>0.23369903779697765</v>
      </c>
      <c r="D171" s="34">
        <f t="shared" si="9"/>
        <v>25067.132592053371</v>
      </c>
      <c r="E171" s="124">
        <v>0.86388062595723791</v>
      </c>
      <c r="F171" s="125">
        <f t="shared" si="10"/>
        <v>21655.010194576145</v>
      </c>
      <c r="G171" s="92">
        <v>27356</v>
      </c>
      <c r="H171" s="127">
        <f t="shared" si="11"/>
        <v>5700.9898054238547</v>
      </c>
      <c r="I171" s="127">
        <f t="shared" si="12"/>
        <v>32501284.76154672</v>
      </c>
    </row>
    <row r="172" spans="1:9" x14ac:dyDescent="0.2">
      <c r="A172" s="13">
        <v>148</v>
      </c>
      <c r="B172" s="61">
        <v>10.137413328219763</v>
      </c>
      <c r="C172" s="61">
        <v>-0.1459678419374093</v>
      </c>
      <c r="D172" s="34">
        <f t="shared" si="9"/>
        <v>25271.014050799902</v>
      </c>
      <c r="E172" s="124">
        <v>1.1655378965874825</v>
      </c>
      <c r="F172" s="125">
        <f t="shared" si="10"/>
        <v>29454.324561402034</v>
      </c>
      <c r="G172" s="92">
        <v>25454</v>
      </c>
      <c r="H172" s="127">
        <f t="shared" si="11"/>
        <v>-4000.3245614020343</v>
      </c>
      <c r="I172" s="127">
        <f t="shared" si="12"/>
        <v>16002596.596556379</v>
      </c>
    </row>
    <row r="173" spans="1:9" ht="13.5" thickBot="1" x14ac:dyDescent="0.25">
      <c r="A173" s="14">
        <v>149</v>
      </c>
      <c r="B173" s="64">
        <v>10.145513847893511</v>
      </c>
      <c r="C173" s="64">
        <v>6.1206204990499558E-2</v>
      </c>
      <c r="D173" s="34">
        <f t="shared" si="9"/>
        <v>25476.553762602223</v>
      </c>
      <c r="E173" s="124">
        <v>1.1148038333779526</v>
      </c>
      <c r="F173" s="125">
        <f t="shared" si="10"/>
        <v>28401.359795808461</v>
      </c>
      <c r="G173" s="92">
        <v>30194</v>
      </c>
      <c r="H173" s="127">
        <f t="shared" si="11"/>
        <v>1792.6402041915389</v>
      </c>
      <c r="I173" s="127">
        <f t="shared" si="12"/>
        <v>3213558.9016838823</v>
      </c>
    </row>
  </sheetData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"/>
  <sheetViews>
    <sheetView workbookViewId="0">
      <selection activeCell="C17" sqref="C17"/>
    </sheetView>
  </sheetViews>
  <sheetFormatPr defaultRowHeight="12.75" x14ac:dyDescent="0.2"/>
  <cols>
    <col min="1" max="1" width="8" bestFit="1" customWidth="1"/>
    <col min="2" max="2" width="6.28515625" bestFit="1" customWidth="1"/>
    <col min="3" max="3" width="9.28515625" bestFit="1" customWidth="1"/>
  </cols>
  <sheetData>
    <row r="1" spans="1:4" x14ac:dyDescent="0.2">
      <c r="A1" t="s">
        <v>8</v>
      </c>
      <c r="B1" t="s">
        <v>159</v>
      </c>
      <c r="C1" t="s">
        <v>158</v>
      </c>
    </row>
    <row r="2" spans="1:4" x14ac:dyDescent="0.2">
      <c r="A2" s="7" t="s">
        <v>139</v>
      </c>
      <c r="B2">
        <v>1</v>
      </c>
      <c r="C2" s="10">
        <v>19945</v>
      </c>
    </row>
    <row r="3" spans="1:4" x14ac:dyDescent="0.2">
      <c r="A3" s="7" t="s">
        <v>140</v>
      </c>
      <c r="B3">
        <v>2</v>
      </c>
      <c r="C3" s="10">
        <v>24040</v>
      </c>
    </row>
    <row r="4" spans="1:4" x14ac:dyDescent="0.2">
      <c r="A4" s="7" t="s">
        <v>141</v>
      </c>
      <c r="B4">
        <v>3</v>
      </c>
      <c r="C4" s="10">
        <v>25034</v>
      </c>
    </row>
    <row r="5" spans="1:4" x14ac:dyDescent="0.2">
      <c r="A5" s="7" t="s">
        <v>142</v>
      </c>
      <c r="B5">
        <v>4</v>
      </c>
      <c r="C5" s="10">
        <v>24885</v>
      </c>
    </row>
    <row r="6" spans="1:4" x14ac:dyDescent="0.2">
      <c r="A6" s="7" t="s">
        <v>143</v>
      </c>
      <c r="B6">
        <v>5</v>
      </c>
      <c r="C6" s="10">
        <v>21168</v>
      </c>
      <c r="D6" s="41">
        <f>C6/C2</f>
        <v>1.0613186262221108</v>
      </c>
    </row>
    <row r="7" spans="1:4" x14ac:dyDescent="0.2">
      <c r="A7" s="7" t="s">
        <v>144</v>
      </c>
      <c r="B7">
        <v>6</v>
      </c>
      <c r="C7" s="10">
        <v>23541</v>
      </c>
      <c r="D7" s="41">
        <f t="shared" ref="D7:D20" si="0">C7/C3</f>
        <v>0.97924292845257899</v>
      </c>
    </row>
    <row r="8" spans="1:4" x14ac:dyDescent="0.2">
      <c r="A8" s="7" t="s">
        <v>145</v>
      </c>
      <c r="B8">
        <v>7</v>
      </c>
      <c r="C8" s="10">
        <v>26019</v>
      </c>
      <c r="D8" s="41">
        <f t="shared" si="0"/>
        <v>1.0393464887752657</v>
      </c>
    </row>
    <row r="9" spans="1:4" x14ac:dyDescent="0.2">
      <c r="A9" s="7" t="s">
        <v>146</v>
      </c>
      <c r="B9">
        <v>8</v>
      </c>
      <c r="C9" s="10">
        <v>24657</v>
      </c>
      <c r="D9" s="41">
        <f t="shared" si="0"/>
        <v>0.99083785412899339</v>
      </c>
    </row>
    <row r="10" spans="1:4" x14ac:dyDescent="0.2">
      <c r="A10" s="7" t="s">
        <v>147</v>
      </c>
      <c r="B10">
        <v>9</v>
      </c>
      <c r="C10" s="10">
        <v>20599</v>
      </c>
      <c r="D10" s="41">
        <f t="shared" si="0"/>
        <v>0.97311980347694638</v>
      </c>
    </row>
    <row r="11" spans="1:4" x14ac:dyDescent="0.2">
      <c r="A11" s="7" t="s">
        <v>148</v>
      </c>
      <c r="B11">
        <v>10</v>
      </c>
      <c r="C11" s="10">
        <v>24534</v>
      </c>
      <c r="D11" s="41">
        <f t="shared" si="0"/>
        <v>1.0421817255001911</v>
      </c>
    </row>
    <row r="12" spans="1:4" x14ac:dyDescent="0.2">
      <c r="A12" s="7" t="s">
        <v>149</v>
      </c>
      <c r="B12">
        <v>11</v>
      </c>
      <c r="C12" s="10">
        <v>28717</v>
      </c>
      <c r="D12" s="41">
        <f t="shared" si="0"/>
        <v>1.1036934547830433</v>
      </c>
    </row>
    <row r="13" spans="1:4" x14ac:dyDescent="0.2">
      <c r="A13" s="7" t="s">
        <v>150</v>
      </c>
      <c r="B13">
        <v>12</v>
      </c>
      <c r="C13" s="10">
        <v>26138</v>
      </c>
      <c r="D13" s="41">
        <f t="shared" si="0"/>
        <v>1.0600640791661597</v>
      </c>
    </row>
    <row r="14" spans="1:4" x14ac:dyDescent="0.2">
      <c r="A14" s="7" t="s">
        <v>151</v>
      </c>
      <c r="B14">
        <v>13</v>
      </c>
      <c r="C14" s="10">
        <v>22968</v>
      </c>
      <c r="D14" s="41">
        <f t="shared" si="0"/>
        <v>1.1150055827952814</v>
      </c>
    </row>
    <row r="15" spans="1:4" x14ac:dyDescent="0.2">
      <c r="A15" s="7" t="s">
        <v>152</v>
      </c>
      <c r="B15">
        <v>14</v>
      </c>
      <c r="C15" s="10">
        <v>26577</v>
      </c>
      <c r="D15" s="41">
        <f t="shared" si="0"/>
        <v>1.0832721936903889</v>
      </c>
    </row>
    <row r="16" spans="1:4" x14ac:dyDescent="0.2">
      <c r="A16" s="7" t="s">
        <v>153</v>
      </c>
      <c r="B16">
        <v>15</v>
      </c>
      <c r="C16" s="10">
        <v>28660</v>
      </c>
      <c r="D16" s="41">
        <f t="shared" si="0"/>
        <v>0.99801511299926871</v>
      </c>
    </row>
    <row r="17" spans="1:15" x14ac:dyDescent="0.2">
      <c r="A17" s="7" t="s">
        <v>154</v>
      </c>
      <c r="B17">
        <v>16</v>
      </c>
      <c r="C17" s="10">
        <v>30430</v>
      </c>
      <c r="D17" s="41">
        <f t="shared" si="0"/>
        <v>1.1642053714897851</v>
      </c>
    </row>
    <row r="18" spans="1:15" x14ac:dyDescent="0.2">
      <c r="A18" s="7" t="s">
        <v>155</v>
      </c>
      <c r="B18">
        <v>17</v>
      </c>
      <c r="C18" s="10">
        <v>27356</v>
      </c>
      <c r="D18" s="41">
        <f t="shared" si="0"/>
        <v>1.1910484151863463</v>
      </c>
    </row>
    <row r="19" spans="1:15" x14ac:dyDescent="0.2">
      <c r="A19" s="7" t="s">
        <v>156</v>
      </c>
      <c r="B19">
        <v>18</v>
      </c>
      <c r="C19" s="10">
        <v>25454</v>
      </c>
      <c r="D19" s="41">
        <f t="shared" si="0"/>
        <v>0.95774541897129095</v>
      </c>
    </row>
    <row r="20" spans="1:15" x14ac:dyDescent="0.2">
      <c r="A20" s="7" t="s">
        <v>157</v>
      </c>
      <c r="B20">
        <v>19</v>
      </c>
      <c r="C20" s="10">
        <v>30194</v>
      </c>
      <c r="D20" s="41">
        <f t="shared" si="0"/>
        <v>1.0535240753663642</v>
      </c>
    </row>
    <row r="22" spans="1:15" x14ac:dyDescent="0.2">
      <c r="D22" s="147"/>
    </row>
    <row r="30" spans="1:15" x14ac:dyDescent="0.2">
      <c r="O30" s="85" t="s">
        <v>285</v>
      </c>
    </row>
    <row r="31" spans="1:15" x14ac:dyDescent="0.2">
      <c r="O31" s="85" t="s">
        <v>286</v>
      </c>
    </row>
    <row r="32" spans="1:15" x14ac:dyDescent="0.2">
      <c r="O32" s="85" t="s">
        <v>292</v>
      </c>
    </row>
  </sheetData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G20"/>
  <sheetViews>
    <sheetView workbookViewId="0"/>
  </sheetViews>
  <sheetFormatPr defaultRowHeight="12.75" x14ac:dyDescent="0.2"/>
  <cols>
    <col min="4" max="4" width="5" bestFit="1" customWidth="1"/>
    <col min="5" max="7" width="3.42578125" bestFit="1" customWidth="1"/>
  </cols>
  <sheetData>
    <row r="1" spans="1:7" x14ac:dyDescent="0.2">
      <c r="A1" t="s">
        <v>8</v>
      </c>
      <c r="B1" t="s">
        <v>159</v>
      </c>
      <c r="C1" t="s">
        <v>158</v>
      </c>
      <c r="D1" s="8" t="s">
        <v>228</v>
      </c>
      <c r="E1" s="8" t="s">
        <v>225</v>
      </c>
      <c r="F1" s="8" t="s">
        <v>226</v>
      </c>
      <c r="G1" s="8" t="s">
        <v>227</v>
      </c>
    </row>
    <row r="2" spans="1:7" x14ac:dyDescent="0.2">
      <c r="A2" s="7" t="s">
        <v>139</v>
      </c>
      <c r="B2">
        <v>1</v>
      </c>
      <c r="C2" s="10">
        <v>19945</v>
      </c>
      <c r="D2" s="144">
        <f>MID(A2,1,4)*1</f>
        <v>1990</v>
      </c>
      <c r="E2">
        <v>0</v>
      </c>
      <c r="F2">
        <v>0</v>
      </c>
      <c r="G2">
        <v>1</v>
      </c>
    </row>
    <row r="3" spans="1:7" x14ac:dyDescent="0.2">
      <c r="A3" s="7" t="s">
        <v>140</v>
      </c>
      <c r="B3">
        <v>2</v>
      </c>
      <c r="C3" s="10">
        <v>24040</v>
      </c>
      <c r="D3" s="144">
        <f t="shared" ref="D3:D20" si="0">MID(A3,1,4)*1</f>
        <v>1990</v>
      </c>
      <c r="E3">
        <v>0</v>
      </c>
      <c r="F3">
        <v>0</v>
      </c>
      <c r="G3">
        <v>0</v>
      </c>
    </row>
    <row r="4" spans="1:7" x14ac:dyDescent="0.2">
      <c r="A4" s="7" t="s">
        <v>141</v>
      </c>
      <c r="B4">
        <v>3</v>
      </c>
      <c r="C4" s="10">
        <v>25034</v>
      </c>
      <c r="D4" s="144">
        <f t="shared" si="0"/>
        <v>1990</v>
      </c>
      <c r="E4">
        <v>1</v>
      </c>
      <c r="F4">
        <v>0</v>
      </c>
      <c r="G4">
        <v>0</v>
      </c>
    </row>
    <row r="5" spans="1:7" x14ac:dyDescent="0.2">
      <c r="A5" s="7" t="s">
        <v>142</v>
      </c>
      <c r="B5">
        <v>4</v>
      </c>
      <c r="C5" s="10">
        <v>24885</v>
      </c>
      <c r="D5" s="144">
        <f t="shared" si="0"/>
        <v>1990</v>
      </c>
      <c r="E5">
        <v>0</v>
      </c>
      <c r="F5">
        <v>1</v>
      </c>
      <c r="G5">
        <v>0</v>
      </c>
    </row>
    <row r="6" spans="1:7" x14ac:dyDescent="0.2">
      <c r="A6" s="7" t="s">
        <v>143</v>
      </c>
      <c r="B6">
        <v>5</v>
      </c>
      <c r="C6" s="10">
        <v>21168</v>
      </c>
      <c r="D6" s="144">
        <f t="shared" si="0"/>
        <v>1991</v>
      </c>
      <c r="E6">
        <v>0</v>
      </c>
      <c r="F6">
        <v>0</v>
      </c>
      <c r="G6">
        <v>1</v>
      </c>
    </row>
    <row r="7" spans="1:7" x14ac:dyDescent="0.2">
      <c r="A7" s="7" t="s">
        <v>144</v>
      </c>
      <c r="B7">
        <v>6</v>
      </c>
      <c r="C7" s="10">
        <v>23541</v>
      </c>
      <c r="D7" s="144">
        <f t="shared" si="0"/>
        <v>1991</v>
      </c>
      <c r="E7">
        <v>0</v>
      </c>
      <c r="F7">
        <v>0</v>
      </c>
      <c r="G7">
        <v>0</v>
      </c>
    </row>
    <row r="8" spans="1:7" x14ac:dyDescent="0.2">
      <c r="A8" s="7" t="s">
        <v>145</v>
      </c>
      <c r="B8">
        <v>7</v>
      </c>
      <c r="C8" s="10">
        <v>26019</v>
      </c>
      <c r="D8" s="144">
        <f t="shared" si="0"/>
        <v>1991</v>
      </c>
      <c r="E8">
        <v>1</v>
      </c>
      <c r="F8">
        <v>0</v>
      </c>
      <c r="G8">
        <v>0</v>
      </c>
    </row>
    <row r="9" spans="1:7" x14ac:dyDescent="0.2">
      <c r="A9" s="7" t="s">
        <v>146</v>
      </c>
      <c r="B9">
        <v>8</v>
      </c>
      <c r="C9" s="10">
        <v>24657</v>
      </c>
      <c r="D9" s="144">
        <f t="shared" si="0"/>
        <v>1991</v>
      </c>
      <c r="E9">
        <v>0</v>
      </c>
      <c r="F9">
        <v>1</v>
      </c>
      <c r="G9">
        <v>0</v>
      </c>
    </row>
    <row r="10" spans="1:7" x14ac:dyDescent="0.2">
      <c r="A10" s="7" t="s">
        <v>147</v>
      </c>
      <c r="B10">
        <v>9</v>
      </c>
      <c r="C10" s="10">
        <v>20599</v>
      </c>
      <c r="D10" s="144">
        <f t="shared" si="0"/>
        <v>1992</v>
      </c>
      <c r="E10">
        <v>0</v>
      </c>
      <c r="F10">
        <v>0</v>
      </c>
      <c r="G10">
        <v>1</v>
      </c>
    </row>
    <row r="11" spans="1:7" x14ac:dyDescent="0.2">
      <c r="A11" s="7" t="s">
        <v>148</v>
      </c>
      <c r="B11">
        <v>10</v>
      </c>
      <c r="C11" s="10">
        <v>24534</v>
      </c>
      <c r="D11" s="144">
        <f t="shared" si="0"/>
        <v>1992</v>
      </c>
      <c r="E11">
        <v>0</v>
      </c>
      <c r="F11">
        <v>0</v>
      </c>
      <c r="G11">
        <v>0</v>
      </c>
    </row>
    <row r="12" spans="1:7" x14ac:dyDescent="0.2">
      <c r="A12" s="7" t="s">
        <v>149</v>
      </c>
      <c r="B12">
        <v>11</v>
      </c>
      <c r="C12" s="10">
        <v>28717</v>
      </c>
      <c r="D12" s="144">
        <f t="shared" si="0"/>
        <v>1992</v>
      </c>
      <c r="E12">
        <v>1</v>
      </c>
      <c r="F12">
        <v>0</v>
      </c>
      <c r="G12">
        <v>0</v>
      </c>
    </row>
    <row r="13" spans="1:7" x14ac:dyDescent="0.2">
      <c r="A13" s="7" t="s">
        <v>150</v>
      </c>
      <c r="B13">
        <v>12</v>
      </c>
      <c r="C13" s="10">
        <v>26138</v>
      </c>
      <c r="D13" s="144">
        <f t="shared" si="0"/>
        <v>1992</v>
      </c>
      <c r="E13">
        <v>0</v>
      </c>
      <c r="F13">
        <v>1</v>
      </c>
      <c r="G13">
        <v>0</v>
      </c>
    </row>
    <row r="14" spans="1:7" x14ac:dyDescent="0.2">
      <c r="A14" s="7" t="s">
        <v>151</v>
      </c>
      <c r="B14">
        <v>13</v>
      </c>
      <c r="C14" s="10">
        <v>22968</v>
      </c>
      <c r="D14" s="144">
        <f t="shared" si="0"/>
        <v>1993</v>
      </c>
      <c r="E14">
        <v>0</v>
      </c>
      <c r="F14">
        <v>0</v>
      </c>
      <c r="G14">
        <v>1</v>
      </c>
    </row>
    <row r="15" spans="1:7" x14ac:dyDescent="0.2">
      <c r="A15" s="7" t="s">
        <v>152</v>
      </c>
      <c r="B15">
        <v>14</v>
      </c>
      <c r="C15" s="10">
        <v>26577</v>
      </c>
      <c r="D15" s="144">
        <f t="shared" si="0"/>
        <v>1993</v>
      </c>
      <c r="E15">
        <v>0</v>
      </c>
      <c r="F15">
        <v>0</v>
      </c>
      <c r="G15">
        <v>0</v>
      </c>
    </row>
    <row r="16" spans="1:7" x14ac:dyDescent="0.2">
      <c r="A16" s="7" t="s">
        <v>153</v>
      </c>
      <c r="B16">
        <v>15</v>
      </c>
      <c r="C16" s="10">
        <v>28660</v>
      </c>
      <c r="D16" s="144">
        <f t="shared" si="0"/>
        <v>1993</v>
      </c>
      <c r="E16">
        <v>1</v>
      </c>
      <c r="F16">
        <v>0</v>
      </c>
      <c r="G16">
        <v>0</v>
      </c>
    </row>
    <row r="17" spans="1:7" x14ac:dyDescent="0.2">
      <c r="A17" s="7" t="s">
        <v>154</v>
      </c>
      <c r="B17">
        <v>16</v>
      </c>
      <c r="C17" s="10">
        <v>30430</v>
      </c>
      <c r="D17" s="144">
        <f t="shared" si="0"/>
        <v>1993</v>
      </c>
      <c r="E17">
        <v>0</v>
      </c>
      <c r="F17">
        <v>1</v>
      </c>
      <c r="G17">
        <v>0</v>
      </c>
    </row>
    <row r="18" spans="1:7" x14ac:dyDescent="0.2">
      <c r="A18" s="7" t="s">
        <v>155</v>
      </c>
      <c r="B18">
        <v>17</v>
      </c>
      <c r="C18" s="10">
        <v>27356</v>
      </c>
      <c r="D18" s="144">
        <f t="shared" si="0"/>
        <v>1994</v>
      </c>
      <c r="E18">
        <v>0</v>
      </c>
      <c r="F18">
        <v>0</v>
      </c>
      <c r="G18">
        <v>1</v>
      </c>
    </row>
    <row r="19" spans="1:7" x14ac:dyDescent="0.2">
      <c r="A19" s="7" t="s">
        <v>156</v>
      </c>
      <c r="B19">
        <v>18</v>
      </c>
      <c r="C19" s="10">
        <v>25454</v>
      </c>
      <c r="D19" s="144">
        <f t="shared" si="0"/>
        <v>1994</v>
      </c>
      <c r="E19">
        <v>0</v>
      </c>
      <c r="F19">
        <v>0</v>
      </c>
      <c r="G19">
        <v>0</v>
      </c>
    </row>
    <row r="20" spans="1:7" x14ac:dyDescent="0.2">
      <c r="A20" s="7" t="s">
        <v>157</v>
      </c>
      <c r="B20">
        <v>19</v>
      </c>
      <c r="C20" s="10">
        <v>30194</v>
      </c>
      <c r="D20" s="144">
        <f t="shared" si="0"/>
        <v>1994</v>
      </c>
      <c r="E20">
        <v>1</v>
      </c>
      <c r="F20">
        <v>0</v>
      </c>
      <c r="G20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R176"/>
  <sheetViews>
    <sheetView workbookViewId="0">
      <selection activeCell="O1" sqref="O1"/>
    </sheetView>
  </sheetViews>
  <sheetFormatPr defaultRowHeight="12.75" x14ac:dyDescent="0.2"/>
  <cols>
    <col min="1" max="1" width="18.7109375" bestFit="1" customWidth="1"/>
    <col min="2" max="2" width="18" bestFit="1" customWidth="1"/>
    <col min="3" max="4" width="14" bestFit="1" customWidth="1"/>
    <col min="5" max="5" width="9.28515625" bestFit="1" customWidth="1"/>
    <col min="10" max="10" width="8" bestFit="1" customWidth="1"/>
    <col min="11" max="11" width="4" bestFit="1" customWidth="1"/>
    <col min="12" max="12" width="8" bestFit="1" customWidth="1"/>
    <col min="13" max="13" width="5.5703125" bestFit="1" customWidth="1"/>
    <col min="14" max="14" width="5" bestFit="1" customWidth="1"/>
    <col min="15" max="15" width="6.140625" bestFit="1" customWidth="1"/>
    <col min="16" max="17" width="6.7109375" bestFit="1" customWidth="1"/>
    <col min="18" max="18" width="10.28515625" bestFit="1" customWidth="1"/>
  </cols>
  <sheetData>
    <row r="1" spans="1:18" x14ac:dyDescent="0.2">
      <c r="A1" t="s">
        <v>160</v>
      </c>
      <c r="O1" s="29">
        <v>2895.6000000000013</v>
      </c>
      <c r="P1" s="29">
        <v>2334.0857142857144</v>
      </c>
      <c r="Q1" s="29">
        <v>-2421.9999999999995</v>
      </c>
    </row>
    <row r="2" spans="1:18" ht="13.5" thickBot="1" x14ac:dyDescent="0.25">
      <c r="N2" s="85" t="s">
        <v>228</v>
      </c>
      <c r="O2" s="85" t="s">
        <v>225</v>
      </c>
      <c r="P2" s="85" t="s">
        <v>226</v>
      </c>
      <c r="Q2" s="85" t="s">
        <v>227</v>
      </c>
      <c r="R2" s="85" t="s">
        <v>193</v>
      </c>
    </row>
    <row r="3" spans="1:18" x14ac:dyDescent="0.2">
      <c r="A3" s="16" t="s">
        <v>161</v>
      </c>
      <c r="B3" s="16"/>
      <c r="J3" s="30"/>
      <c r="K3" s="30"/>
      <c r="L3" s="30" t="s">
        <v>189</v>
      </c>
      <c r="M3" s="30">
        <v>150</v>
      </c>
      <c r="N3" s="85">
        <f>MID(L3,1,4)*1</f>
        <v>1994</v>
      </c>
      <c r="O3" s="90">
        <v>0</v>
      </c>
      <c r="P3" s="90">
        <v>1</v>
      </c>
      <c r="Q3" s="90">
        <v>0</v>
      </c>
      <c r="R3" s="128">
        <f>$B$17+N3*$B$18+SUMPRODUCT(O3:Q3,$O$1:$Q$1)</f>
        <v>29706.428571428158</v>
      </c>
    </row>
    <row r="4" spans="1:18" x14ac:dyDescent="0.2">
      <c r="A4" s="13" t="s">
        <v>162</v>
      </c>
      <c r="B4" s="21">
        <v>0.91974754579934681</v>
      </c>
      <c r="J4" s="30"/>
      <c r="K4" s="30"/>
      <c r="L4" s="30" t="s">
        <v>190</v>
      </c>
      <c r="M4" s="30">
        <v>151</v>
      </c>
      <c r="N4" s="85">
        <f>MID(L4,1,4)*1</f>
        <v>1995</v>
      </c>
      <c r="O4" s="90">
        <v>0</v>
      </c>
      <c r="P4" s="90">
        <v>0</v>
      </c>
      <c r="Q4" s="90">
        <v>1</v>
      </c>
      <c r="R4" s="128">
        <f>$B$17+N4*$B$18+SUMPRODUCT(O4:Q4,$O$1:$Q$1)</f>
        <v>26221.914285713807</v>
      </c>
    </row>
    <row r="5" spans="1:18" x14ac:dyDescent="0.2">
      <c r="A5" s="13" t="s">
        <v>163</v>
      </c>
      <c r="B5" s="21">
        <v>0.84593554800392157</v>
      </c>
      <c r="J5" s="30"/>
      <c r="K5" s="30"/>
      <c r="L5" s="30" t="s">
        <v>191</v>
      </c>
      <c r="M5" s="30">
        <v>152</v>
      </c>
      <c r="N5" s="85">
        <f>MID(L5,1,4)*1</f>
        <v>1995</v>
      </c>
      <c r="O5" s="90">
        <v>0</v>
      </c>
      <c r="P5" s="90">
        <v>0</v>
      </c>
      <c r="Q5" s="90">
        <v>0</v>
      </c>
      <c r="R5" s="128">
        <f>$B$17+N5*$B$18+SUMPRODUCT(O5:Q5,$O$1:$Q$1)</f>
        <v>28643.914285713807</v>
      </c>
    </row>
    <row r="6" spans="1:18" x14ac:dyDescent="0.2">
      <c r="A6" s="17" t="s">
        <v>164</v>
      </c>
      <c r="B6" s="18">
        <v>0.80191713314789914</v>
      </c>
      <c r="J6" s="30"/>
      <c r="K6" s="30"/>
      <c r="L6" s="30" t="s">
        <v>192</v>
      </c>
      <c r="M6" s="30">
        <v>153</v>
      </c>
      <c r="N6" s="85">
        <f>MID(L6,1,4)*1</f>
        <v>1995</v>
      </c>
      <c r="O6" s="90">
        <v>1</v>
      </c>
      <c r="P6" s="90">
        <v>0</v>
      </c>
      <c r="Q6" s="90">
        <v>0</v>
      </c>
      <c r="R6" s="128">
        <f>$B$17+N6*$B$18+SUMPRODUCT(O6:Q6,$O$1:$Q$1)</f>
        <v>31539.514285713809</v>
      </c>
    </row>
    <row r="7" spans="1:18" x14ac:dyDescent="0.2">
      <c r="A7" s="13" t="s">
        <v>165</v>
      </c>
      <c r="B7" s="21">
        <v>1325.0348505235777</v>
      </c>
      <c r="J7" s="30"/>
      <c r="K7" s="30"/>
      <c r="N7" s="31"/>
      <c r="Q7" s="32" t="s">
        <v>170</v>
      </c>
      <c r="R7" s="93">
        <f>SUM(R3:R6)</f>
        <v>116111.77142856958</v>
      </c>
    </row>
    <row r="8" spans="1:18" ht="13.5" thickBot="1" x14ac:dyDescent="0.25">
      <c r="A8" s="14" t="s">
        <v>166</v>
      </c>
      <c r="B8" s="14">
        <v>19</v>
      </c>
      <c r="K8" s="85"/>
      <c r="M8" s="32"/>
      <c r="N8" s="57"/>
      <c r="O8" s="57"/>
    </row>
    <row r="10" spans="1:18" ht="13.5" thickBot="1" x14ac:dyDescent="0.25">
      <c r="A10" t="s">
        <v>167</v>
      </c>
    </row>
    <row r="11" spans="1:18" x14ac:dyDescent="0.2">
      <c r="A11" s="15"/>
      <c r="B11" s="15" t="s">
        <v>172</v>
      </c>
      <c r="C11" s="15" t="s">
        <v>173</v>
      </c>
      <c r="D11" s="15" t="s">
        <v>174</v>
      </c>
      <c r="E11" s="15" t="s">
        <v>175</v>
      </c>
      <c r="F11" s="15" t="s">
        <v>176</v>
      </c>
    </row>
    <row r="12" spans="1:18" x14ac:dyDescent="0.2">
      <c r="A12" s="13" t="s">
        <v>168</v>
      </c>
      <c r="B12" s="13">
        <v>4</v>
      </c>
      <c r="C12" s="35">
        <v>134963853.44962406</v>
      </c>
      <c r="D12" s="35">
        <v>33740963.362406015</v>
      </c>
      <c r="E12" s="35">
        <v>19.21776490068644</v>
      </c>
      <c r="F12" s="13">
        <v>1.4260028450451324E-5</v>
      </c>
    </row>
    <row r="13" spans="1:18" x14ac:dyDescent="0.2">
      <c r="A13" s="13" t="s">
        <v>169</v>
      </c>
      <c r="B13" s="13">
        <v>14</v>
      </c>
      <c r="C13" s="35">
        <v>24580042.971428558</v>
      </c>
      <c r="D13" s="35">
        <v>1755717.3551020399</v>
      </c>
      <c r="E13" s="35"/>
      <c r="F13" s="13"/>
    </row>
    <row r="14" spans="1:18" ht="13.5" thickBot="1" x14ac:dyDescent="0.25">
      <c r="A14" s="14" t="s">
        <v>170</v>
      </c>
      <c r="B14" s="14">
        <v>18</v>
      </c>
      <c r="C14" s="36">
        <v>159543896.42105263</v>
      </c>
      <c r="D14" s="36"/>
      <c r="E14" s="36"/>
      <c r="F14" s="14"/>
    </row>
    <row r="15" spans="1:18" ht="13.5" thickBot="1" x14ac:dyDescent="0.25"/>
    <row r="16" spans="1:18" x14ac:dyDescent="0.2">
      <c r="A16" s="15"/>
      <c r="B16" s="15" t="s">
        <v>177</v>
      </c>
      <c r="C16" s="15" t="s">
        <v>165</v>
      </c>
      <c r="D16" s="15" t="s">
        <v>178</v>
      </c>
      <c r="E16" s="15" t="s">
        <v>179</v>
      </c>
      <c r="F16" s="15" t="s">
        <v>180</v>
      </c>
      <c r="G16" s="15" t="s">
        <v>181</v>
      </c>
      <c r="H16" s="15" t="s">
        <v>182</v>
      </c>
      <c r="I16" s="15" t="s">
        <v>183</v>
      </c>
    </row>
    <row r="17" spans="1:12" x14ac:dyDescent="0.2">
      <c r="A17" s="13" t="s">
        <v>171</v>
      </c>
      <c r="B17" s="81">
        <v>-2508141.0857142857</v>
      </c>
      <c r="C17" s="69">
        <v>446152.15601141227</v>
      </c>
      <c r="D17" s="69">
        <v>-5.6217168334161967</v>
      </c>
      <c r="E17" s="74">
        <v>6.2991759836563427E-5</v>
      </c>
      <c r="F17" s="13">
        <v>-3465042.2907133903</v>
      </c>
      <c r="G17" s="13">
        <v>-1551239.8807151811</v>
      </c>
      <c r="H17" s="13">
        <v>-3465042.2907133903</v>
      </c>
      <c r="I17" s="13">
        <v>-1551239.8807151811</v>
      </c>
      <c r="L17" s="30"/>
    </row>
    <row r="18" spans="1:12" x14ac:dyDescent="0.2">
      <c r="A18" s="13" t="s">
        <v>228</v>
      </c>
      <c r="B18" s="81">
        <v>1271.5714285714284</v>
      </c>
      <c r="C18" s="69">
        <v>223.97176831671311</v>
      </c>
      <c r="D18" s="69">
        <v>5.6773737070885195</v>
      </c>
      <c r="E18" s="74">
        <v>5.7089184531243525E-5</v>
      </c>
      <c r="F18" s="13">
        <v>791.19976141633151</v>
      </c>
      <c r="G18" s="13">
        <v>1751.9430957265254</v>
      </c>
      <c r="H18" s="13">
        <v>791.19976141633151</v>
      </c>
      <c r="I18" s="13">
        <v>1751.9430957265254</v>
      </c>
      <c r="J18" s="30"/>
      <c r="L18" s="30"/>
    </row>
    <row r="19" spans="1:12" x14ac:dyDescent="0.2">
      <c r="A19" s="71" t="s">
        <v>225</v>
      </c>
      <c r="B19" s="82">
        <v>2895.6000000000013</v>
      </c>
      <c r="C19" s="72">
        <v>838.02562135105154</v>
      </c>
      <c r="D19" s="72">
        <v>3.4552642857526972</v>
      </c>
      <c r="E19" s="75">
        <v>3.8639867373580022E-3</v>
      </c>
      <c r="F19" s="71">
        <v>1098.2138031922193</v>
      </c>
      <c r="G19" s="71">
        <v>4692.986196807783</v>
      </c>
      <c r="H19" s="71">
        <v>1098.2138031922193</v>
      </c>
      <c r="I19" s="71">
        <v>4692.986196807783</v>
      </c>
      <c r="J19" s="30"/>
      <c r="L19" s="30"/>
    </row>
    <row r="20" spans="1:12" x14ac:dyDescent="0.2">
      <c r="A20" t="s">
        <v>226</v>
      </c>
      <c r="B20" s="83">
        <v>2334.0857142857144</v>
      </c>
      <c r="C20" s="79">
        <v>895.88707326685233</v>
      </c>
      <c r="D20" s="70">
        <v>2.6053347390921386</v>
      </c>
      <c r="E20" s="76">
        <v>2.0760621072496342E-2</v>
      </c>
      <c r="F20">
        <v>412.59904566532691</v>
      </c>
      <c r="G20">
        <v>4255.5723829061017</v>
      </c>
      <c r="H20">
        <v>412.59904566532691</v>
      </c>
      <c r="I20">
        <v>4255.5723829061017</v>
      </c>
      <c r="J20" s="30"/>
    </row>
    <row r="21" spans="1:12" ht="13.5" thickBot="1" x14ac:dyDescent="0.25">
      <c r="A21" s="48" t="s">
        <v>227</v>
      </c>
      <c r="B21" s="84">
        <v>-2421.9999999999995</v>
      </c>
      <c r="C21" s="80">
        <v>838.02562135105165</v>
      </c>
      <c r="D21" s="77">
        <v>-2.8901264332411336</v>
      </c>
      <c r="E21" s="52">
        <v>1.1871391252888278E-2</v>
      </c>
      <c r="F21" s="48">
        <v>-4219.3861968077817</v>
      </c>
      <c r="G21" s="48">
        <v>-624.61380319221735</v>
      </c>
      <c r="H21" s="48">
        <v>-4219.3861968077817</v>
      </c>
      <c r="I21" s="48">
        <v>-624.61380319221735</v>
      </c>
    </row>
    <row r="22" spans="1:12" x14ac:dyDescent="0.2">
      <c r="C22" s="49"/>
      <c r="D22" s="50"/>
      <c r="E22" s="85"/>
    </row>
    <row r="23" spans="1:12" x14ac:dyDescent="0.2">
      <c r="E23" s="85"/>
      <c r="L23" s="85" t="s">
        <v>293</v>
      </c>
    </row>
    <row r="24" spans="1:12" x14ac:dyDescent="0.2">
      <c r="A24" s="78"/>
      <c r="B24" s="78"/>
      <c r="C24" s="88" t="s">
        <v>197</v>
      </c>
      <c r="D24" s="65">
        <f>SQRT(D25)</f>
        <v>1137.4033902624219</v>
      </c>
      <c r="F24" s="85" t="s">
        <v>294</v>
      </c>
    </row>
    <row r="25" spans="1:12" x14ac:dyDescent="0.2">
      <c r="A25" t="s">
        <v>184</v>
      </c>
      <c r="C25" s="87" t="s">
        <v>196</v>
      </c>
      <c r="D25" s="89">
        <f>AVERAGE(D28:D46)</f>
        <v>1293686.472180451</v>
      </c>
      <c r="E25" s="29"/>
    </row>
    <row r="26" spans="1:12" ht="13.5" thickBot="1" x14ac:dyDescent="0.25">
      <c r="D26" s="34"/>
    </row>
    <row r="27" spans="1:12" x14ac:dyDescent="0.2">
      <c r="A27" s="15" t="s">
        <v>185</v>
      </c>
      <c r="B27" s="15" t="s">
        <v>186</v>
      </c>
      <c r="C27" s="15" t="s">
        <v>187</v>
      </c>
      <c r="D27" s="34" t="s">
        <v>203</v>
      </c>
    </row>
    <row r="28" spans="1:12" x14ac:dyDescent="0.2">
      <c r="A28" s="13">
        <v>1</v>
      </c>
      <c r="B28" s="27">
        <v>19864.057142856997</v>
      </c>
      <c r="C28" s="27">
        <v>80.942857143003494</v>
      </c>
      <c r="D28" s="34">
        <f>C28*C28</f>
        <v>6551.7461224726712</v>
      </c>
      <c r="F28" s="29"/>
    </row>
    <row r="29" spans="1:12" x14ac:dyDescent="0.2">
      <c r="A29" s="13">
        <v>2</v>
      </c>
      <c r="B29" s="27">
        <v>22286.057142856997</v>
      </c>
      <c r="C29" s="27">
        <v>1753.9428571430035</v>
      </c>
      <c r="D29" s="34">
        <f t="shared" ref="D29:D46" si="0">C29*C29</f>
        <v>3076315.5461229621</v>
      </c>
    </row>
    <row r="30" spans="1:12" x14ac:dyDescent="0.2">
      <c r="A30" s="13">
        <v>3</v>
      </c>
      <c r="B30" s="27">
        <v>25181.657142856999</v>
      </c>
      <c r="C30" s="27">
        <v>-147.65714285699869</v>
      </c>
      <c r="D30" s="34">
        <f t="shared" si="0"/>
        <v>21802.631836692119</v>
      </c>
    </row>
    <row r="31" spans="1:12" x14ac:dyDescent="0.2">
      <c r="A31" s="13">
        <v>4</v>
      </c>
      <c r="B31" s="27">
        <v>24620.14285714271</v>
      </c>
      <c r="C31" s="27">
        <v>264.85714285729046</v>
      </c>
      <c r="D31" s="34">
        <f t="shared" si="0"/>
        <v>70149.306122527167</v>
      </c>
    </row>
    <row r="32" spans="1:12" x14ac:dyDescent="0.2">
      <c r="A32" s="13">
        <v>5</v>
      </c>
      <c r="B32" s="27">
        <v>21135.628571428359</v>
      </c>
      <c r="C32" s="27">
        <v>32.371428571641445</v>
      </c>
      <c r="D32" s="34">
        <f t="shared" si="0"/>
        <v>1047.909387768884</v>
      </c>
    </row>
    <row r="33" spans="1:4" x14ac:dyDescent="0.2">
      <c r="A33" s="13">
        <v>6</v>
      </c>
      <c r="B33" s="27">
        <v>23557.628571428359</v>
      </c>
      <c r="C33" s="27">
        <v>-16.628571428358555</v>
      </c>
      <c r="D33" s="34">
        <f t="shared" si="0"/>
        <v>276.50938774802245</v>
      </c>
    </row>
    <row r="34" spans="1:4" x14ac:dyDescent="0.2">
      <c r="A34" s="13">
        <v>7</v>
      </c>
      <c r="B34" s="27">
        <v>26453.228571428361</v>
      </c>
      <c r="C34" s="27">
        <v>-434.22857142836074</v>
      </c>
      <c r="D34" s="34">
        <f t="shared" si="0"/>
        <v>188554.45224471498</v>
      </c>
    </row>
    <row r="35" spans="1:4" x14ac:dyDescent="0.2">
      <c r="A35" s="13">
        <v>8</v>
      </c>
      <c r="B35" s="27">
        <v>25891.714285714072</v>
      </c>
      <c r="C35" s="27">
        <v>-1234.7142857140716</v>
      </c>
      <c r="D35" s="34">
        <f t="shared" si="0"/>
        <v>1524519.3673464099</v>
      </c>
    </row>
    <row r="36" spans="1:4" x14ac:dyDescent="0.2">
      <c r="A36" s="13">
        <v>9</v>
      </c>
      <c r="B36" s="27">
        <v>22407.199999999721</v>
      </c>
      <c r="C36" s="27">
        <v>-1808.1999999997206</v>
      </c>
      <c r="D36" s="34">
        <f t="shared" si="0"/>
        <v>3269587.2399989897</v>
      </c>
    </row>
    <row r="37" spans="1:4" x14ac:dyDescent="0.2">
      <c r="A37" s="13">
        <v>10</v>
      </c>
      <c r="B37" s="27">
        <v>24829.199999999721</v>
      </c>
      <c r="C37" s="27">
        <v>-295.1999999997206</v>
      </c>
      <c r="D37" s="34">
        <f t="shared" si="0"/>
        <v>87143.039999835048</v>
      </c>
    </row>
    <row r="38" spans="1:4" x14ac:dyDescent="0.2">
      <c r="A38" s="13">
        <v>11</v>
      </c>
      <c r="B38" s="27">
        <v>27724.799999999723</v>
      </c>
      <c r="C38" s="27">
        <v>992.20000000027721</v>
      </c>
      <c r="D38" s="34">
        <f t="shared" si="0"/>
        <v>984460.84000055015</v>
      </c>
    </row>
    <row r="39" spans="1:4" x14ac:dyDescent="0.2">
      <c r="A39" s="13">
        <v>12</v>
      </c>
      <c r="B39" s="27">
        <v>27163.285714285434</v>
      </c>
      <c r="C39" s="27">
        <v>-1025.2857142854336</v>
      </c>
      <c r="D39" s="34">
        <f t="shared" si="0"/>
        <v>1051210.7959177918</v>
      </c>
    </row>
    <row r="40" spans="1:4" x14ac:dyDescent="0.2">
      <c r="A40" s="13">
        <v>13</v>
      </c>
      <c r="B40" s="27">
        <v>23678.771428571083</v>
      </c>
      <c r="C40" s="27">
        <v>-710.77142857108265</v>
      </c>
      <c r="D40" s="34">
        <f t="shared" si="0"/>
        <v>505196.02367297764</v>
      </c>
    </row>
    <row r="41" spans="1:4" x14ac:dyDescent="0.2">
      <c r="A41" s="13">
        <v>14</v>
      </c>
      <c r="B41" s="27">
        <v>26100.771428571083</v>
      </c>
      <c r="C41" s="27">
        <v>476.22857142891735</v>
      </c>
      <c r="D41" s="34">
        <f t="shared" si="0"/>
        <v>226793.65224522742</v>
      </c>
    </row>
    <row r="42" spans="1:4" x14ac:dyDescent="0.2">
      <c r="A42" s="13">
        <v>15</v>
      </c>
      <c r="B42" s="27">
        <v>28996.371428571085</v>
      </c>
      <c r="C42" s="27">
        <v>-336.37142857108483</v>
      </c>
      <c r="D42" s="34">
        <f t="shared" si="0"/>
        <v>113145.73795895242</v>
      </c>
    </row>
    <row r="43" spans="1:4" x14ac:dyDescent="0.2">
      <c r="A43" s="13">
        <v>16</v>
      </c>
      <c r="B43" s="27">
        <v>28434.857142856796</v>
      </c>
      <c r="C43" s="27">
        <v>1995.1428571432043</v>
      </c>
      <c r="D43" s="34">
        <f t="shared" si="0"/>
        <v>3980595.0204095487</v>
      </c>
    </row>
    <row r="44" spans="1:4" x14ac:dyDescent="0.2">
      <c r="A44" s="13">
        <v>17</v>
      </c>
      <c r="B44" s="27">
        <v>24950.342857142445</v>
      </c>
      <c r="C44" s="27">
        <v>2405.6571428575553</v>
      </c>
      <c r="D44" s="34">
        <f t="shared" si="0"/>
        <v>5787186.2889815765</v>
      </c>
    </row>
    <row r="45" spans="1:4" x14ac:dyDescent="0.2">
      <c r="A45" s="13">
        <v>18</v>
      </c>
      <c r="B45" s="27">
        <v>27372.342857142445</v>
      </c>
      <c r="C45" s="27">
        <v>-1918.3428571424447</v>
      </c>
      <c r="D45" s="34">
        <f t="shared" si="0"/>
        <v>3680039.3175494382</v>
      </c>
    </row>
    <row r="46" spans="1:4" x14ac:dyDescent="0.2">
      <c r="A46" s="13">
        <v>19</v>
      </c>
      <c r="B46" s="27">
        <v>30267.942857142447</v>
      </c>
      <c r="C46" s="27">
        <v>-73.942857142446883</v>
      </c>
      <c r="D46" s="34">
        <f t="shared" si="0"/>
        <v>5467.5461223883076</v>
      </c>
    </row>
    <row r="47" spans="1:4" x14ac:dyDescent="0.2">
      <c r="A47" s="13"/>
      <c r="B47" s="27"/>
      <c r="C47" s="27"/>
      <c r="D47" s="34"/>
    </row>
    <row r="48" spans="1:4" x14ac:dyDescent="0.2">
      <c r="A48" s="13"/>
      <c r="B48" s="27"/>
      <c r="C48" s="27"/>
      <c r="D48" s="34"/>
    </row>
    <row r="49" spans="1:4" x14ac:dyDescent="0.2">
      <c r="A49" s="13"/>
      <c r="B49" s="27"/>
      <c r="C49" s="27"/>
      <c r="D49" s="34"/>
    </row>
    <row r="50" spans="1:4" x14ac:dyDescent="0.2">
      <c r="A50" s="13"/>
      <c r="B50" s="27"/>
      <c r="C50" s="27"/>
      <c r="D50" s="34"/>
    </row>
    <row r="51" spans="1:4" x14ac:dyDescent="0.2">
      <c r="A51" s="13"/>
      <c r="B51" s="27"/>
      <c r="C51" s="27"/>
      <c r="D51" s="34"/>
    </row>
    <row r="52" spans="1:4" x14ac:dyDescent="0.2">
      <c r="A52" s="13"/>
      <c r="B52" s="27"/>
      <c r="C52" s="27"/>
      <c r="D52" s="34"/>
    </row>
    <row r="53" spans="1:4" x14ac:dyDescent="0.2">
      <c r="A53" s="13"/>
      <c r="B53" s="27"/>
      <c r="C53" s="27"/>
      <c r="D53" s="34"/>
    </row>
    <row r="54" spans="1:4" x14ac:dyDescent="0.2">
      <c r="A54" s="13"/>
      <c r="B54" s="27"/>
      <c r="C54" s="27"/>
      <c r="D54" s="34"/>
    </row>
    <row r="55" spans="1:4" x14ac:dyDescent="0.2">
      <c r="A55" s="13"/>
      <c r="B55" s="27"/>
      <c r="C55" s="27"/>
      <c r="D55" s="34"/>
    </row>
    <row r="56" spans="1:4" x14ac:dyDescent="0.2">
      <c r="A56" s="13"/>
      <c r="B56" s="27"/>
      <c r="C56" s="27"/>
      <c r="D56" s="34"/>
    </row>
    <row r="57" spans="1:4" x14ac:dyDescent="0.2">
      <c r="A57" s="13"/>
      <c r="B57" s="27"/>
      <c r="C57" s="27"/>
      <c r="D57" s="34"/>
    </row>
    <row r="58" spans="1:4" x14ac:dyDescent="0.2">
      <c r="A58" s="13"/>
      <c r="B58" s="27"/>
      <c r="C58" s="27"/>
      <c r="D58" s="34"/>
    </row>
    <row r="59" spans="1:4" x14ac:dyDescent="0.2">
      <c r="A59" s="13"/>
      <c r="B59" s="27"/>
      <c r="C59" s="27"/>
      <c r="D59" s="34"/>
    </row>
    <row r="60" spans="1:4" x14ac:dyDescent="0.2">
      <c r="A60" s="13"/>
      <c r="B60" s="27"/>
      <c r="C60" s="27"/>
      <c r="D60" s="34"/>
    </row>
    <row r="61" spans="1:4" x14ac:dyDescent="0.2">
      <c r="A61" s="13"/>
      <c r="B61" s="27"/>
      <c r="C61" s="27"/>
      <c r="D61" s="34"/>
    </row>
    <row r="62" spans="1:4" x14ac:dyDescent="0.2">
      <c r="A62" s="13"/>
      <c r="B62" s="27"/>
      <c r="C62" s="27"/>
      <c r="D62" s="34"/>
    </row>
    <row r="63" spans="1:4" x14ac:dyDescent="0.2">
      <c r="A63" s="13"/>
      <c r="B63" s="27"/>
      <c r="C63" s="27"/>
      <c r="D63" s="34"/>
    </row>
    <row r="64" spans="1:4" x14ac:dyDescent="0.2">
      <c r="A64" s="13"/>
      <c r="B64" s="27"/>
      <c r="C64" s="27"/>
      <c r="D64" s="34"/>
    </row>
    <row r="65" spans="1:4" x14ac:dyDescent="0.2">
      <c r="A65" s="13"/>
      <c r="B65" s="27"/>
      <c r="C65" s="27"/>
      <c r="D65" s="34"/>
    </row>
    <row r="66" spans="1:4" x14ac:dyDescent="0.2">
      <c r="A66" s="13"/>
      <c r="B66" s="27"/>
      <c r="C66" s="27"/>
      <c r="D66" s="34"/>
    </row>
    <row r="67" spans="1:4" x14ac:dyDescent="0.2">
      <c r="A67" s="13"/>
      <c r="B67" s="27"/>
      <c r="C67" s="27"/>
      <c r="D67" s="34"/>
    </row>
    <row r="68" spans="1:4" x14ac:dyDescent="0.2">
      <c r="A68" s="13"/>
      <c r="B68" s="27"/>
      <c r="C68" s="27"/>
      <c r="D68" s="34"/>
    </row>
    <row r="69" spans="1:4" x14ac:dyDescent="0.2">
      <c r="A69" s="13"/>
      <c r="B69" s="27"/>
      <c r="C69" s="27"/>
      <c r="D69" s="34"/>
    </row>
    <row r="70" spans="1:4" x14ac:dyDescent="0.2">
      <c r="A70" s="13"/>
      <c r="B70" s="27"/>
      <c r="C70" s="27"/>
      <c r="D70" s="34"/>
    </row>
    <row r="71" spans="1:4" x14ac:dyDescent="0.2">
      <c r="A71" s="13"/>
      <c r="B71" s="27"/>
      <c r="C71" s="27"/>
      <c r="D71" s="34"/>
    </row>
    <row r="72" spans="1:4" x14ac:dyDescent="0.2">
      <c r="A72" s="13"/>
      <c r="B72" s="27"/>
      <c r="C72" s="27"/>
      <c r="D72" s="34"/>
    </row>
    <row r="73" spans="1:4" x14ac:dyDescent="0.2">
      <c r="A73" s="13"/>
      <c r="B73" s="27"/>
      <c r="C73" s="27"/>
      <c r="D73" s="34"/>
    </row>
    <row r="74" spans="1:4" x14ac:dyDescent="0.2">
      <c r="A74" s="13"/>
      <c r="B74" s="27"/>
      <c r="C74" s="27"/>
      <c r="D74" s="34"/>
    </row>
    <row r="75" spans="1:4" x14ac:dyDescent="0.2">
      <c r="A75" s="13"/>
      <c r="B75" s="27"/>
      <c r="C75" s="27"/>
      <c r="D75" s="34"/>
    </row>
    <row r="76" spans="1:4" x14ac:dyDescent="0.2">
      <c r="A76" s="13"/>
      <c r="B76" s="27"/>
      <c r="C76" s="27"/>
      <c r="D76" s="34"/>
    </row>
    <row r="77" spans="1:4" x14ac:dyDescent="0.2">
      <c r="A77" s="13"/>
      <c r="B77" s="27"/>
      <c r="C77" s="27"/>
      <c r="D77" s="34"/>
    </row>
    <row r="78" spans="1:4" x14ac:dyDescent="0.2">
      <c r="A78" s="13"/>
      <c r="B78" s="27"/>
      <c r="C78" s="27"/>
      <c r="D78" s="34"/>
    </row>
    <row r="79" spans="1:4" x14ac:dyDescent="0.2">
      <c r="A79" s="13"/>
      <c r="B79" s="27"/>
      <c r="C79" s="27"/>
      <c r="D79" s="34"/>
    </row>
    <row r="80" spans="1:4" x14ac:dyDescent="0.2">
      <c r="A80" s="13"/>
      <c r="B80" s="27"/>
      <c r="C80" s="27"/>
      <c r="D80" s="34"/>
    </row>
    <row r="81" spans="1:4" x14ac:dyDescent="0.2">
      <c r="A81" s="13"/>
      <c r="B81" s="27"/>
      <c r="C81" s="27"/>
      <c r="D81" s="34"/>
    </row>
    <row r="82" spans="1:4" x14ac:dyDescent="0.2">
      <c r="A82" s="13"/>
      <c r="B82" s="27"/>
      <c r="C82" s="27"/>
      <c r="D82" s="34"/>
    </row>
    <row r="83" spans="1:4" x14ac:dyDescent="0.2">
      <c r="A83" s="13"/>
      <c r="B83" s="27"/>
      <c r="C83" s="27"/>
      <c r="D83" s="34"/>
    </row>
    <row r="84" spans="1:4" x14ac:dyDescent="0.2">
      <c r="A84" s="13"/>
      <c r="B84" s="27"/>
      <c r="C84" s="27"/>
      <c r="D84" s="34"/>
    </row>
    <row r="85" spans="1:4" x14ac:dyDescent="0.2">
      <c r="A85" s="13"/>
      <c r="B85" s="27"/>
      <c r="C85" s="27"/>
      <c r="D85" s="34"/>
    </row>
    <row r="86" spans="1:4" x14ac:dyDescent="0.2">
      <c r="A86" s="13"/>
      <c r="B86" s="27"/>
      <c r="C86" s="27"/>
      <c r="D86" s="34"/>
    </row>
    <row r="87" spans="1:4" x14ac:dyDescent="0.2">
      <c r="A87" s="13"/>
      <c r="B87" s="27"/>
      <c r="C87" s="27"/>
      <c r="D87" s="34"/>
    </row>
    <row r="88" spans="1:4" x14ac:dyDescent="0.2">
      <c r="A88" s="13"/>
      <c r="B88" s="27"/>
      <c r="C88" s="27"/>
      <c r="D88" s="34"/>
    </row>
    <row r="89" spans="1:4" x14ac:dyDescent="0.2">
      <c r="A89" s="13"/>
      <c r="B89" s="27"/>
      <c r="C89" s="27"/>
      <c r="D89" s="34"/>
    </row>
    <row r="90" spans="1:4" x14ac:dyDescent="0.2">
      <c r="A90" s="13"/>
      <c r="B90" s="27"/>
      <c r="C90" s="27"/>
      <c r="D90" s="34"/>
    </row>
    <row r="91" spans="1:4" x14ac:dyDescent="0.2">
      <c r="A91" s="13"/>
      <c r="B91" s="27"/>
      <c r="C91" s="27"/>
      <c r="D91" s="34"/>
    </row>
    <row r="92" spans="1:4" x14ac:dyDescent="0.2">
      <c r="A92" s="13"/>
      <c r="B92" s="27"/>
      <c r="C92" s="27"/>
      <c r="D92" s="34"/>
    </row>
    <row r="93" spans="1:4" x14ac:dyDescent="0.2">
      <c r="A93" s="13"/>
      <c r="B93" s="27"/>
      <c r="C93" s="27"/>
      <c r="D93" s="34"/>
    </row>
    <row r="94" spans="1:4" x14ac:dyDescent="0.2">
      <c r="A94" s="13"/>
      <c r="B94" s="27"/>
      <c r="C94" s="27"/>
      <c r="D94" s="34"/>
    </row>
    <row r="95" spans="1:4" x14ac:dyDescent="0.2">
      <c r="A95" s="13"/>
      <c r="B95" s="27"/>
      <c r="C95" s="27"/>
      <c r="D95" s="34"/>
    </row>
    <row r="96" spans="1:4" x14ac:dyDescent="0.2">
      <c r="A96" s="13"/>
      <c r="B96" s="27"/>
      <c r="C96" s="27"/>
      <c r="D96" s="34"/>
    </row>
    <row r="97" spans="1:4" x14ac:dyDescent="0.2">
      <c r="A97" s="13"/>
      <c r="B97" s="27"/>
      <c r="C97" s="27"/>
      <c r="D97" s="34"/>
    </row>
    <row r="98" spans="1:4" x14ac:dyDescent="0.2">
      <c r="A98" s="13"/>
      <c r="B98" s="27"/>
      <c r="C98" s="27"/>
      <c r="D98" s="34"/>
    </row>
    <row r="99" spans="1:4" x14ac:dyDescent="0.2">
      <c r="A99" s="13"/>
      <c r="B99" s="27"/>
      <c r="C99" s="27"/>
      <c r="D99" s="34"/>
    </row>
    <row r="100" spans="1:4" x14ac:dyDescent="0.2">
      <c r="A100" s="13"/>
      <c r="B100" s="27"/>
      <c r="C100" s="27"/>
      <c r="D100" s="34"/>
    </row>
    <row r="101" spans="1:4" x14ac:dyDescent="0.2">
      <c r="A101" s="13"/>
      <c r="B101" s="27"/>
      <c r="C101" s="27"/>
      <c r="D101" s="34"/>
    </row>
    <row r="102" spans="1:4" x14ac:dyDescent="0.2">
      <c r="A102" s="13"/>
      <c r="B102" s="27"/>
      <c r="C102" s="27"/>
      <c r="D102" s="34"/>
    </row>
    <row r="103" spans="1:4" x14ac:dyDescent="0.2">
      <c r="A103" s="13"/>
      <c r="B103" s="27"/>
      <c r="C103" s="27"/>
      <c r="D103" s="34"/>
    </row>
    <row r="104" spans="1:4" x14ac:dyDescent="0.2">
      <c r="A104" s="13"/>
      <c r="B104" s="27"/>
      <c r="C104" s="27"/>
      <c r="D104" s="34"/>
    </row>
    <row r="105" spans="1:4" x14ac:dyDescent="0.2">
      <c r="A105" s="13"/>
      <c r="B105" s="27"/>
      <c r="C105" s="27"/>
      <c r="D105" s="34"/>
    </row>
    <row r="106" spans="1:4" x14ac:dyDescent="0.2">
      <c r="A106" s="13"/>
      <c r="B106" s="27"/>
      <c r="C106" s="27"/>
      <c r="D106" s="34"/>
    </row>
    <row r="107" spans="1:4" x14ac:dyDescent="0.2">
      <c r="A107" s="13"/>
      <c r="B107" s="27"/>
      <c r="C107" s="27"/>
      <c r="D107" s="34"/>
    </row>
    <row r="108" spans="1:4" x14ac:dyDescent="0.2">
      <c r="A108" s="13"/>
      <c r="B108" s="27"/>
      <c r="C108" s="27"/>
      <c r="D108" s="34"/>
    </row>
    <row r="109" spans="1:4" x14ac:dyDescent="0.2">
      <c r="A109" s="13"/>
      <c r="B109" s="27"/>
      <c r="C109" s="27"/>
      <c r="D109" s="34"/>
    </row>
    <row r="110" spans="1:4" x14ac:dyDescent="0.2">
      <c r="A110" s="13"/>
      <c r="B110" s="27"/>
      <c r="C110" s="27"/>
      <c r="D110" s="34"/>
    </row>
    <row r="111" spans="1:4" x14ac:dyDescent="0.2">
      <c r="A111" s="13"/>
      <c r="B111" s="27"/>
      <c r="C111" s="27"/>
      <c r="D111" s="34"/>
    </row>
    <row r="112" spans="1:4" x14ac:dyDescent="0.2">
      <c r="A112" s="13"/>
      <c r="B112" s="27"/>
      <c r="C112" s="27"/>
      <c r="D112" s="34"/>
    </row>
    <row r="113" spans="1:4" x14ac:dyDescent="0.2">
      <c r="A113" s="13"/>
      <c r="B113" s="27"/>
      <c r="C113" s="27"/>
      <c r="D113" s="34"/>
    </row>
    <row r="114" spans="1:4" x14ac:dyDescent="0.2">
      <c r="A114" s="13"/>
      <c r="B114" s="27"/>
      <c r="C114" s="27"/>
      <c r="D114" s="34"/>
    </row>
    <row r="115" spans="1:4" x14ac:dyDescent="0.2">
      <c r="A115" s="13"/>
      <c r="B115" s="27"/>
      <c r="C115" s="27"/>
      <c r="D115" s="34"/>
    </row>
    <row r="116" spans="1:4" x14ac:dyDescent="0.2">
      <c r="A116" s="13"/>
      <c r="B116" s="27"/>
      <c r="C116" s="27"/>
      <c r="D116" s="34"/>
    </row>
    <row r="117" spans="1:4" x14ac:dyDescent="0.2">
      <c r="A117" s="13"/>
      <c r="B117" s="27"/>
      <c r="C117" s="27"/>
      <c r="D117" s="34"/>
    </row>
    <row r="118" spans="1:4" x14ac:dyDescent="0.2">
      <c r="A118" s="13"/>
      <c r="B118" s="27"/>
      <c r="C118" s="27"/>
      <c r="D118" s="34"/>
    </row>
    <row r="119" spans="1:4" x14ac:dyDescent="0.2">
      <c r="A119" s="13"/>
      <c r="B119" s="27"/>
      <c r="C119" s="27"/>
      <c r="D119" s="34"/>
    </row>
    <row r="120" spans="1:4" x14ac:dyDescent="0.2">
      <c r="A120" s="13"/>
      <c r="B120" s="27"/>
      <c r="C120" s="27"/>
      <c r="D120" s="34"/>
    </row>
    <row r="121" spans="1:4" x14ac:dyDescent="0.2">
      <c r="A121" s="13"/>
      <c r="B121" s="27"/>
      <c r="C121" s="27"/>
      <c r="D121" s="34"/>
    </row>
    <row r="122" spans="1:4" x14ac:dyDescent="0.2">
      <c r="A122" s="13"/>
      <c r="B122" s="27"/>
      <c r="C122" s="27"/>
      <c r="D122" s="34"/>
    </row>
    <row r="123" spans="1:4" x14ac:dyDescent="0.2">
      <c r="A123" s="13"/>
      <c r="B123" s="27"/>
      <c r="C123" s="27"/>
      <c r="D123" s="34"/>
    </row>
    <row r="124" spans="1:4" x14ac:dyDescent="0.2">
      <c r="A124" s="13"/>
      <c r="B124" s="27"/>
      <c r="C124" s="27"/>
      <c r="D124" s="34"/>
    </row>
    <row r="125" spans="1:4" x14ac:dyDescent="0.2">
      <c r="A125" s="13"/>
      <c r="B125" s="27"/>
      <c r="C125" s="27"/>
      <c r="D125" s="34"/>
    </row>
    <row r="126" spans="1:4" x14ac:dyDescent="0.2">
      <c r="A126" s="13"/>
      <c r="B126" s="27"/>
      <c r="C126" s="27"/>
      <c r="D126" s="34"/>
    </row>
    <row r="127" spans="1:4" x14ac:dyDescent="0.2">
      <c r="A127" s="13"/>
      <c r="B127" s="27"/>
      <c r="C127" s="27"/>
      <c r="D127" s="34"/>
    </row>
    <row r="128" spans="1:4" x14ac:dyDescent="0.2">
      <c r="A128" s="13"/>
      <c r="B128" s="27"/>
      <c r="C128" s="27"/>
      <c r="D128" s="34"/>
    </row>
    <row r="129" spans="1:4" x14ac:dyDescent="0.2">
      <c r="A129" s="13"/>
      <c r="B129" s="27"/>
      <c r="C129" s="27"/>
      <c r="D129" s="34"/>
    </row>
    <row r="130" spans="1:4" x14ac:dyDescent="0.2">
      <c r="A130" s="13"/>
      <c r="B130" s="27"/>
      <c r="C130" s="27"/>
      <c r="D130" s="34"/>
    </row>
    <row r="131" spans="1:4" x14ac:dyDescent="0.2">
      <c r="A131" s="13"/>
      <c r="B131" s="27"/>
      <c r="C131" s="27"/>
      <c r="D131" s="34"/>
    </row>
    <row r="132" spans="1:4" x14ac:dyDescent="0.2">
      <c r="A132" s="13"/>
      <c r="B132" s="27"/>
      <c r="C132" s="27"/>
      <c r="D132" s="34"/>
    </row>
    <row r="133" spans="1:4" x14ac:dyDescent="0.2">
      <c r="A133" s="13"/>
      <c r="B133" s="27"/>
      <c r="C133" s="27"/>
      <c r="D133" s="34"/>
    </row>
    <row r="134" spans="1:4" x14ac:dyDescent="0.2">
      <c r="A134" s="13"/>
      <c r="B134" s="27"/>
      <c r="C134" s="27"/>
      <c r="D134" s="34"/>
    </row>
    <row r="135" spans="1:4" x14ac:dyDescent="0.2">
      <c r="A135" s="13"/>
      <c r="B135" s="27"/>
      <c r="C135" s="27"/>
      <c r="D135" s="34"/>
    </row>
    <row r="136" spans="1:4" x14ac:dyDescent="0.2">
      <c r="A136" s="13"/>
      <c r="B136" s="27"/>
      <c r="C136" s="27"/>
      <c r="D136" s="34"/>
    </row>
    <row r="137" spans="1:4" x14ac:dyDescent="0.2">
      <c r="A137" s="13"/>
      <c r="B137" s="27"/>
      <c r="C137" s="27"/>
      <c r="D137" s="34"/>
    </row>
    <row r="138" spans="1:4" x14ac:dyDescent="0.2">
      <c r="A138" s="13"/>
      <c r="B138" s="27"/>
      <c r="C138" s="27"/>
      <c r="D138" s="34"/>
    </row>
    <row r="139" spans="1:4" x14ac:dyDescent="0.2">
      <c r="A139" s="13"/>
      <c r="B139" s="27"/>
      <c r="C139" s="27"/>
      <c r="D139" s="34"/>
    </row>
    <row r="140" spans="1:4" x14ac:dyDescent="0.2">
      <c r="A140" s="13"/>
      <c r="B140" s="27"/>
      <c r="C140" s="27"/>
      <c r="D140" s="34"/>
    </row>
    <row r="141" spans="1:4" x14ac:dyDescent="0.2">
      <c r="A141" s="13"/>
      <c r="B141" s="27"/>
      <c r="C141" s="27"/>
      <c r="D141" s="34"/>
    </row>
    <row r="142" spans="1:4" x14ac:dyDescent="0.2">
      <c r="A142" s="13"/>
      <c r="B142" s="27"/>
      <c r="C142" s="27"/>
      <c r="D142" s="34"/>
    </row>
    <row r="143" spans="1:4" x14ac:dyDescent="0.2">
      <c r="A143" s="13"/>
      <c r="B143" s="27"/>
      <c r="C143" s="27"/>
      <c r="D143" s="34"/>
    </row>
    <row r="144" spans="1:4" x14ac:dyDescent="0.2">
      <c r="A144" s="13"/>
      <c r="B144" s="27"/>
      <c r="C144" s="27"/>
      <c r="D144" s="34"/>
    </row>
    <row r="145" spans="1:4" x14ac:dyDescent="0.2">
      <c r="A145" s="13"/>
      <c r="B145" s="27"/>
      <c r="C145" s="27"/>
      <c r="D145" s="34"/>
    </row>
    <row r="146" spans="1:4" x14ac:dyDescent="0.2">
      <c r="A146" s="13"/>
      <c r="B146" s="27"/>
      <c r="C146" s="27"/>
      <c r="D146" s="34"/>
    </row>
    <row r="147" spans="1:4" x14ac:dyDescent="0.2">
      <c r="A147" s="13"/>
      <c r="B147" s="27"/>
      <c r="C147" s="27"/>
      <c r="D147" s="34"/>
    </row>
    <row r="148" spans="1:4" x14ac:dyDescent="0.2">
      <c r="A148" s="13"/>
      <c r="B148" s="27"/>
      <c r="C148" s="27"/>
      <c r="D148" s="34"/>
    </row>
    <row r="149" spans="1:4" x14ac:dyDescent="0.2">
      <c r="A149" s="13"/>
      <c r="B149" s="27"/>
      <c r="C149" s="27"/>
      <c r="D149" s="34"/>
    </row>
    <row r="150" spans="1:4" x14ac:dyDescent="0.2">
      <c r="A150" s="13"/>
      <c r="B150" s="27"/>
      <c r="C150" s="27"/>
      <c r="D150" s="34"/>
    </row>
    <row r="151" spans="1:4" x14ac:dyDescent="0.2">
      <c r="A151" s="13"/>
      <c r="B151" s="27"/>
      <c r="C151" s="27"/>
      <c r="D151" s="34"/>
    </row>
    <row r="152" spans="1:4" x14ac:dyDescent="0.2">
      <c r="A152" s="13"/>
      <c r="B152" s="27"/>
      <c r="C152" s="27"/>
      <c r="D152" s="34"/>
    </row>
    <row r="153" spans="1:4" x14ac:dyDescent="0.2">
      <c r="A153" s="13"/>
      <c r="B153" s="27"/>
      <c r="C153" s="27"/>
      <c r="D153" s="34"/>
    </row>
    <row r="154" spans="1:4" x14ac:dyDescent="0.2">
      <c r="A154" s="13"/>
      <c r="B154" s="27"/>
      <c r="C154" s="27"/>
      <c r="D154" s="34"/>
    </row>
    <row r="155" spans="1:4" x14ac:dyDescent="0.2">
      <c r="A155" s="13"/>
      <c r="B155" s="27"/>
      <c r="C155" s="27"/>
      <c r="D155" s="34"/>
    </row>
    <row r="156" spans="1:4" x14ac:dyDescent="0.2">
      <c r="A156" s="13"/>
      <c r="B156" s="27"/>
      <c r="C156" s="27"/>
      <c r="D156" s="34"/>
    </row>
    <row r="157" spans="1:4" x14ac:dyDescent="0.2">
      <c r="A157" s="13"/>
      <c r="B157" s="27"/>
      <c r="C157" s="27"/>
      <c r="D157" s="34"/>
    </row>
    <row r="158" spans="1:4" x14ac:dyDescent="0.2">
      <c r="A158" s="13"/>
      <c r="B158" s="27"/>
      <c r="C158" s="27"/>
      <c r="D158" s="34"/>
    </row>
    <row r="159" spans="1:4" x14ac:dyDescent="0.2">
      <c r="A159" s="13"/>
      <c r="B159" s="27"/>
      <c r="C159" s="27"/>
      <c r="D159" s="34"/>
    </row>
    <row r="160" spans="1:4" x14ac:dyDescent="0.2">
      <c r="A160" s="13"/>
      <c r="B160" s="27"/>
      <c r="C160" s="27"/>
      <c r="D160" s="34"/>
    </row>
    <row r="161" spans="1:4" x14ac:dyDescent="0.2">
      <c r="A161" s="13"/>
      <c r="B161" s="27"/>
      <c r="C161" s="27"/>
      <c r="D161" s="34"/>
    </row>
    <row r="162" spans="1:4" x14ac:dyDescent="0.2">
      <c r="A162" s="13"/>
      <c r="B162" s="27"/>
      <c r="C162" s="27"/>
      <c r="D162" s="34"/>
    </row>
    <row r="163" spans="1:4" x14ac:dyDescent="0.2">
      <c r="A163" s="13"/>
      <c r="B163" s="27"/>
      <c r="C163" s="27"/>
      <c r="D163" s="34"/>
    </row>
    <row r="164" spans="1:4" x14ac:dyDescent="0.2">
      <c r="A164" s="13"/>
      <c r="B164" s="27"/>
      <c r="C164" s="27"/>
      <c r="D164" s="34"/>
    </row>
    <row r="165" spans="1:4" x14ac:dyDescent="0.2">
      <c r="A165" s="13"/>
      <c r="B165" s="27"/>
      <c r="C165" s="27"/>
      <c r="D165" s="34"/>
    </row>
    <row r="166" spans="1:4" x14ac:dyDescent="0.2">
      <c r="A166" s="13"/>
      <c r="B166" s="27"/>
      <c r="C166" s="27"/>
      <c r="D166" s="34"/>
    </row>
    <row r="167" spans="1:4" x14ac:dyDescent="0.2">
      <c r="A167" s="13"/>
      <c r="B167" s="27"/>
      <c r="C167" s="27"/>
      <c r="D167" s="34"/>
    </row>
    <row r="168" spans="1:4" x14ac:dyDescent="0.2">
      <c r="A168" s="13"/>
      <c r="B168" s="27"/>
      <c r="C168" s="27"/>
      <c r="D168" s="34"/>
    </row>
    <row r="169" spans="1:4" x14ac:dyDescent="0.2">
      <c r="A169" s="13"/>
      <c r="B169" s="27"/>
      <c r="C169" s="27"/>
      <c r="D169" s="34"/>
    </row>
    <row r="170" spans="1:4" x14ac:dyDescent="0.2">
      <c r="A170" s="13"/>
      <c r="B170" s="27"/>
      <c r="C170" s="27"/>
      <c r="D170" s="34"/>
    </row>
    <row r="171" spans="1:4" x14ac:dyDescent="0.2">
      <c r="A171" s="13"/>
      <c r="B171" s="27"/>
      <c r="C171" s="27"/>
      <c r="D171" s="34"/>
    </row>
    <row r="172" spans="1:4" x14ac:dyDescent="0.2">
      <c r="A172" s="13"/>
      <c r="B172" s="27"/>
      <c r="C172" s="27"/>
      <c r="D172" s="34"/>
    </row>
    <row r="173" spans="1:4" x14ac:dyDescent="0.2">
      <c r="A173" s="13"/>
      <c r="B173" s="27"/>
      <c r="C173" s="27"/>
      <c r="D173" s="34"/>
    </row>
    <row r="174" spans="1:4" x14ac:dyDescent="0.2">
      <c r="A174" s="71"/>
      <c r="B174" s="27"/>
      <c r="C174" s="27"/>
      <c r="D174" s="34"/>
    </row>
    <row r="175" spans="1:4" x14ac:dyDescent="0.2">
      <c r="A175" s="71"/>
      <c r="B175" s="27"/>
      <c r="C175" s="27"/>
      <c r="D175" s="34"/>
    </row>
    <row r="176" spans="1:4" ht="13.5" thickBot="1" x14ac:dyDescent="0.25">
      <c r="A176" s="48"/>
      <c r="B176" s="28"/>
      <c r="C176" s="28"/>
      <c r="D176" s="34"/>
    </row>
  </sheetData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H20"/>
  <sheetViews>
    <sheetView workbookViewId="0">
      <selection activeCell="C1" sqref="C1:C20"/>
    </sheetView>
  </sheetViews>
  <sheetFormatPr defaultRowHeight="12.75" x14ac:dyDescent="0.2"/>
  <cols>
    <col min="4" max="4" width="5" bestFit="1" customWidth="1"/>
    <col min="5" max="5" width="8" bestFit="1" customWidth="1"/>
    <col min="6" max="8" width="3.42578125" bestFit="1" customWidth="1"/>
  </cols>
  <sheetData>
    <row r="1" spans="1:8" x14ac:dyDescent="0.2">
      <c r="A1" t="s">
        <v>8</v>
      </c>
      <c r="B1" t="s">
        <v>159</v>
      </c>
      <c r="C1" t="s">
        <v>158</v>
      </c>
      <c r="D1" s="8" t="s">
        <v>228</v>
      </c>
      <c r="E1" s="8" t="s">
        <v>230</v>
      </c>
      <c r="F1" s="8" t="s">
        <v>225</v>
      </c>
      <c r="G1" s="8" t="s">
        <v>226</v>
      </c>
      <c r="H1" s="8" t="s">
        <v>227</v>
      </c>
    </row>
    <row r="2" spans="1:8" x14ac:dyDescent="0.2">
      <c r="A2" s="7" t="s">
        <v>139</v>
      </c>
      <c r="B2">
        <v>1</v>
      </c>
      <c r="C2" s="10">
        <v>19945</v>
      </c>
      <c r="D2" s="144">
        <f>MID(A2,1,4)*1</f>
        <v>1990</v>
      </c>
      <c r="E2" s="144">
        <f>D2*D2</f>
        <v>3960100</v>
      </c>
      <c r="F2">
        <v>0</v>
      </c>
      <c r="G2">
        <v>0</v>
      </c>
      <c r="H2">
        <v>1</v>
      </c>
    </row>
    <row r="3" spans="1:8" x14ac:dyDescent="0.2">
      <c r="A3" s="7" t="s">
        <v>140</v>
      </c>
      <c r="B3">
        <v>2</v>
      </c>
      <c r="C3" s="10">
        <v>24040</v>
      </c>
      <c r="D3" s="144">
        <f t="shared" ref="D3:D20" si="0">MID(A3,1,4)*1</f>
        <v>1990</v>
      </c>
      <c r="E3" s="144">
        <f t="shared" ref="E3:E20" si="1">D3*D3</f>
        <v>3960100</v>
      </c>
      <c r="F3">
        <v>0</v>
      </c>
      <c r="G3">
        <v>0</v>
      </c>
      <c r="H3">
        <v>0</v>
      </c>
    </row>
    <row r="4" spans="1:8" x14ac:dyDescent="0.2">
      <c r="A4" s="7" t="s">
        <v>141</v>
      </c>
      <c r="B4">
        <v>3</v>
      </c>
      <c r="C4" s="10">
        <v>25034</v>
      </c>
      <c r="D4" s="144">
        <f t="shared" si="0"/>
        <v>1990</v>
      </c>
      <c r="E4" s="144">
        <f t="shared" si="1"/>
        <v>3960100</v>
      </c>
      <c r="F4">
        <v>1</v>
      </c>
      <c r="G4">
        <v>0</v>
      </c>
      <c r="H4">
        <v>0</v>
      </c>
    </row>
    <row r="5" spans="1:8" x14ac:dyDescent="0.2">
      <c r="A5" s="7" t="s">
        <v>142</v>
      </c>
      <c r="B5">
        <v>4</v>
      </c>
      <c r="C5" s="10">
        <v>24885</v>
      </c>
      <c r="D5" s="144">
        <f t="shared" si="0"/>
        <v>1990</v>
      </c>
      <c r="E5" s="144">
        <f t="shared" si="1"/>
        <v>3960100</v>
      </c>
      <c r="F5">
        <v>0</v>
      </c>
      <c r="G5">
        <v>1</v>
      </c>
      <c r="H5">
        <v>0</v>
      </c>
    </row>
    <row r="6" spans="1:8" x14ac:dyDescent="0.2">
      <c r="A6" s="7" t="s">
        <v>143</v>
      </c>
      <c r="B6">
        <v>5</v>
      </c>
      <c r="C6" s="10">
        <v>21168</v>
      </c>
      <c r="D6" s="144">
        <f t="shared" si="0"/>
        <v>1991</v>
      </c>
      <c r="E6" s="144">
        <f t="shared" si="1"/>
        <v>3964081</v>
      </c>
      <c r="F6">
        <v>0</v>
      </c>
      <c r="G6">
        <v>0</v>
      </c>
      <c r="H6">
        <v>1</v>
      </c>
    </row>
    <row r="7" spans="1:8" x14ac:dyDescent="0.2">
      <c r="A7" s="7" t="s">
        <v>144</v>
      </c>
      <c r="B7">
        <v>6</v>
      </c>
      <c r="C7" s="10">
        <v>23541</v>
      </c>
      <c r="D7" s="144">
        <f t="shared" si="0"/>
        <v>1991</v>
      </c>
      <c r="E7" s="144">
        <f t="shared" si="1"/>
        <v>3964081</v>
      </c>
      <c r="F7">
        <v>0</v>
      </c>
      <c r="G7">
        <v>0</v>
      </c>
      <c r="H7">
        <v>0</v>
      </c>
    </row>
    <row r="8" spans="1:8" x14ac:dyDescent="0.2">
      <c r="A8" s="7" t="s">
        <v>145</v>
      </c>
      <c r="B8">
        <v>7</v>
      </c>
      <c r="C8" s="10">
        <v>26019</v>
      </c>
      <c r="D8" s="144">
        <f t="shared" si="0"/>
        <v>1991</v>
      </c>
      <c r="E8" s="144">
        <f t="shared" si="1"/>
        <v>3964081</v>
      </c>
      <c r="F8">
        <v>1</v>
      </c>
      <c r="G8">
        <v>0</v>
      </c>
      <c r="H8">
        <v>0</v>
      </c>
    </row>
    <row r="9" spans="1:8" x14ac:dyDescent="0.2">
      <c r="A9" s="7" t="s">
        <v>146</v>
      </c>
      <c r="B9">
        <v>8</v>
      </c>
      <c r="C9" s="10">
        <v>24657</v>
      </c>
      <c r="D9" s="144">
        <f t="shared" si="0"/>
        <v>1991</v>
      </c>
      <c r="E9" s="144">
        <f t="shared" si="1"/>
        <v>3964081</v>
      </c>
      <c r="F9">
        <v>0</v>
      </c>
      <c r="G9">
        <v>1</v>
      </c>
      <c r="H9">
        <v>0</v>
      </c>
    </row>
    <row r="10" spans="1:8" x14ac:dyDescent="0.2">
      <c r="A10" s="7" t="s">
        <v>147</v>
      </c>
      <c r="B10">
        <v>9</v>
      </c>
      <c r="C10" s="10">
        <v>20599</v>
      </c>
      <c r="D10" s="144">
        <f t="shared" si="0"/>
        <v>1992</v>
      </c>
      <c r="E10" s="144">
        <f t="shared" si="1"/>
        <v>3968064</v>
      </c>
      <c r="F10">
        <v>0</v>
      </c>
      <c r="G10">
        <v>0</v>
      </c>
      <c r="H10">
        <v>1</v>
      </c>
    </row>
    <row r="11" spans="1:8" x14ac:dyDescent="0.2">
      <c r="A11" s="7" t="s">
        <v>148</v>
      </c>
      <c r="B11">
        <v>10</v>
      </c>
      <c r="C11" s="10">
        <v>24534</v>
      </c>
      <c r="D11" s="144">
        <f t="shared" si="0"/>
        <v>1992</v>
      </c>
      <c r="E11" s="144">
        <f t="shared" si="1"/>
        <v>3968064</v>
      </c>
      <c r="F11">
        <v>0</v>
      </c>
      <c r="G11">
        <v>0</v>
      </c>
      <c r="H11">
        <v>0</v>
      </c>
    </row>
    <row r="12" spans="1:8" x14ac:dyDescent="0.2">
      <c r="A12" s="7" t="s">
        <v>149</v>
      </c>
      <c r="B12">
        <v>11</v>
      </c>
      <c r="C12" s="10">
        <v>28717</v>
      </c>
      <c r="D12" s="144">
        <f t="shared" si="0"/>
        <v>1992</v>
      </c>
      <c r="E12" s="144">
        <f t="shared" si="1"/>
        <v>3968064</v>
      </c>
      <c r="F12">
        <v>1</v>
      </c>
      <c r="G12">
        <v>0</v>
      </c>
      <c r="H12">
        <v>0</v>
      </c>
    </row>
    <row r="13" spans="1:8" x14ac:dyDescent="0.2">
      <c r="A13" s="7" t="s">
        <v>150</v>
      </c>
      <c r="B13">
        <v>12</v>
      </c>
      <c r="C13" s="10">
        <v>26138</v>
      </c>
      <c r="D13" s="144">
        <f t="shared" si="0"/>
        <v>1992</v>
      </c>
      <c r="E13" s="144">
        <f t="shared" si="1"/>
        <v>3968064</v>
      </c>
      <c r="F13">
        <v>0</v>
      </c>
      <c r="G13">
        <v>1</v>
      </c>
      <c r="H13">
        <v>0</v>
      </c>
    </row>
    <row r="14" spans="1:8" x14ac:dyDescent="0.2">
      <c r="A14" s="7" t="s">
        <v>151</v>
      </c>
      <c r="B14">
        <v>13</v>
      </c>
      <c r="C14" s="10">
        <v>22968</v>
      </c>
      <c r="D14" s="144">
        <f t="shared" si="0"/>
        <v>1993</v>
      </c>
      <c r="E14" s="144">
        <f t="shared" si="1"/>
        <v>3972049</v>
      </c>
      <c r="F14">
        <v>0</v>
      </c>
      <c r="G14">
        <v>0</v>
      </c>
      <c r="H14">
        <v>1</v>
      </c>
    </row>
    <row r="15" spans="1:8" x14ac:dyDescent="0.2">
      <c r="A15" s="7" t="s">
        <v>152</v>
      </c>
      <c r="B15">
        <v>14</v>
      </c>
      <c r="C15" s="10">
        <v>26577</v>
      </c>
      <c r="D15" s="144">
        <f t="shared" si="0"/>
        <v>1993</v>
      </c>
      <c r="E15" s="144">
        <f t="shared" si="1"/>
        <v>3972049</v>
      </c>
      <c r="F15">
        <v>0</v>
      </c>
      <c r="G15">
        <v>0</v>
      </c>
      <c r="H15">
        <v>0</v>
      </c>
    </row>
    <row r="16" spans="1:8" x14ac:dyDescent="0.2">
      <c r="A16" s="7" t="s">
        <v>153</v>
      </c>
      <c r="B16">
        <v>15</v>
      </c>
      <c r="C16" s="10">
        <v>28660</v>
      </c>
      <c r="D16" s="144">
        <f t="shared" si="0"/>
        <v>1993</v>
      </c>
      <c r="E16" s="144">
        <f t="shared" si="1"/>
        <v>3972049</v>
      </c>
      <c r="F16">
        <v>1</v>
      </c>
      <c r="G16">
        <v>0</v>
      </c>
      <c r="H16">
        <v>0</v>
      </c>
    </row>
    <row r="17" spans="1:8" x14ac:dyDescent="0.2">
      <c r="A17" s="7" t="s">
        <v>154</v>
      </c>
      <c r="B17">
        <v>16</v>
      </c>
      <c r="C17" s="10">
        <v>30430</v>
      </c>
      <c r="D17" s="144">
        <f t="shared" si="0"/>
        <v>1993</v>
      </c>
      <c r="E17" s="144">
        <f t="shared" si="1"/>
        <v>3972049</v>
      </c>
      <c r="F17">
        <v>0</v>
      </c>
      <c r="G17">
        <v>1</v>
      </c>
      <c r="H17">
        <v>0</v>
      </c>
    </row>
    <row r="18" spans="1:8" x14ac:dyDescent="0.2">
      <c r="A18" s="7" t="s">
        <v>155</v>
      </c>
      <c r="B18">
        <v>17</v>
      </c>
      <c r="C18" s="10">
        <v>27356</v>
      </c>
      <c r="D18" s="144">
        <f t="shared" si="0"/>
        <v>1994</v>
      </c>
      <c r="E18" s="144">
        <f t="shared" si="1"/>
        <v>3976036</v>
      </c>
      <c r="F18">
        <v>0</v>
      </c>
      <c r="G18">
        <v>0</v>
      </c>
      <c r="H18">
        <v>1</v>
      </c>
    </row>
    <row r="19" spans="1:8" x14ac:dyDescent="0.2">
      <c r="A19" s="7" t="s">
        <v>156</v>
      </c>
      <c r="B19">
        <v>18</v>
      </c>
      <c r="C19" s="10">
        <v>25454</v>
      </c>
      <c r="D19" s="144">
        <f t="shared" si="0"/>
        <v>1994</v>
      </c>
      <c r="E19" s="144">
        <f t="shared" si="1"/>
        <v>3976036</v>
      </c>
      <c r="F19">
        <v>0</v>
      </c>
      <c r="G19">
        <v>0</v>
      </c>
      <c r="H19">
        <v>0</v>
      </c>
    </row>
    <row r="20" spans="1:8" x14ac:dyDescent="0.2">
      <c r="A20" s="7" t="s">
        <v>157</v>
      </c>
      <c r="B20">
        <v>19</v>
      </c>
      <c r="C20" s="10">
        <v>30194</v>
      </c>
      <c r="D20" s="144">
        <f t="shared" si="0"/>
        <v>1994</v>
      </c>
      <c r="E20" s="144">
        <f t="shared" si="1"/>
        <v>3976036</v>
      </c>
      <c r="F20">
        <v>1</v>
      </c>
      <c r="G20">
        <v>0</v>
      </c>
      <c r="H20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S177"/>
  <sheetViews>
    <sheetView workbookViewId="0">
      <selection activeCell="R23" sqref="R23"/>
    </sheetView>
  </sheetViews>
  <sheetFormatPr defaultRowHeight="12.75" x14ac:dyDescent="0.2"/>
  <cols>
    <col min="1" max="1" width="18.7109375" bestFit="1" customWidth="1"/>
    <col min="2" max="2" width="18" bestFit="1" customWidth="1"/>
    <col min="3" max="4" width="14" bestFit="1" customWidth="1"/>
    <col min="5" max="5" width="9.28515625" bestFit="1" customWidth="1"/>
    <col min="10" max="10" width="8" bestFit="1" customWidth="1"/>
    <col min="11" max="11" width="4" bestFit="1" customWidth="1"/>
    <col min="12" max="12" width="8" bestFit="1" customWidth="1"/>
    <col min="13" max="13" width="5.5703125" bestFit="1" customWidth="1"/>
    <col min="14" max="14" width="5" bestFit="1" customWidth="1"/>
    <col min="15" max="15" width="6.140625" bestFit="1" customWidth="1"/>
    <col min="16" max="17" width="6.7109375" bestFit="1" customWidth="1"/>
    <col min="18" max="18" width="8.7109375" bestFit="1" customWidth="1"/>
    <col min="19" max="19" width="10.28515625" bestFit="1" customWidth="1"/>
  </cols>
  <sheetData>
    <row r="1" spans="1:19" x14ac:dyDescent="0.2">
      <c r="A1" t="s">
        <v>160</v>
      </c>
      <c r="O1" s="29">
        <v>2895.6000000003128</v>
      </c>
      <c r="P1" s="29">
        <v>2439.0045454550173</v>
      </c>
      <c r="Q1" s="29">
        <v>-2421.999999999618</v>
      </c>
    </row>
    <row r="2" spans="1:19" ht="13.5" thickBot="1" x14ac:dyDescent="0.25">
      <c r="N2" s="85" t="s">
        <v>228</v>
      </c>
      <c r="O2" s="85" t="s">
        <v>225</v>
      </c>
      <c r="P2" s="85" t="s">
        <v>226</v>
      </c>
      <c r="Q2" s="85" t="s">
        <v>227</v>
      </c>
      <c r="R2" s="85" t="s">
        <v>193</v>
      </c>
    </row>
    <row r="3" spans="1:19" x14ac:dyDescent="0.2">
      <c r="A3" s="16" t="s">
        <v>161</v>
      </c>
      <c r="B3" s="16"/>
      <c r="J3" s="30"/>
      <c r="K3" s="30"/>
      <c r="L3" s="30" t="s">
        <v>189</v>
      </c>
      <c r="M3" s="30">
        <v>150</v>
      </c>
      <c r="N3" s="85">
        <f>MID(L3,1,4)*1</f>
        <v>1994</v>
      </c>
      <c r="O3" s="90">
        <v>0</v>
      </c>
      <c r="P3" s="90">
        <v>1</v>
      </c>
      <c r="Q3" s="90">
        <v>0</v>
      </c>
      <c r="R3" s="92">
        <f>$B$17+N3*$B$18+N3*N3*$B$19+SUMPRODUCT(O3:Q3,$O$1:$Q$1)</f>
        <v>30231.02272701744</v>
      </c>
    </row>
    <row r="4" spans="1:19" x14ac:dyDescent="0.2">
      <c r="A4" s="13" t="s">
        <v>162</v>
      </c>
      <c r="B4" s="21">
        <v>0.92550580765982926</v>
      </c>
      <c r="J4" s="30"/>
      <c r="K4" s="30"/>
      <c r="L4" s="30" t="s">
        <v>190</v>
      </c>
      <c r="M4" s="30">
        <v>151</v>
      </c>
      <c r="N4" s="85">
        <f>MID(L4,1,4)*1</f>
        <v>1995</v>
      </c>
      <c r="O4" s="90">
        <v>0</v>
      </c>
      <c r="P4" s="90">
        <v>0</v>
      </c>
      <c r="Q4" s="90">
        <v>1</v>
      </c>
      <c r="R4" s="92">
        <f t="shared" ref="R4:R6" si="0">$B$17+N4*$B$18+N4*N4*$B$19+SUMPRODUCT(O4:Q4,$O$1:$Q$1)</f>
        <v>27585.859090805436</v>
      </c>
    </row>
    <row r="5" spans="1:19" x14ac:dyDescent="0.2">
      <c r="A5" s="13" t="s">
        <v>163</v>
      </c>
      <c r="B5" s="21">
        <v>0.85656100001207292</v>
      </c>
      <c r="J5" s="30"/>
      <c r="K5" s="30"/>
      <c r="L5" s="30" t="s">
        <v>191</v>
      </c>
      <c r="M5" s="30">
        <v>152</v>
      </c>
      <c r="N5" s="85">
        <f>MID(L5,1,4)*1</f>
        <v>1995</v>
      </c>
      <c r="O5" s="90">
        <v>0</v>
      </c>
      <c r="P5" s="90">
        <v>0</v>
      </c>
      <c r="Q5" s="90">
        <v>0</v>
      </c>
      <c r="R5" s="92">
        <f t="shared" si="0"/>
        <v>30007.859090805054</v>
      </c>
    </row>
    <row r="6" spans="1:19" x14ac:dyDescent="0.2">
      <c r="A6" s="17" t="s">
        <v>164</v>
      </c>
      <c r="B6" s="18">
        <v>0.80139215386287022</v>
      </c>
      <c r="J6" s="30"/>
      <c r="K6" s="30"/>
      <c r="L6" s="30" t="s">
        <v>192</v>
      </c>
      <c r="M6" s="30">
        <v>153</v>
      </c>
      <c r="N6" s="85">
        <f>MID(L6,1,4)*1</f>
        <v>1995</v>
      </c>
      <c r="O6" s="90">
        <v>1</v>
      </c>
      <c r="P6" s="90">
        <v>0</v>
      </c>
      <c r="Q6" s="90">
        <v>0</v>
      </c>
      <c r="R6" s="92">
        <f t="shared" si="0"/>
        <v>32903.459090805365</v>
      </c>
    </row>
    <row r="7" spans="1:19" x14ac:dyDescent="0.2">
      <c r="A7" s="13" t="s">
        <v>165</v>
      </c>
      <c r="B7" s="21">
        <v>1326.7895594778695</v>
      </c>
      <c r="J7" s="30"/>
      <c r="K7" s="30"/>
      <c r="N7" s="31"/>
      <c r="Q7" s="32" t="s">
        <v>170</v>
      </c>
      <c r="R7" s="93">
        <f>SUM(R3:R6)</f>
        <v>120728.19999943329</v>
      </c>
      <c r="S7" s="25"/>
    </row>
    <row r="8" spans="1:19" ht="13.5" thickBot="1" x14ac:dyDescent="0.25">
      <c r="A8" s="14" t="s">
        <v>166</v>
      </c>
      <c r="B8" s="14">
        <v>19</v>
      </c>
      <c r="M8" s="32"/>
      <c r="N8" s="57"/>
      <c r="O8" s="57"/>
    </row>
    <row r="10" spans="1:19" ht="13.5" thickBot="1" x14ac:dyDescent="0.25">
      <c r="A10" t="s">
        <v>167</v>
      </c>
    </row>
    <row r="11" spans="1:19" x14ac:dyDescent="0.2">
      <c r="A11" s="15"/>
      <c r="B11" s="15" t="s">
        <v>172</v>
      </c>
      <c r="C11" s="15" t="s">
        <v>173</v>
      </c>
      <c r="D11" s="15" t="s">
        <v>174</v>
      </c>
      <c r="E11" s="15" t="s">
        <v>175</v>
      </c>
      <c r="F11" s="15" t="s">
        <v>176</v>
      </c>
    </row>
    <row r="12" spans="1:19" x14ac:dyDescent="0.2">
      <c r="A12" s="13" t="s">
        <v>168</v>
      </c>
      <c r="B12" s="13">
        <v>5</v>
      </c>
      <c r="C12" s="35">
        <v>136659079.46423942</v>
      </c>
      <c r="D12" s="35">
        <v>27331815.892847884</v>
      </c>
      <c r="E12" s="35">
        <v>15.526172102558119</v>
      </c>
      <c r="F12" s="13">
        <v>4.3819815427193516E-5</v>
      </c>
    </row>
    <row r="13" spans="1:19" x14ac:dyDescent="0.2">
      <c r="A13" s="13" t="s">
        <v>169</v>
      </c>
      <c r="B13" s="13">
        <v>13</v>
      </c>
      <c r="C13" s="35">
        <v>22884816.956813227</v>
      </c>
      <c r="D13" s="35">
        <v>1760370.535139479</v>
      </c>
      <c r="E13" s="35"/>
      <c r="F13" s="13"/>
    </row>
    <row r="14" spans="1:19" ht="13.5" thickBot="1" x14ac:dyDescent="0.25">
      <c r="A14" s="14" t="s">
        <v>170</v>
      </c>
      <c r="B14" s="14">
        <v>18</v>
      </c>
      <c r="C14" s="36">
        <v>159543896.42105263</v>
      </c>
      <c r="D14" s="36"/>
      <c r="E14" s="36"/>
      <c r="F14" s="14"/>
    </row>
    <row r="15" spans="1:19" ht="13.5" thickBot="1" x14ac:dyDescent="0.25"/>
    <row r="16" spans="1:19" x14ac:dyDescent="0.2">
      <c r="A16" s="15"/>
      <c r="B16" s="15" t="s">
        <v>177</v>
      </c>
      <c r="C16" s="15" t="s">
        <v>165</v>
      </c>
      <c r="D16" s="15" t="s">
        <v>178</v>
      </c>
      <c r="E16" s="15" t="s">
        <v>179</v>
      </c>
      <c r="F16" s="15" t="s">
        <v>180</v>
      </c>
      <c r="G16" s="15" t="s">
        <v>181</v>
      </c>
      <c r="H16" s="15" t="s">
        <v>182</v>
      </c>
      <c r="I16" s="15" t="s">
        <v>183</v>
      </c>
    </row>
    <row r="17" spans="1:12" x14ac:dyDescent="0.2">
      <c r="A17" s="13" t="s">
        <v>171</v>
      </c>
      <c r="B17" s="81">
        <v>726007356.66682029</v>
      </c>
      <c r="C17" s="69">
        <v>742381455.57861018</v>
      </c>
      <c r="D17" s="69">
        <v>0.97794382013620218</v>
      </c>
      <c r="E17" s="74">
        <v>0.34595094785306002</v>
      </c>
      <c r="F17" s="13">
        <v>-877810271.10443425</v>
      </c>
      <c r="G17" s="13">
        <v>2329824984.4380751</v>
      </c>
      <c r="H17" s="13">
        <v>-877810271.10443425</v>
      </c>
      <c r="I17" s="13">
        <v>2329824984.4380751</v>
      </c>
      <c r="L17" s="30"/>
    </row>
    <row r="18" spans="1:12" x14ac:dyDescent="0.2">
      <c r="A18" s="13" t="s">
        <v>228</v>
      </c>
      <c r="B18" s="81">
        <v>-730196.28977364278</v>
      </c>
      <c r="C18" s="69">
        <v>745389.910632896</v>
      </c>
      <c r="D18" s="69">
        <v>-0.97961654612905535</v>
      </c>
      <c r="E18" s="74">
        <v>0.34515504506980565</v>
      </c>
      <c r="F18" s="13">
        <v>-2340513.2895485535</v>
      </c>
      <c r="G18" s="13">
        <v>880120.71000126773</v>
      </c>
      <c r="H18" s="13">
        <v>-2340513.2895485535</v>
      </c>
      <c r="I18" s="13">
        <v>880120.71000126773</v>
      </c>
      <c r="J18" s="30"/>
      <c r="L18" s="30"/>
    </row>
    <row r="19" spans="1:12" x14ac:dyDescent="0.2">
      <c r="A19" s="71" t="s">
        <v>230</v>
      </c>
      <c r="B19" s="82">
        <v>183.60795454568446</v>
      </c>
      <c r="C19" s="72">
        <v>187.10256170482756</v>
      </c>
      <c r="D19" s="72">
        <v>0.98132250500847662</v>
      </c>
      <c r="E19" s="75">
        <v>0.34434467577540473</v>
      </c>
      <c r="F19" s="71">
        <v>-220.60255530532064</v>
      </c>
      <c r="G19" s="71">
        <v>587.81846439668959</v>
      </c>
      <c r="H19" s="71">
        <v>-220.60255530532064</v>
      </c>
      <c r="I19" s="71">
        <v>587.81846439668959</v>
      </c>
      <c r="J19" s="30"/>
      <c r="L19" s="30"/>
    </row>
    <row r="20" spans="1:12" x14ac:dyDescent="0.2">
      <c r="A20" t="s">
        <v>225</v>
      </c>
      <c r="B20" s="83">
        <v>2895.6000000003128</v>
      </c>
      <c r="C20" s="79">
        <v>839.13539673630237</v>
      </c>
      <c r="D20" s="70">
        <v>3.4506946212283935</v>
      </c>
      <c r="E20" s="76">
        <v>4.3023786735666182E-3</v>
      </c>
      <c r="F20">
        <v>1082.7581903627347</v>
      </c>
      <c r="G20">
        <v>4708.4418096378904</v>
      </c>
      <c r="H20">
        <v>1082.7581903627347</v>
      </c>
      <c r="I20">
        <v>4708.4418096378904</v>
      </c>
      <c r="J20" s="30"/>
    </row>
    <row r="21" spans="1:12" x14ac:dyDescent="0.2">
      <c r="A21" s="71" t="s">
        <v>226</v>
      </c>
      <c r="B21" s="95">
        <v>2439.0045454550173</v>
      </c>
      <c r="C21" s="96">
        <v>903.42226758295965</v>
      </c>
      <c r="D21" s="97">
        <v>2.6997392393043356</v>
      </c>
      <c r="E21" s="75">
        <v>1.8203014953938234E-2</v>
      </c>
      <c r="F21" s="71">
        <v>487.27939501824926</v>
      </c>
      <c r="G21" s="71">
        <v>4390.729695891785</v>
      </c>
      <c r="H21" s="71">
        <v>487.27939501824926</v>
      </c>
      <c r="I21" s="71">
        <v>4390.729695891785</v>
      </c>
    </row>
    <row r="22" spans="1:12" ht="13.5" thickBot="1" x14ac:dyDescent="0.25">
      <c r="A22" s="48" t="s">
        <v>227</v>
      </c>
      <c r="B22" s="99">
        <v>-2421.999999999618</v>
      </c>
      <c r="C22" s="73">
        <v>839.13539673630237</v>
      </c>
      <c r="D22" s="77">
        <v>-2.8863041762028416</v>
      </c>
      <c r="E22" s="98">
        <v>1.2738379109574064E-2</v>
      </c>
      <c r="F22" s="48">
        <v>-4234.8418096371961</v>
      </c>
      <c r="G22" s="48">
        <v>-609.15819036203993</v>
      </c>
      <c r="H22" s="48">
        <v>-4234.8418096371961</v>
      </c>
      <c r="I22" s="48">
        <v>-609.15819036203993</v>
      </c>
    </row>
    <row r="23" spans="1:12" x14ac:dyDescent="0.2">
      <c r="E23" s="85" t="s">
        <v>298</v>
      </c>
      <c r="F23" s="85"/>
    </row>
    <row r="24" spans="1:12" x14ac:dyDescent="0.2">
      <c r="A24" s="78"/>
      <c r="B24" s="78"/>
      <c r="C24" s="87" t="s">
        <v>197</v>
      </c>
      <c r="D24" s="65">
        <f>SQRT(D25)</f>
        <v>1097.4807744989591</v>
      </c>
      <c r="F24" s="85"/>
    </row>
    <row r="25" spans="1:12" x14ac:dyDescent="0.2">
      <c r="C25" s="87" t="s">
        <v>196</v>
      </c>
      <c r="D25" s="89">
        <f>AVERAGE(D29:D47)</f>
        <v>1204464.050394835</v>
      </c>
      <c r="E25" s="29"/>
    </row>
    <row r="26" spans="1:12" ht="13.5" thickBot="1" x14ac:dyDescent="0.25">
      <c r="A26" t="s">
        <v>184</v>
      </c>
      <c r="D26" s="34"/>
    </row>
    <row r="27" spans="1:12" x14ac:dyDescent="0.2">
      <c r="A27" s="15"/>
      <c r="B27" s="15"/>
      <c r="C27" s="15"/>
      <c r="D27" s="34"/>
    </row>
    <row r="28" spans="1:12" x14ac:dyDescent="0.2">
      <c r="A28" s="13" t="s">
        <v>185</v>
      </c>
      <c r="B28" s="27" t="s">
        <v>186</v>
      </c>
      <c r="C28" s="27" t="s">
        <v>187</v>
      </c>
      <c r="D28" s="34" t="s">
        <v>195</v>
      </c>
    </row>
    <row r="29" spans="1:12" x14ac:dyDescent="0.2">
      <c r="A29" s="13">
        <v>1</v>
      </c>
      <c r="B29" s="27">
        <v>20178.813636064911</v>
      </c>
      <c r="C29" s="27">
        <v>-233.81363606491141</v>
      </c>
      <c r="D29" s="34">
        <f>C29*C29</f>
        <v>54668.81640989484</v>
      </c>
    </row>
    <row r="30" spans="1:12" x14ac:dyDescent="0.2">
      <c r="A30" s="13">
        <v>2</v>
      </c>
      <c r="B30" s="27">
        <v>22600.813636064529</v>
      </c>
      <c r="C30" s="27">
        <v>1439.1863639354706</v>
      </c>
      <c r="D30" s="34">
        <f t="shared" ref="D30:D47" si="1">C30*C30</f>
        <v>2071257.3901378007</v>
      </c>
    </row>
    <row r="31" spans="1:12" x14ac:dyDescent="0.2">
      <c r="A31" s="13">
        <v>3</v>
      </c>
      <c r="B31" s="27">
        <v>25496.413636064841</v>
      </c>
      <c r="C31" s="27">
        <v>-462.41363606484083</v>
      </c>
      <c r="D31" s="34">
        <f t="shared" si="1"/>
        <v>213826.37081870707</v>
      </c>
    </row>
    <row r="32" spans="1:12" x14ac:dyDescent="0.2">
      <c r="A32" s="13">
        <v>4</v>
      </c>
      <c r="B32" s="27">
        <v>25039.818181519546</v>
      </c>
      <c r="C32" s="27">
        <v>-154.81818151954576</v>
      </c>
      <c r="D32" s="34">
        <f t="shared" si="1"/>
        <v>23968.66932901902</v>
      </c>
    </row>
    <row r="33" spans="1:4" x14ac:dyDescent="0.2">
      <c r="A33" s="13">
        <v>5</v>
      </c>
      <c r="B33" s="27">
        <v>20925.790909052277</v>
      </c>
      <c r="C33" s="27">
        <v>242.20909094772287</v>
      </c>
      <c r="D33" s="34">
        <f t="shared" si="1"/>
        <v>58665.243737722289</v>
      </c>
    </row>
    <row r="34" spans="1:4" x14ac:dyDescent="0.2">
      <c r="A34" s="13">
        <v>6</v>
      </c>
      <c r="B34" s="27">
        <v>23347.790909051895</v>
      </c>
      <c r="C34" s="27">
        <v>193.20909094810486</v>
      </c>
      <c r="D34" s="34">
        <f t="shared" si="1"/>
        <v>37329.752824993055</v>
      </c>
    </row>
    <row r="35" spans="1:4" x14ac:dyDescent="0.2">
      <c r="A35" s="13">
        <v>7</v>
      </c>
      <c r="B35" s="27">
        <v>26243.390909052207</v>
      </c>
      <c r="C35" s="27">
        <v>-224.39090905220655</v>
      </c>
      <c r="D35" s="34">
        <f t="shared" si="1"/>
        <v>50351.280065275634</v>
      </c>
    </row>
    <row r="36" spans="1:4" x14ac:dyDescent="0.2">
      <c r="A36" s="13">
        <v>8</v>
      </c>
      <c r="B36" s="27">
        <v>25786.795454506911</v>
      </c>
      <c r="C36" s="27">
        <v>-1129.7954545069115</v>
      </c>
      <c r="D36" s="34">
        <f t="shared" si="1"/>
        <v>1276437.7690244787</v>
      </c>
    </row>
    <row r="37" spans="1:4" x14ac:dyDescent="0.2">
      <c r="A37" s="13">
        <v>9</v>
      </c>
      <c r="B37" s="27">
        <v>22039.984090805436</v>
      </c>
      <c r="C37" s="27">
        <v>-1440.9840908054357</v>
      </c>
      <c r="D37" s="34">
        <f t="shared" si="1"/>
        <v>2076435.1499543681</v>
      </c>
    </row>
    <row r="38" spans="1:4" x14ac:dyDescent="0.2">
      <c r="A38" s="13">
        <v>10</v>
      </c>
      <c r="B38" s="27">
        <v>24461.984090805054</v>
      </c>
      <c r="C38" s="27">
        <v>72.015909194946289</v>
      </c>
      <c r="D38" s="34">
        <f t="shared" si="1"/>
        <v>5186.2911771747495</v>
      </c>
    </row>
    <row r="39" spans="1:4" x14ac:dyDescent="0.2">
      <c r="A39" s="13">
        <v>11</v>
      </c>
      <c r="B39" s="27">
        <v>27357.584090805365</v>
      </c>
      <c r="C39" s="27">
        <v>1359.4159091946349</v>
      </c>
      <c r="D39" s="34">
        <f t="shared" si="1"/>
        <v>1848011.6141714759</v>
      </c>
    </row>
    <row r="40" spans="1:4" x14ac:dyDescent="0.2">
      <c r="A40" s="13">
        <v>12</v>
      </c>
      <c r="B40" s="27">
        <v>26900.98863626007</v>
      </c>
      <c r="C40" s="27">
        <v>-762.98863626007005</v>
      </c>
      <c r="D40" s="34">
        <f t="shared" si="1"/>
        <v>582151.6590620015</v>
      </c>
    </row>
    <row r="41" spans="1:4" x14ac:dyDescent="0.2">
      <c r="A41" s="13">
        <v>13</v>
      </c>
      <c r="B41" s="27">
        <v>23521.393181562806</v>
      </c>
      <c r="C41" s="27">
        <v>-553.39318156280569</v>
      </c>
      <c r="D41" s="34">
        <f t="shared" si="1"/>
        <v>306244.01340020442</v>
      </c>
    </row>
    <row r="42" spans="1:4" x14ac:dyDescent="0.2">
      <c r="A42" s="13">
        <v>14</v>
      </c>
      <c r="B42" s="27">
        <v>25943.393181562424</v>
      </c>
      <c r="C42" s="27">
        <v>633.60681843757629</v>
      </c>
      <c r="D42" s="34">
        <f t="shared" si="1"/>
        <v>401457.60037058778</v>
      </c>
    </row>
    <row r="43" spans="1:4" x14ac:dyDescent="0.2">
      <c r="A43" s="13">
        <v>15</v>
      </c>
      <c r="B43" s="27">
        <v>28838.993181562735</v>
      </c>
      <c r="C43" s="27">
        <v>-178.99318156273512</v>
      </c>
      <c r="D43" s="34">
        <f t="shared" si="1"/>
        <v>32038.55904595026</v>
      </c>
    </row>
    <row r="44" spans="1:4" x14ac:dyDescent="0.2">
      <c r="A44" s="13">
        <v>16</v>
      </c>
      <c r="B44" s="27">
        <v>28382.39772701744</v>
      </c>
      <c r="C44" s="27">
        <v>2047.60227298256</v>
      </c>
      <c r="D44" s="34">
        <f t="shared" si="1"/>
        <v>4192675.0683233459</v>
      </c>
    </row>
    <row r="45" spans="1:4" x14ac:dyDescent="0.2">
      <c r="A45" s="13">
        <v>17</v>
      </c>
      <c r="B45" s="27">
        <v>25370.018181562806</v>
      </c>
      <c r="C45" s="27">
        <v>1985.9818184371943</v>
      </c>
      <c r="D45" s="34">
        <f t="shared" si="1"/>
        <v>3944123.7831631051</v>
      </c>
    </row>
    <row r="46" spans="1:4" x14ac:dyDescent="0.2">
      <c r="A46" s="13">
        <v>18</v>
      </c>
      <c r="B46" s="27">
        <v>27792.018181562424</v>
      </c>
      <c r="C46" s="27">
        <v>-2338.0181815624237</v>
      </c>
      <c r="D46" s="34">
        <f t="shared" si="1"/>
        <v>5466329.0173164625</v>
      </c>
    </row>
    <row r="47" spans="1:4" x14ac:dyDescent="0.2">
      <c r="A47" s="13">
        <v>19</v>
      </c>
      <c r="B47" s="27">
        <v>30687.618181562735</v>
      </c>
      <c r="C47" s="27">
        <v>-493.61818156273512</v>
      </c>
      <c r="D47" s="34">
        <f t="shared" si="1"/>
        <v>243658.90916930133</v>
      </c>
    </row>
    <row r="48" spans="1:4" x14ac:dyDescent="0.2">
      <c r="A48" s="13"/>
      <c r="B48" s="27"/>
      <c r="C48" s="27"/>
      <c r="D48" s="34"/>
    </row>
    <row r="49" spans="1:4" x14ac:dyDescent="0.2">
      <c r="A49" s="13"/>
      <c r="B49" s="27"/>
      <c r="C49" s="27"/>
      <c r="D49" s="34"/>
    </row>
    <row r="50" spans="1:4" x14ac:dyDescent="0.2">
      <c r="A50" s="13"/>
      <c r="B50" s="27"/>
      <c r="C50" s="27"/>
      <c r="D50" s="34"/>
    </row>
    <row r="51" spans="1:4" x14ac:dyDescent="0.2">
      <c r="A51" s="13"/>
      <c r="B51" s="27"/>
      <c r="C51" s="27"/>
      <c r="D51" s="34"/>
    </row>
    <row r="52" spans="1:4" x14ac:dyDescent="0.2">
      <c r="A52" s="13"/>
      <c r="B52" s="27"/>
      <c r="C52" s="27"/>
      <c r="D52" s="34"/>
    </row>
    <row r="53" spans="1:4" x14ac:dyDescent="0.2">
      <c r="A53" s="13"/>
      <c r="B53" s="27"/>
      <c r="C53" s="27"/>
      <c r="D53" s="34"/>
    </row>
    <row r="54" spans="1:4" x14ac:dyDescent="0.2">
      <c r="A54" s="13"/>
      <c r="B54" s="27"/>
      <c r="C54" s="27"/>
      <c r="D54" s="34"/>
    </row>
    <row r="55" spans="1:4" x14ac:dyDescent="0.2">
      <c r="A55" s="13"/>
      <c r="B55" s="27"/>
      <c r="C55" s="27"/>
      <c r="D55" s="34"/>
    </row>
    <row r="56" spans="1:4" x14ac:dyDescent="0.2">
      <c r="A56" s="13"/>
      <c r="B56" s="27"/>
      <c r="C56" s="27"/>
      <c r="D56" s="34"/>
    </row>
    <row r="57" spans="1:4" x14ac:dyDescent="0.2">
      <c r="A57" s="13"/>
      <c r="B57" s="27"/>
      <c r="C57" s="27"/>
      <c r="D57" s="34"/>
    </row>
    <row r="58" spans="1:4" x14ac:dyDescent="0.2">
      <c r="A58" s="13"/>
      <c r="B58" s="27"/>
      <c r="C58" s="27"/>
      <c r="D58" s="34"/>
    </row>
    <row r="59" spans="1:4" x14ac:dyDescent="0.2">
      <c r="A59" s="13"/>
      <c r="B59" s="27"/>
      <c r="C59" s="27"/>
      <c r="D59" s="34"/>
    </row>
    <row r="60" spans="1:4" x14ac:dyDescent="0.2">
      <c r="A60" s="13"/>
      <c r="B60" s="27"/>
      <c r="C60" s="27"/>
      <c r="D60" s="34"/>
    </row>
    <row r="61" spans="1:4" x14ac:dyDescent="0.2">
      <c r="A61" s="13"/>
      <c r="B61" s="27"/>
      <c r="C61" s="27"/>
      <c r="D61" s="34"/>
    </row>
    <row r="62" spans="1:4" x14ac:dyDescent="0.2">
      <c r="A62" s="13"/>
      <c r="B62" s="27"/>
      <c r="C62" s="27"/>
      <c r="D62" s="34"/>
    </row>
    <row r="63" spans="1:4" x14ac:dyDescent="0.2">
      <c r="A63" s="13"/>
      <c r="B63" s="27"/>
      <c r="C63" s="27"/>
      <c r="D63" s="34"/>
    </row>
    <row r="64" spans="1:4" x14ac:dyDescent="0.2">
      <c r="A64" s="13"/>
      <c r="B64" s="27"/>
      <c r="C64" s="27"/>
      <c r="D64" s="34"/>
    </row>
    <row r="65" spans="1:4" x14ac:dyDescent="0.2">
      <c r="A65" s="13"/>
      <c r="B65" s="27"/>
      <c r="C65" s="27"/>
      <c r="D65" s="34"/>
    </row>
    <row r="66" spans="1:4" x14ac:dyDescent="0.2">
      <c r="A66" s="13"/>
      <c r="B66" s="27"/>
      <c r="C66" s="27"/>
      <c r="D66" s="34"/>
    </row>
    <row r="67" spans="1:4" x14ac:dyDescent="0.2">
      <c r="A67" s="13"/>
      <c r="B67" s="27"/>
      <c r="C67" s="27"/>
      <c r="D67" s="34"/>
    </row>
    <row r="68" spans="1:4" x14ac:dyDescent="0.2">
      <c r="A68" s="13"/>
      <c r="B68" s="27"/>
      <c r="C68" s="27"/>
      <c r="D68" s="34"/>
    </row>
    <row r="69" spans="1:4" x14ac:dyDescent="0.2">
      <c r="A69" s="13"/>
      <c r="B69" s="27"/>
      <c r="C69" s="27"/>
      <c r="D69" s="34"/>
    </row>
    <row r="70" spans="1:4" x14ac:dyDescent="0.2">
      <c r="A70" s="13"/>
      <c r="B70" s="27"/>
      <c r="C70" s="27"/>
      <c r="D70" s="34"/>
    </row>
    <row r="71" spans="1:4" x14ac:dyDescent="0.2">
      <c r="A71" s="13"/>
      <c r="B71" s="27"/>
      <c r="C71" s="27"/>
      <c r="D71" s="34"/>
    </row>
    <row r="72" spans="1:4" x14ac:dyDescent="0.2">
      <c r="A72" s="13"/>
      <c r="B72" s="27"/>
      <c r="C72" s="27"/>
      <c r="D72" s="34"/>
    </row>
    <row r="73" spans="1:4" x14ac:dyDescent="0.2">
      <c r="A73" s="13"/>
      <c r="B73" s="27"/>
      <c r="C73" s="27"/>
      <c r="D73" s="34"/>
    </row>
    <row r="74" spans="1:4" x14ac:dyDescent="0.2">
      <c r="A74" s="13"/>
      <c r="B74" s="27"/>
      <c r="C74" s="27"/>
      <c r="D74" s="34"/>
    </row>
    <row r="75" spans="1:4" x14ac:dyDescent="0.2">
      <c r="A75" s="13"/>
      <c r="B75" s="27"/>
      <c r="C75" s="27"/>
      <c r="D75" s="34"/>
    </row>
    <row r="76" spans="1:4" x14ac:dyDescent="0.2">
      <c r="A76" s="13"/>
      <c r="B76" s="27"/>
      <c r="C76" s="27"/>
      <c r="D76" s="34"/>
    </row>
    <row r="77" spans="1:4" x14ac:dyDescent="0.2">
      <c r="A77" s="13"/>
      <c r="B77" s="27"/>
      <c r="C77" s="27"/>
      <c r="D77" s="34"/>
    </row>
    <row r="78" spans="1:4" x14ac:dyDescent="0.2">
      <c r="A78" s="13"/>
      <c r="B78" s="27"/>
      <c r="C78" s="27"/>
      <c r="D78" s="34"/>
    </row>
    <row r="79" spans="1:4" x14ac:dyDescent="0.2">
      <c r="A79" s="13"/>
      <c r="B79" s="27"/>
      <c r="C79" s="27"/>
      <c r="D79" s="34"/>
    </row>
    <row r="80" spans="1:4" x14ac:dyDescent="0.2">
      <c r="A80" s="13"/>
      <c r="B80" s="27"/>
      <c r="C80" s="27"/>
      <c r="D80" s="34"/>
    </row>
    <row r="81" spans="1:4" x14ac:dyDescent="0.2">
      <c r="A81" s="13"/>
      <c r="B81" s="27"/>
      <c r="C81" s="27"/>
      <c r="D81" s="34"/>
    </row>
    <row r="82" spans="1:4" x14ac:dyDescent="0.2">
      <c r="A82" s="13"/>
      <c r="B82" s="27"/>
      <c r="C82" s="27"/>
      <c r="D82" s="34"/>
    </row>
    <row r="83" spans="1:4" x14ac:dyDescent="0.2">
      <c r="A83" s="13"/>
      <c r="B83" s="27"/>
      <c r="C83" s="27"/>
      <c r="D83" s="34"/>
    </row>
    <row r="84" spans="1:4" x14ac:dyDescent="0.2">
      <c r="A84" s="13"/>
      <c r="B84" s="27"/>
      <c r="C84" s="27"/>
      <c r="D84" s="34"/>
    </row>
    <row r="85" spans="1:4" x14ac:dyDescent="0.2">
      <c r="A85" s="13"/>
      <c r="B85" s="27"/>
      <c r="C85" s="27"/>
      <c r="D85" s="34"/>
    </row>
    <row r="86" spans="1:4" x14ac:dyDescent="0.2">
      <c r="A86" s="13"/>
      <c r="B86" s="27"/>
      <c r="C86" s="27"/>
      <c r="D86" s="34"/>
    </row>
    <row r="87" spans="1:4" x14ac:dyDescent="0.2">
      <c r="A87" s="13"/>
      <c r="B87" s="27"/>
      <c r="C87" s="27"/>
      <c r="D87" s="34"/>
    </row>
    <row r="88" spans="1:4" x14ac:dyDescent="0.2">
      <c r="A88" s="13"/>
      <c r="B88" s="27"/>
      <c r="C88" s="27"/>
      <c r="D88" s="34"/>
    </row>
    <row r="89" spans="1:4" x14ac:dyDescent="0.2">
      <c r="A89" s="13"/>
      <c r="B89" s="27"/>
      <c r="C89" s="27"/>
      <c r="D89" s="34"/>
    </row>
    <row r="90" spans="1:4" x14ac:dyDescent="0.2">
      <c r="A90" s="13"/>
      <c r="B90" s="27"/>
      <c r="C90" s="27"/>
      <c r="D90" s="34"/>
    </row>
    <row r="91" spans="1:4" x14ac:dyDescent="0.2">
      <c r="A91" s="13"/>
      <c r="B91" s="27"/>
      <c r="C91" s="27"/>
      <c r="D91" s="34"/>
    </row>
    <row r="92" spans="1:4" x14ac:dyDescent="0.2">
      <c r="A92" s="13"/>
      <c r="B92" s="27"/>
      <c r="C92" s="27"/>
      <c r="D92" s="34"/>
    </row>
    <row r="93" spans="1:4" x14ac:dyDescent="0.2">
      <c r="A93" s="13"/>
      <c r="B93" s="27"/>
      <c r="C93" s="27"/>
      <c r="D93" s="34"/>
    </row>
    <row r="94" spans="1:4" x14ac:dyDescent="0.2">
      <c r="A94" s="13"/>
      <c r="B94" s="27"/>
      <c r="C94" s="27"/>
      <c r="D94" s="34"/>
    </row>
    <row r="95" spans="1:4" x14ac:dyDescent="0.2">
      <c r="A95" s="13"/>
      <c r="B95" s="27"/>
      <c r="C95" s="27"/>
      <c r="D95" s="34"/>
    </row>
    <row r="96" spans="1:4" x14ac:dyDescent="0.2">
      <c r="A96" s="13"/>
      <c r="B96" s="27"/>
      <c r="C96" s="27"/>
      <c r="D96" s="34"/>
    </row>
    <row r="97" spans="1:4" x14ac:dyDescent="0.2">
      <c r="A97" s="13"/>
      <c r="B97" s="27"/>
      <c r="C97" s="27"/>
      <c r="D97" s="34"/>
    </row>
    <row r="98" spans="1:4" x14ac:dyDescent="0.2">
      <c r="A98" s="13"/>
      <c r="B98" s="27"/>
      <c r="C98" s="27"/>
      <c r="D98" s="34"/>
    </row>
    <row r="99" spans="1:4" x14ac:dyDescent="0.2">
      <c r="A99" s="13"/>
      <c r="B99" s="27"/>
      <c r="C99" s="27"/>
      <c r="D99" s="34"/>
    </row>
    <row r="100" spans="1:4" x14ac:dyDescent="0.2">
      <c r="A100" s="13"/>
      <c r="B100" s="27"/>
      <c r="C100" s="27"/>
      <c r="D100" s="34"/>
    </row>
    <row r="101" spans="1:4" x14ac:dyDescent="0.2">
      <c r="A101" s="13"/>
      <c r="B101" s="27"/>
      <c r="C101" s="27"/>
      <c r="D101" s="34"/>
    </row>
    <row r="102" spans="1:4" x14ac:dyDescent="0.2">
      <c r="A102" s="13"/>
      <c r="B102" s="27"/>
      <c r="C102" s="27"/>
      <c r="D102" s="34"/>
    </row>
    <row r="103" spans="1:4" x14ac:dyDescent="0.2">
      <c r="A103" s="13"/>
      <c r="B103" s="27"/>
      <c r="C103" s="27"/>
      <c r="D103" s="34"/>
    </row>
    <row r="104" spans="1:4" x14ac:dyDescent="0.2">
      <c r="A104" s="13"/>
      <c r="B104" s="27"/>
      <c r="C104" s="27"/>
      <c r="D104" s="34"/>
    </row>
    <row r="105" spans="1:4" x14ac:dyDescent="0.2">
      <c r="A105" s="13"/>
      <c r="B105" s="27"/>
      <c r="C105" s="27"/>
      <c r="D105" s="34"/>
    </row>
    <row r="106" spans="1:4" x14ac:dyDescent="0.2">
      <c r="A106" s="13"/>
      <c r="B106" s="27"/>
      <c r="C106" s="27"/>
      <c r="D106" s="34"/>
    </row>
    <row r="107" spans="1:4" x14ac:dyDescent="0.2">
      <c r="A107" s="13"/>
      <c r="B107" s="27"/>
      <c r="C107" s="27"/>
      <c r="D107" s="34"/>
    </row>
    <row r="108" spans="1:4" x14ac:dyDescent="0.2">
      <c r="A108" s="13"/>
      <c r="B108" s="27"/>
      <c r="C108" s="27"/>
      <c r="D108" s="34"/>
    </row>
    <row r="109" spans="1:4" x14ac:dyDescent="0.2">
      <c r="A109" s="13"/>
      <c r="B109" s="27"/>
      <c r="C109" s="27"/>
      <c r="D109" s="34"/>
    </row>
    <row r="110" spans="1:4" x14ac:dyDescent="0.2">
      <c r="A110" s="13"/>
      <c r="B110" s="27"/>
      <c r="C110" s="27"/>
      <c r="D110" s="34"/>
    </row>
    <row r="111" spans="1:4" x14ac:dyDescent="0.2">
      <c r="A111" s="13"/>
      <c r="B111" s="27"/>
      <c r="C111" s="27"/>
      <c r="D111" s="34"/>
    </row>
    <row r="112" spans="1:4" x14ac:dyDescent="0.2">
      <c r="A112" s="13"/>
      <c r="B112" s="27"/>
      <c r="C112" s="27"/>
      <c r="D112" s="34"/>
    </row>
    <row r="113" spans="1:4" x14ac:dyDescent="0.2">
      <c r="A113" s="13"/>
      <c r="B113" s="27"/>
      <c r="C113" s="27"/>
      <c r="D113" s="34"/>
    </row>
    <row r="114" spans="1:4" x14ac:dyDescent="0.2">
      <c r="A114" s="13"/>
      <c r="B114" s="27"/>
      <c r="C114" s="27"/>
      <c r="D114" s="34"/>
    </row>
    <row r="115" spans="1:4" x14ac:dyDescent="0.2">
      <c r="A115" s="13"/>
      <c r="B115" s="27"/>
      <c r="C115" s="27"/>
      <c r="D115" s="34"/>
    </row>
    <row r="116" spans="1:4" x14ac:dyDescent="0.2">
      <c r="A116" s="13"/>
      <c r="B116" s="27"/>
      <c r="C116" s="27"/>
      <c r="D116" s="34"/>
    </row>
    <row r="117" spans="1:4" x14ac:dyDescent="0.2">
      <c r="A117" s="13"/>
      <c r="B117" s="27"/>
      <c r="C117" s="27"/>
      <c r="D117" s="34"/>
    </row>
    <row r="118" spans="1:4" x14ac:dyDescent="0.2">
      <c r="A118" s="13"/>
      <c r="B118" s="27"/>
      <c r="C118" s="27"/>
      <c r="D118" s="34"/>
    </row>
    <row r="119" spans="1:4" x14ac:dyDescent="0.2">
      <c r="A119" s="13"/>
      <c r="B119" s="27"/>
      <c r="C119" s="27"/>
      <c r="D119" s="34"/>
    </row>
    <row r="120" spans="1:4" x14ac:dyDescent="0.2">
      <c r="A120" s="13"/>
      <c r="B120" s="27"/>
      <c r="C120" s="27"/>
      <c r="D120" s="34"/>
    </row>
    <row r="121" spans="1:4" x14ac:dyDescent="0.2">
      <c r="A121" s="13"/>
      <c r="B121" s="27"/>
      <c r="C121" s="27"/>
      <c r="D121" s="34"/>
    </row>
    <row r="122" spans="1:4" x14ac:dyDescent="0.2">
      <c r="A122" s="13"/>
      <c r="B122" s="27"/>
      <c r="C122" s="27"/>
      <c r="D122" s="34"/>
    </row>
    <row r="123" spans="1:4" x14ac:dyDescent="0.2">
      <c r="A123" s="13"/>
      <c r="B123" s="27"/>
      <c r="C123" s="27"/>
      <c r="D123" s="34"/>
    </row>
    <row r="124" spans="1:4" x14ac:dyDescent="0.2">
      <c r="A124" s="13"/>
      <c r="B124" s="27"/>
      <c r="C124" s="27"/>
      <c r="D124" s="34"/>
    </row>
    <row r="125" spans="1:4" x14ac:dyDescent="0.2">
      <c r="A125" s="13"/>
      <c r="B125" s="27"/>
      <c r="C125" s="27"/>
      <c r="D125" s="34"/>
    </row>
    <row r="126" spans="1:4" x14ac:dyDescent="0.2">
      <c r="A126" s="13"/>
      <c r="B126" s="27"/>
      <c r="C126" s="27"/>
      <c r="D126" s="34"/>
    </row>
    <row r="127" spans="1:4" x14ac:dyDescent="0.2">
      <c r="A127" s="13"/>
      <c r="B127" s="27"/>
      <c r="C127" s="27"/>
      <c r="D127" s="34"/>
    </row>
    <row r="128" spans="1:4" x14ac:dyDescent="0.2">
      <c r="A128" s="13"/>
      <c r="B128" s="27"/>
      <c r="C128" s="27"/>
      <c r="D128" s="34"/>
    </row>
    <row r="129" spans="1:4" x14ac:dyDescent="0.2">
      <c r="A129" s="13"/>
      <c r="B129" s="27"/>
      <c r="C129" s="27"/>
      <c r="D129" s="34"/>
    </row>
    <row r="130" spans="1:4" x14ac:dyDescent="0.2">
      <c r="A130" s="13"/>
      <c r="B130" s="27"/>
      <c r="C130" s="27"/>
      <c r="D130" s="34"/>
    </row>
    <row r="131" spans="1:4" x14ac:dyDescent="0.2">
      <c r="A131" s="13"/>
      <c r="B131" s="27"/>
      <c r="C131" s="27"/>
      <c r="D131" s="34"/>
    </row>
    <row r="132" spans="1:4" x14ac:dyDescent="0.2">
      <c r="A132" s="13"/>
      <c r="B132" s="27"/>
      <c r="C132" s="27"/>
      <c r="D132" s="34"/>
    </row>
    <row r="133" spans="1:4" x14ac:dyDescent="0.2">
      <c r="A133" s="13"/>
      <c r="B133" s="27"/>
      <c r="C133" s="27"/>
      <c r="D133" s="34"/>
    </row>
    <row r="134" spans="1:4" x14ac:dyDescent="0.2">
      <c r="A134" s="13"/>
      <c r="B134" s="27"/>
      <c r="C134" s="27"/>
      <c r="D134" s="34"/>
    </row>
    <row r="135" spans="1:4" x14ac:dyDescent="0.2">
      <c r="A135" s="13"/>
      <c r="B135" s="27"/>
      <c r="C135" s="27"/>
      <c r="D135" s="34"/>
    </row>
    <row r="136" spans="1:4" x14ac:dyDescent="0.2">
      <c r="A136" s="13"/>
      <c r="B136" s="27"/>
      <c r="C136" s="27"/>
      <c r="D136" s="34"/>
    </row>
    <row r="137" spans="1:4" x14ac:dyDescent="0.2">
      <c r="A137" s="13"/>
      <c r="B137" s="27"/>
      <c r="C137" s="27"/>
      <c r="D137" s="34"/>
    </row>
    <row r="138" spans="1:4" x14ac:dyDescent="0.2">
      <c r="A138" s="13"/>
      <c r="B138" s="27"/>
      <c r="C138" s="27"/>
      <c r="D138" s="34"/>
    </row>
    <row r="139" spans="1:4" x14ac:dyDescent="0.2">
      <c r="A139" s="13"/>
      <c r="B139" s="27"/>
      <c r="C139" s="27"/>
      <c r="D139" s="34"/>
    </row>
    <row r="140" spans="1:4" x14ac:dyDescent="0.2">
      <c r="A140" s="13"/>
      <c r="B140" s="27"/>
      <c r="C140" s="27"/>
      <c r="D140" s="34"/>
    </row>
    <row r="141" spans="1:4" x14ac:dyDescent="0.2">
      <c r="A141" s="13"/>
      <c r="B141" s="27"/>
      <c r="C141" s="27"/>
      <c r="D141" s="34"/>
    </row>
    <row r="142" spans="1:4" x14ac:dyDescent="0.2">
      <c r="A142" s="13"/>
      <c r="B142" s="27"/>
      <c r="C142" s="27"/>
      <c r="D142" s="34"/>
    </row>
    <row r="143" spans="1:4" x14ac:dyDescent="0.2">
      <c r="A143" s="13"/>
      <c r="B143" s="27"/>
      <c r="C143" s="27"/>
      <c r="D143" s="34"/>
    </row>
    <row r="144" spans="1:4" x14ac:dyDescent="0.2">
      <c r="A144" s="13"/>
      <c r="B144" s="27"/>
      <c r="C144" s="27"/>
      <c r="D144" s="34"/>
    </row>
    <row r="145" spans="1:4" x14ac:dyDescent="0.2">
      <c r="A145" s="13"/>
      <c r="B145" s="27"/>
      <c r="C145" s="27"/>
      <c r="D145" s="34"/>
    </row>
    <row r="146" spans="1:4" x14ac:dyDescent="0.2">
      <c r="A146" s="13"/>
      <c r="B146" s="27"/>
      <c r="C146" s="27"/>
      <c r="D146" s="34"/>
    </row>
    <row r="147" spans="1:4" x14ac:dyDescent="0.2">
      <c r="A147" s="13"/>
      <c r="B147" s="27"/>
      <c r="C147" s="27"/>
      <c r="D147" s="34"/>
    </row>
    <row r="148" spans="1:4" x14ac:dyDescent="0.2">
      <c r="A148" s="13"/>
      <c r="B148" s="27"/>
      <c r="C148" s="27"/>
      <c r="D148" s="34"/>
    </row>
    <row r="149" spans="1:4" x14ac:dyDescent="0.2">
      <c r="A149" s="13"/>
      <c r="B149" s="27"/>
      <c r="C149" s="27"/>
      <c r="D149" s="34"/>
    </row>
    <row r="150" spans="1:4" x14ac:dyDescent="0.2">
      <c r="A150" s="13"/>
      <c r="B150" s="27"/>
      <c r="C150" s="27"/>
      <c r="D150" s="34"/>
    </row>
    <row r="151" spans="1:4" x14ac:dyDescent="0.2">
      <c r="A151" s="13"/>
      <c r="B151" s="27"/>
      <c r="C151" s="27"/>
      <c r="D151" s="34"/>
    </row>
    <row r="152" spans="1:4" x14ac:dyDescent="0.2">
      <c r="A152" s="13"/>
      <c r="B152" s="27"/>
      <c r="C152" s="27"/>
      <c r="D152" s="34"/>
    </row>
    <row r="153" spans="1:4" x14ac:dyDescent="0.2">
      <c r="A153" s="13"/>
      <c r="B153" s="27"/>
      <c r="C153" s="27"/>
      <c r="D153" s="34"/>
    </row>
    <row r="154" spans="1:4" x14ac:dyDescent="0.2">
      <c r="A154" s="13"/>
      <c r="B154" s="27"/>
      <c r="C154" s="27"/>
      <c r="D154" s="34"/>
    </row>
    <row r="155" spans="1:4" x14ac:dyDescent="0.2">
      <c r="A155" s="13"/>
      <c r="B155" s="27"/>
      <c r="C155" s="27"/>
      <c r="D155" s="34"/>
    </row>
    <row r="156" spans="1:4" x14ac:dyDescent="0.2">
      <c r="A156" s="13"/>
      <c r="B156" s="27"/>
      <c r="C156" s="27"/>
      <c r="D156" s="34"/>
    </row>
    <row r="157" spans="1:4" x14ac:dyDescent="0.2">
      <c r="A157" s="13"/>
      <c r="B157" s="27"/>
      <c r="C157" s="27"/>
      <c r="D157" s="34"/>
    </row>
    <row r="158" spans="1:4" x14ac:dyDescent="0.2">
      <c r="A158" s="13"/>
      <c r="B158" s="27"/>
      <c r="C158" s="27"/>
      <c r="D158" s="34"/>
    </row>
    <row r="159" spans="1:4" x14ac:dyDescent="0.2">
      <c r="A159" s="13"/>
      <c r="B159" s="27"/>
      <c r="C159" s="27"/>
      <c r="D159" s="34"/>
    </row>
    <row r="160" spans="1:4" x14ac:dyDescent="0.2">
      <c r="A160" s="13"/>
      <c r="B160" s="27"/>
      <c r="C160" s="27"/>
      <c r="D160" s="34"/>
    </row>
    <row r="161" spans="1:4" x14ac:dyDescent="0.2">
      <c r="A161" s="13"/>
      <c r="B161" s="27"/>
      <c r="C161" s="27"/>
      <c r="D161" s="34"/>
    </row>
    <row r="162" spans="1:4" x14ac:dyDescent="0.2">
      <c r="A162" s="13"/>
      <c r="B162" s="27"/>
      <c r="C162" s="27"/>
      <c r="D162" s="34"/>
    </row>
    <row r="163" spans="1:4" x14ac:dyDescent="0.2">
      <c r="A163" s="13"/>
      <c r="B163" s="27"/>
      <c r="C163" s="27"/>
      <c r="D163" s="34"/>
    </row>
    <row r="164" spans="1:4" x14ac:dyDescent="0.2">
      <c r="A164" s="13"/>
      <c r="B164" s="27"/>
      <c r="C164" s="27"/>
      <c r="D164" s="34"/>
    </row>
    <row r="165" spans="1:4" x14ac:dyDescent="0.2">
      <c r="A165" s="13"/>
      <c r="B165" s="27"/>
      <c r="C165" s="27"/>
      <c r="D165" s="34"/>
    </row>
    <row r="166" spans="1:4" x14ac:dyDescent="0.2">
      <c r="A166" s="13"/>
      <c r="B166" s="27"/>
      <c r="C166" s="27"/>
      <c r="D166" s="34"/>
    </row>
    <row r="167" spans="1:4" x14ac:dyDescent="0.2">
      <c r="A167" s="13"/>
      <c r="B167" s="27"/>
      <c r="C167" s="27"/>
      <c r="D167" s="34"/>
    </row>
    <row r="168" spans="1:4" x14ac:dyDescent="0.2">
      <c r="A168" s="13"/>
      <c r="B168" s="27"/>
      <c r="C168" s="27"/>
      <c r="D168" s="34"/>
    </row>
    <row r="169" spans="1:4" x14ac:dyDescent="0.2">
      <c r="A169" s="13"/>
      <c r="B169" s="27"/>
      <c r="C169" s="27"/>
      <c r="D169" s="34"/>
    </row>
    <row r="170" spans="1:4" x14ac:dyDescent="0.2">
      <c r="A170" s="13"/>
      <c r="B170" s="27"/>
      <c r="C170" s="27"/>
      <c r="D170" s="34"/>
    </row>
    <row r="171" spans="1:4" x14ac:dyDescent="0.2">
      <c r="A171" s="13"/>
      <c r="B171" s="27"/>
      <c r="C171" s="27"/>
      <c r="D171" s="34"/>
    </row>
    <row r="172" spans="1:4" x14ac:dyDescent="0.2">
      <c r="A172" s="13"/>
      <c r="B172" s="27"/>
      <c r="C172" s="27"/>
      <c r="D172" s="34"/>
    </row>
    <row r="173" spans="1:4" x14ac:dyDescent="0.2">
      <c r="A173" s="13"/>
      <c r="B173" s="27"/>
      <c r="C173" s="27"/>
      <c r="D173" s="34"/>
    </row>
    <row r="174" spans="1:4" x14ac:dyDescent="0.2">
      <c r="A174" s="71"/>
      <c r="B174" s="27"/>
      <c r="C174" s="27"/>
      <c r="D174" s="34"/>
    </row>
    <row r="175" spans="1:4" x14ac:dyDescent="0.2">
      <c r="A175" s="71"/>
      <c r="B175" s="27"/>
      <c r="C175" s="27"/>
      <c r="D175" s="34"/>
    </row>
    <row r="176" spans="1:4" ht="13.5" thickBot="1" x14ac:dyDescent="0.25">
      <c r="A176" s="48"/>
      <c r="B176" s="28"/>
      <c r="C176" s="28"/>
      <c r="D176" s="34"/>
    </row>
    <row r="177" spans="4:4" x14ac:dyDescent="0.2">
      <c r="D177" s="34"/>
    </row>
  </sheetData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showGridLines="0" workbookViewId="0">
      <selection activeCell="E18" sqref="E18"/>
    </sheetView>
  </sheetViews>
  <sheetFormatPr defaultRowHeight="12.75" x14ac:dyDescent="0.2"/>
  <cols>
    <col min="1" max="1" width="33.28515625" customWidth="1"/>
    <col min="2" max="2" width="16.140625" bestFit="1" customWidth="1"/>
    <col min="3" max="3" width="9.42578125" customWidth="1"/>
    <col min="4" max="4" width="13" customWidth="1"/>
    <col min="5" max="5" width="122.140625" customWidth="1"/>
  </cols>
  <sheetData>
    <row r="1" spans="1:5" ht="15" x14ac:dyDescent="0.3">
      <c r="C1" s="59" t="s">
        <v>211</v>
      </c>
      <c r="D1" s="59"/>
    </row>
    <row r="2" spans="1:5" ht="39.75" thickBot="1" x14ac:dyDescent="0.45">
      <c r="A2" s="46"/>
      <c r="B2" s="47" t="s">
        <v>200</v>
      </c>
      <c r="C2" s="47" t="s">
        <v>197</v>
      </c>
      <c r="D2" s="146" t="s">
        <v>209</v>
      </c>
      <c r="E2" s="45" t="s">
        <v>207</v>
      </c>
    </row>
    <row r="3" spans="1:5" ht="19.5" x14ac:dyDescent="0.4">
      <c r="A3" s="129" t="s">
        <v>199</v>
      </c>
      <c r="B3" s="130">
        <v>0.79463142911547102</v>
      </c>
      <c r="C3" s="131">
        <v>2631.255685117615</v>
      </c>
      <c r="D3" s="131">
        <f>SUM('Linear Regression'!L4:L7)</f>
        <v>97609.548514420458</v>
      </c>
      <c r="E3" s="132" t="s">
        <v>234</v>
      </c>
    </row>
    <row r="4" spans="1:5" ht="19.5" x14ac:dyDescent="0.4">
      <c r="A4" s="133" t="s">
        <v>204</v>
      </c>
      <c r="B4" s="134">
        <v>0.84108550255576486</v>
      </c>
      <c r="C4" s="135">
        <v>2306.7237172280102</v>
      </c>
      <c r="D4" s="135">
        <f>SUM('Quadratic Regression'!$N$4:$N$7)</f>
        <v>109861.79787595733</v>
      </c>
      <c r="E4" s="136" t="s">
        <v>208</v>
      </c>
    </row>
    <row r="5" spans="1:5" ht="20.25" thickBot="1" x14ac:dyDescent="0.45">
      <c r="A5" s="137" t="s">
        <v>217</v>
      </c>
      <c r="B5" s="138">
        <v>0.80592663213562765</v>
      </c>
      <c r="C5" s="139">
        <v>2335.6833221108313</v>
      </c>
      <c r="D5" s="139">
        <f>'Exponential Regression'!O8</f>
        <v>104889.83240875859</v>
      </c>
      <c r="E5" s="140" t="s">
        <v>223</v>
      </c>
    </row>
    <row r="6" spans="1:5" ht="19.5" x14ac:dyDescent="0.4">
      <c r="A6" s="129" t="s">
        <v>224</v>
      </c>
      <c r="B6" s="130">
        <v>0.87404347048745434</v>
      </c>
      <c r="C6" s="131">
        <v>2039.5247630772069</v>
      </c>
      <c r="D6" s="131">
        <f>'Linear Regression w Dummies'!R7</f>
        <v>97446.57200917296</v>
      </c>
      <c r="E6" s="132" t="s">
        <v>229</v>
      </c>
    </row>
    <row r="7" spans="1:5" ht="19.5" x14ac:dyDescent="0.4">
      <c r="A7" s="133" t="s">
        <v>239</v>
      </c>
      <c r="B7" s="134">
        <v>0.9185504427418919</v>
      </c>
      <c r="C7" s="135">
        <v>1634.3677211243166</v>
      </c>
      <c r="D7" s="135">
        <f>'Quadratic Regression w Dummies'!R7</f>
        <v>109228.38494724735</v>
      </c>
      <c r="E7" s="136" t="s">
        <v>243</v>
      </c>
    </row>
    <row r="8" spans="1:5" ht="20.25" thickBot="1" x14ac:dyDescent="0.45">
      <c r="A8" s="137" t="s">
        <v>244</v>
      </c>
      <c r="B8" s="138">
        <v>0.91427671394381482</v>
      </c>
      <c r="C8" s="139">
        <v>1911.3897191634906</v>
      </c>
      <c r="D8" s="139">
        <f>'Exponential Regression w Dummie'!$S$7</f>
        <v>105513.96273350611</v>
      </c>
      <c r="E8" s="140" t="s">
        <v>245</v>
      </c>
    </row>
    <row r="9" spans="1:5" ht="19.5" x14ac:dyDescent="0.4">
      <c r="A9" s="129" t="s">
        <v>274</v>
      </c>
      <c r="B9" s="130">
        <v>0.83947737596249761</v>
      </c>
      <c r="C9" s="131">
        <v>2250.5984481522078</v>
      </c>
      <c r="D9" s="131">
        <f>'Deseasonalized Regression Linea'!N8</f>
        <v>98318.977801609391</v>
      </c>
      <c r="E9" s="132" t="s">
        <v>278</v>
      </c>
    </row>
    <row r="10" spans="1:5" ht="19.5" x14ac:dyDescent="0.4">
      <c r="A10" s="133" t="s">
        <v>273</v>
      </c>
      <c r="B10" s="134">
        <v>0.88842778493544006</v>
      </c>
      <c r="C10" s="135">
        <v>1921.7732859802566</v>
      </c>
      <c r="D10" s="135">
        <f>'Deaseasonalized Regression Quad'!N8</f>
        <v>110759.43790278649</v>
      </c>
      <c r="E10" s="136" t="s">
        <v>280</v>
      </c>
    </row>
    <row r="11" spans="1:5" ht="20.25" thickBot="1" x14ac:dyDescent="0.45">
      <c r="A11" s="137" t="s">
        <v>272</v>
      </c>
      <c r="B11" s="138">
        <v>0.90498793263707611</v>
      </c>
      <c r="C11" s="139">
        <v>1906.9652673207686</v>
      </c>
      <c r="D11" s="139">
        <f>'Regression Deseasonalized Expon'!Q8</f>
        <v>105503.62743803897</v>
      </c>
      <c r="E11" s="140" t="s">
        <v>279</v>
      </c>
    </row>
    <row r="12" spans="1:5" ht="19.5" x14ac:dyDescent="0.4">
      <c r="A12" s="129" t="s">
        <v>295</v>
      </c>
      <c r="B12" s="130">
        <v>0.80191713314789914</v>
      </c>
      <c r="C12" s="131">
        <v>1137.4033902624219</v>
      </c>
      <c r="D12" s="131">
        <f>'Linear Regression Dummies ''90'!R7</f>
        <v>116111.77142856958</v>
      </c>
      <c r="E12" s="132" t="s">
        <v>297</v>
      </c>
    </row>
    <row r="13" spans="1:5" ht="20.25" thickBot="1" x14ac:dyDescent="0.45">
      <c r="A13" s="137" t="s">
        <v>296</v>
      </c>
      <c r="B13" s="138">
        <v>0.80139215386287022</v>
      </c>
      <c r="C13" s="139">
        <v>1097.4807744989591</v>
      </c>
      <c r="D13" s="139">
        <f>'Quadratic RegressionDummies ''90'!$R$7</f>
        <v>120728.19999943329</v>
      </c>
      <c r="E13" s="140" t="s">
        <v>299</v>
      </c>
    </row>
    <row r="14" spans="1:5" ht="15" x14ac:dyDescent="0.3">
      <c r="E14" s="44"/>
    </row>
    <row r="15" spans="1:5" ht="15" x14ac:dyDescent="0.3">
      <c r="E15" s="44" t="s">
        <v>300</v>
      </c>
    </row>
    <row r="16" spans="1:5" ht="15" x14ac:dyDescent="0.3">
      <c r="E16" s="148" t="s">
        <v>301</v>
      </c>
    </row>
    <row r="17" spans="5:5" ht="15" x14ac:dyDescent="0.3">
      <c r="E17" s="148" t="s">
        <v>302</v>
      </c>
    </row>
    <row r="18" spans="5:5" ht="15" x14ac:dyDescent="0.3">
      <c r="E18" s="148" t="s">
        <v>303</v>
      </c>
    </row>
  </sheetData>
  <mergeCells count="1">
    <mergeCell ref="C1:D1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0"/>
  <sheetViews>
    <sheetView workbookViewId="0">
      <selection activeCell="K16" sqref="K16"/>
    </sheetView>
  </sheetViews>
  <sheetFormatPr defaultRowHeight="12.75" x14ac:dyDescent="0.2"/>
  <cols>
    <col min="2" max="2" width="23.85546875" bestFit="1" customWidth="1"/>
    <col min="5" max="5" width="23.42578125" bestFit="1" customWidth="1"/>
    <col min="8" max="8" width="26.5703125" bestFit="1" customWidth="1"/>
    <col min="13" max="13" width="12.7109375" customWidth="1"/>
  </cols>
  <sheetData>
    <row r="1" spans="1:10" x14ac:dyDescent="0.2">
      <c r="A1" s="8" t="s">
        <v>307</v>
      </c>
    </row>
    <row r="2" spans="1:10" ht="13.5" thickBot="1" x14ac:dyDescent="0.25">
      <c r="A2" s="7"/>
      <c r="B2" s="10"/>
      <c r="E2" s="8"/>
      <c r="H2" s="8"/>
    </row>
    <row r="3" spans="1:10" x14ac:dyDescent="0.2">
      <c r="A3" s="150" t="s">
        <v>8</v>
      </c>
      <c r="B3" s="151" t="s">
        <v>304</v>
      </c>
      <c r="D3" s="150" t="s">
        <v>8</v>
      </c>
      <c r="E3" s="145" t="s">
        <v>305</v>
      </c>
      <c r="G3" s="150" t="s">
        <v>8</v>
      </c>
      <c r="H3" s="145" t="s">
        <v>306</v>
      </c>
    </row>
    <row r="4" spans="1:10" x14ac:dyDescent="0.2">
      <c r="A4" s="152" t="s">
        <v>139</v>
      </c>
      <c r="B4" s="153">
        <v>19945</v>
      </c>
      <c r="D4" s="152" t="s">
        <v>139</v>
      </c>
      <c r="E4" s="153">
        <v>19945</v>
      </c>
      <c r="G4" s="152" t="s">
        <v>139</v>
      </c>
      <c r="H4" s="153">
        <v>19945</v>
      </c>
      <c r="J4" s="149" t="s">
        <v>308</v>
      </c>
    </row>
    <row r="5" spans="1:10" x14ac:dyDescent="0.2">
      <c r="A5" s="152" t="s">
        <v>140</v>
      </c>
      <c r="B5" s="153">
        <v>24040</v>
      </c>
      <c r="D5" s="152" t="s">
        <v>140</v>
      </c>
      <c r="E5" s="153">
        <v>24040</v>
      </c>
      <c r="G5" s="152" t="s">
        <v>140</v>
      </c>
      <c r="H5" s="153">
        <v>24040</v>
      </c>
      <c r="J5" s="149" t="s">
        <v>309</v>
      </c>
    </row>
    <row r="6" spans="1:10" x14ac:dyDescent="0.2">
      <c r="A6" s="152" t="s">
        <v>141</v>
      </c>
      <c r="B6" s="153">
        <v>25034</v>
      </c>
      <c r="D6" s="152" t="s">
        <v>141</v>
      </c>
      <c r="E6" s="153">
        <v>25034</v>
      </c>
      <c r="G6" s="152" t="s">
        <v>141</v>
      </c>
      <c r="H6" s="153">
        <v>25034</v>
      </c>
      <c r="J6" s="149" t="s">
        <v>310</v>
      </c>
    </row>
    <row r="7" spans="1:10" x14ac:dyDescent="0.2">
      <c r="A7" s="152" t="s">
        <v>142</v>
      </c>
      <c r="B7" s="153">
        <v>24885</v>
      </c>
      <c r="D7" s="152" t="s">
        <v>142</v>
      </c>
      <c r="E7" s="153">
        <v>24885</v>
      </c>
      <c r="G7" s="152" t="s">
        <v>142</v>
      </c>
      <c r="H7" s="153">
        <v>24885</v>
      </c>
      <c r="J7" s="149" t="s">
        <v>311</v>
      </c>
    </row>
    <row r="8" spans="1:10" x14ac:dyDescent="0.2">
      <c r="A8" s="152" t="s">
        <v>143</v>
      </c>
      <c r="B8" s="153">
        <v>21168</v>
      </c>
      <c r="D8" s="152" t="s">
        <v>143</v>
      </c>
      <c r="E8" s="153">
        <v>21168</v>
      </c>
      <c r="G8" s="152" t="s">
        <v>143</v>
      </c>
      <c r="H8" s="153">
        <v>21168</v>
      </c>
      <c r="J8" s="149" t="s">
        <v>312</v>
      </c>
    </row>
    <row r="9" spans="1:10" x14ac:dyDescent="0.2">
      <c r="A9" s="152" t="s">
        <v>144</v>
      </c>
      <c r="B9" s="153">
        <v>23541</v>
      </c>
      <c r="D9" s="152" t="s">
        <v>144</v>
      </c>
      <c r="E9" s="153">
        <v>23541</v>
      </c>
      <c r="G9" s="152" t="s">
        <v>144</v>
      </c>
      <c r="H9" s="153">
        <v>23541</v>
      </c>
    </row>
    <row r="10" spans="1:10" x14ac:dyDescent="0.2">
      <c r="A10" s="152" t="s">
        <v>145</v>
      </c>
      <c r="B10" s="153">
        <v>26019</v>
      </c>
      <c r="D10" s="152" t="s">
        <v>145</v>
      </c>
      <c r="E10" s="153">
        <v>26019</v>
      </c>
      <c r="F10" s="41"/>
      <c r="G10" s="152" t="s">
        <v>145</v>
      </c>
      <c r="H10" s="153">
        <v>26019</v>
      </c>
      <c r="I10" s="41"/>
      <c r="J10" s="149" t="s">
        <v>313</v>
      </c>
    </row>
    <row r="11" spans="1:10" x14ac:dyDescent="0.2">
      <c r="A11" s="152" t="s">
        <v>146</v>
      </c>
      <c r="B11" s="153">
        <v>24657</v>
      </c>
      <c r="D11" s="152" t="s">
        <v>146</v>
      </c>
      <c r="E11" s="153">
        <v>24657</v>
      </c>
      <c r="G11" s="152" t="s">
        <v>146</v>
      </c>
      <c r="H11" s="153">
        <v>24657</v>
      </c>
      <c r="J11" s="149" t="s">
        <v>314</v>
      </c>
    </row>
    <row r="12" spans="1:10" x14ac:dyDescent="0.2">
      <c r="A12" s="152" t="s">
        <v>147</v>
      </c>
      <c r="B12" s="153">
        <v>20599</v>
      </c>
      <c r="D12" s="152" t="s">
        <v>147</v>
      </c>
      <c r="E12" s="153">
        <v>20599</v>
      </c>
      <c r="G12" s="152" t="s">
        <v>147</v>
      </c>
      <c r="H12" s="153">
        <v>20599</v>
      </c>
      <c r="J12" s="149" t="s">
        <v>315</v>
      </c>
    </row>
    <row r="13" spans="1:10" x14ac:dyDescent="0.2">
      <c r="A13" s="152" t="s">
        <v>148</v>
      </c>
      <c r="B13" s="153">
        <v>24534</v>
      </c>
      <c r="D13" s="152" t="s">
        <v>148</v>
      </c>
      <c r="E13" s="153">
        <v>24534</v>
      </c>
      <c r="G13" s="152" t="s">
        <v>148</v>
      </c>
      <c r="H13" s="153">
        <v>24534</v>
      </c>
      <c r="J13" s="149" t="s">
        <v>316</v>
      </c>
    </row>
    <row r="14" spans="1:10" x14ac:dyDescent="0.2">
      <c r="A14" s="152" t="s">
        <v>149</v>
      </c>
      <c r="B14" s="153">
        <v>28717</v>
      </c>
      <c r="D14" s="152" t="s">
        <v>149</v>
      </c>
      <c r="E14" s="153">
        <v>28717</v>
      </c>
      <c r="F14" s="41">
        <f>SUM(E11:E14)/SUM(E7:E10)</f>
        <v>1.0302678506060892</v>
      </c>
      <c r="G14" s="152" t="s">
        <v>149</v>
      </c>
      <c r="H14" s="153">
        <v>28717</v>
      </c>
      <c r="I14" s="41">
        <f>SUM(H11:H14)/SUM(H7:H10)</f>
        <v>1.0302678506060892</v>
      </c>
    </row>
    <row r="15" spans="1:10" x14ac:dyDescent="0.2">
      <c r="A15" s="152" t="s">
        <v>150</v>
      </c>
      <c r="B15" s="153">
        <v>26138</v>
      </c>
      <c r="D15" s="152" t="s">
        <v>150</v>
      </c>
      <c r="E15" s="153">
        <v>26138</v>
      </c>
      <c r="G15" s="152" t="s">
        <v>150</v>
      </c>
      <c r="H15" s="153">
        <v>26138</v>
      </c>
    </row>
    <row r="16" spans="1:10" x14ac:dyDescent="0.2">
      <c r="A16" s="152" t="s">
        <v>151</v>
      </c>
      <c r="B16" s="153">
        <v>22968</v>
      </c>
      <c r="D16" s="152" t="s">
        <v>151</v>
      </c>
      <c r="E16" s="153">
        <v>22968</v>
      </c>
      <c r="G16" s="152" t="s">
        <v>151</v>
      </c>
      <c r="H16" s="153">
        <v>22968</v>
      </c>
    </row>
    <row r="17" spans="1:15" x14ac:dyDescent="0.2">
      <c r="A17" s="152" t="s">
        <v>152</v>
      </c>
      <c r="B17" s="153">
        <v>26577</v>
      </c>
      <c r="D17" s="152" t="s">
        <v>152</v>
      </c>
      <c r="E17" s="153">
        <v>26577</v>
      </c>
      <c r="G17" s="152" t="s">
        <v>152</v>
      </c>
      <c r="H17" s="153">
        <v>26577</v>
      </c>
    </row>
    <row r="18" spans="1:15" x14ac:dyDescent="0.2">
      <c r="A18" s="152" t="s">
        <v>153</v>
      </c>
      <c r="B18" s="153">
        <v>28660</v>
      </c>
      <c r="D18" s="152" t="s">
        <v>153</v>
      </c>
      <c r="E18" s="153">
        <v>28660</v>
      </c>
      <c r="F18" s="41">
        <f>SUM(E15:E18)/SUM(E11:E14)</f>
        <v>1.0592445206939609</v>
      </c>
      <c r="G18" s="152" t="s">
        <v>153</v>
      </c>
      <c r="H18" s="153">
        <v>28660</v>
      </c>
      <c r="I18" s="41">
        <f>SUM(H15:H18)/SUM(H11:H14)</f>
        <v>1.0592445206939609</v>
      </c>
    </row>
    <row r="19" spans="1:15" x14ac:dyDescent="0.2">
      <c r="A19" s="152" t="s">
        <v>154</v>
      </c>
      <c r="B19" s="153">
        <v>30430</v>
      </c>
      <c r="D19" s="152" t="s">
        <v>154</v>
      </c>
      <c r="E19" s="153">
        <v>30430</v>
      </c>
      <c r="G19" s="152" t="s">
        <v>154</v>
      </c>
      <c r="H19" s="153">
        <v>30430</v>
      </c>
    </row>
    <row r="20" spans="1:15" x14ac:dyDescent="0.2">
      <c r="A20" s="152" t="s">
        <v>155</v>
      </c>
      <c r="B20" s="153">
        <v>27356</v>
      </c>
      <c r="D20" s="152" t="s">
        <v>155</v>
      </c>
      <c r="E20" s="153">
        <v>27356</v>
      </c>
      <c r="G20" s="152" t="s">
        <v>155</v>
      </c>
      <c r="H20" s="153">
        <v>27356</v>
      </c>
    </row>
    <row r="21" spans="1:15" ht="13.5" thickBot="1" x14ac:dyDescent="0.25">
      <c r="A21" s="152" t="s">
        <v>156</v>
      </c>
      <c r="B21" s="153">
        <v>25454</v>
      </c>
      <c r="D21" s="152" t="s">
        <v>156</v>
      </c>
      <c r="E21" s="153">
        <v>25454</v>
      </c>
      <c r="G21" s="152" t="s">
        <v>156</v>
      </c>
      <c r="H21" s="153">
        <v>25454</v>
      </c>
      <c r="L21" s="85" t="s">
        <v>318</v>
      </c>
    </row>
    <row r="22" spans="1:15" ht="13.5" thickBot="1" x14ac:dyDescent="0.25">
      <c r="A22" s="152" t="s">
        <v>157</v>
      </c>
      <c r="B22" s="153">
        <v>30194</v>
      </c>
      <c r="D22" s="152" t="s">
        <v>157</v>
      </c>
      <c r="E22" s="153">
        <v>30194</v>
      </c>
      <c r="F22" s="41">
        <f>SUM(E19:E22)/SUM(E15:E18)</f>
        <v>1.0871261129160557</v>
      </c>
      <c r="G22" s="152" t="s">
        <v>157</v>
      </c>
      <c r="H22" s="153">
        <v>30194</v>
      </c>
      <c r="I22" s="41">
        <f>SUM(H19:H22)/SUM(H15:H18)</f>
        <v>1.0871261129160557</v>
      </c>
      <c r="M22" s="158" t="s">
        <v>317</v>
      </c>
    </row>
    <row r="23" spans="1:15" x14ac:dyDescent="0.2">
      <c r="A23" s="154" t="s">
        <v>189</v>
      </c>
      <c r="B23" s="155">
        <f>'Quadratic Regression w Dummies'!R3</f>
        <v>25596.918407657111</v>
      </c>
      <c r="D23" s="154" t="s">
        <v>189</v>
      </c>
      <c r="E23" s="155">
        <f>'Linear Regression Dummies ''90'!R3</f>
        <v>29706.428571428158</v>
      </c>
      <c r="G23" s="154" t="s">
        <v>189</v>
      </c>
      <c r="H23" s="155">
        <f>'Quadratic RegressionDummies ''90'!R3</f>
        <v>30231.02272701744</v>
      </c>
      <c r="L23" s="161" t="s">
        <v>189</v>
      </c>
      <c r="M23" s="159">
        <f>AVERAGE(H23,E23)</f>
        <v>29968.725649222797</v>
      </c>
    </row>
    <row r="24" spans="1:15" x14ac:dyDescent="0.2">
      <c r="A24" s="154" t="s">
        <v>190</v>
      </c>
      <c r="B24" s="155">
        <f>'Quadratic Regression w Dummies'!R4</f>
        <v>25322.68314800673</v>
      </c>
      <c r="D24" s="154" t="s">
        <v>190</v>
      </c>
      <c r="E24" s="155">
        <f>'Linear Regression Dummies ''90'!R4</f>
        <v>26221.914285713807</v>
      </c>
      <c r="G24" s="154" t="s">
        <v>190</v>
      </c>
      <c r="H24" s="155">
        <f>'Quadratic RegressionDummies ''90'!R4</f>
        <v>27585.859090805436</v>
      </c>
      <c r="L24" s="162" t="s">
        <v>190</v>
      </c>
      <c r="M24" s="159">
        <f>AVERAGE(H24,E24)</f>
        <v>26903.886688259619</v>
      </c>
    </row>
    <row r="25" spans="1:15" x14ac:dyDescent="0.2">
      <c r="A25" s="154" t="s">
        <v>191</v>
      </c>
      <c r="B25" s="155">
        <f>'Quadratic Regression w Dummies'!R5</f>
        <v>29289.791256114841</v>
      </c>
      <c r="D25" s="154" t="s">
        <v>191</v>
      </c>
      <c r="E25" s="155">
        <f>'Linear Regression Dummies ''90'!R5</f>
        <v>28643.914285713807</v>
      </c>
      <c r="G25" s="154" t="s">
        <v>191</v>
      </c>
      <c r="H25" s="155">
        <f>'Quadratic RegressionDummies ''90'!R5</f>
        <v>30007.859090805054</v>
      </c>
      <c r="L25" s="162" t="s">
        <v>191</v>
      </c>
      <c r="M25" s="159">
        <f>AVERAGE(H25,E25)</f>
        <v>29325.88668825943</v>
      </c>
      <c r="N25" s="24" t="s">
        <v>170</v>
      </c>
    </row>
    <row r="26" spans="1:15" ht="13.5" thickBot="1" x14ac:dyDescent="0.25">
      <c r="A26" s="156" t="s">
        <v>192</v>
      </c>
      <c r="B26" s="157">
        <f>'Quadratic Regression w Dummies'!R6</f>
        <v>29018.992135468667</v>
      </c>
      <c r="D26" s="156" t="s">
        <v>192</v>
      </c>
      <c r="E26" s="157">
        <f>'Linear Regression Dummies ''90'!R6</f>
        <v>31539.514285713809</v>
      </c>
      <c r="F26" s="41">
        <f>SUM(E23:E26)/SUM(E19:E22)</f>
        <v>1.0236064268964296</v>
      </c>
      <c r="G26" s="156" t="s">
        <v>192</v>
      </c>
      <c r="H26" s="157">
        <f>'Quadratic RegressionDummies ''90'!R6</f>
        <v>32903.459090805365</v>
      </c>
      <c r="I26" s="41">
        <f>SUM(H23:H26)/SUM(H19:H22)</f>
        <v>1.064303471617269</v>
      </c>
      <c r="L26" s="163" t="s">
        <v>192</v>
      </c>
      <c r="M26" s="160">
        <f>AVERAGE(H26,E26)</f>
        <v>32221.486688259589</v>
      </c>
      <c r="N26" s="91">
        <f>SUM(M23:M26)</f>
        <v>118419.98571400144</v>
      </c>
      <c r="O26" s="8" t="s">
        <v>210</v>
      </c>
    </row>
    <row r="27" spans="1:15" x14ac:dyDescent="0.2">
      <c r="A27" s="7"/>
      <c r="B27" s="10"/>
    </row>
    <row r="28" spans="1:15" x14ac:dyDescent="0.2">
      <c r="A28" s="7"/>
      <c r="B28" s="10"/>
    </row>
    <row r="29" spans="1:15" x14ac:dyDescent="0.2">
      <c r="A29" s="7"/>
      <c r="B29" s="10"/>
    </row>
    <row r="30" spans="1:15" x14ac:dyDescent="0.2">
      <c r="A30" s="7"/>
      <c r="B30" s="10"/>
    </row>
    <row r="31" spans="1:15" x14ac:dyDescent="0.2">
      <c r="A31" s="7"/>
      <c r="B31" s="10"/>
    </row>
    <row r="32" spans="1:15" x14ac:dyDescent="0.2">
      <c r="A32" s="7"/>
      <c r="B32" s="10"/>
    </row>
    <row r="33" spans="1:2" x14ac:dyDescent="0.2">
      <c r="A33" s="7"/>
      <c r="B33" s="10"/>
    </row>
    <row r="34" spans="1:2" x14ac:dyDescent="0.2">
      <c r="A34" s="7"/>
      <c r="B34" s="10"/>
    </row>
    <row r="35" spans="1:2" x14ac:dyDescent="0.2">
      <c r="A35" s="7"/>
      <c r="B35" s="10"/>
    </row>
    <row r="36" spans="1:2" x14ac:dyDescent="0.2">
      <c r="A36" s="7"/>
      <c r="B36" s="10"/>
    </row>
    <row r="37" spans="1:2" x14ac:dyDescent="0.2">
      <c r="A37" s="7"/>
      <c r="B37" s="10"/>
    </row>
    <row r="38" spans="1:2" x14ac:dyDescent="0.2">
      <c r="A38" s="7"/>
      <c r="B38" s="10"/>
    </row>
    <row r="39" spans="1:2" x14ac:dyDescent="0.2">
      <c r="A39" s="7"/>
      <c r="B39" s="10"/>
    </row>
    <row r="40" spans="1:2" x14ac:dyDescent="0.2">
      <c r="A40" s="7"/>
      <c r="B40" s="10"/>
    </row>
    <row r="41" spans="1:2" x14ac:dyDescent="0.2">
      <c r="A41" s="7"/>
      <c r="B41" s="10"/>
    </row>
    <row r="42" spans="1:2" x14ac:dyDescent="0.2">
      <c r="A42" s="7"/>
      <c r="B42" s="10"/>
    </row>
    <row r="43" spans="1:2" x14ac:dyDescent="0.2">
      <c r="A43" s="7"/>
      <c r="B43" s="10"/>
    </row>
    <row r="44" spans="1:2" x14ac:dyDescent="0.2">
      <c r="A44" s="7"/>
      <c r="B44" s="10"/>
    </row>
    <row r="45" spans="1:2" x14ac:dyDescent="0.2">
      <c r="A45" s="7"/>
      <c r="B45" s="10"/>
    </row>
    <row r="46" spans="1:2" x14ac:dyDescent="0.2">
      <c r="A46" s="7"/>
      <c r="B46" s="10"/>
    </row>
    <row r="47" spans="1:2" x14ac:dyDescent="0.2">
      <c r="A47" s="7"/>
      <c r="B47" s="10"/>
    </row>
    <row r="48" spans="1:2" x14ac:dyDescent="0.2">
      <c r="A48" s="7"/>
      <c r="B48" s="10"/>
    </row>
    <row r="49" spans="1:2" x14ac:dyDescent="0.2">
      <c r="A49" s="7"/>
      <c r="B49" s="10"/>
    </row>
    <row r="50" spans="1:2" x14ac:dyDescent="0.2">
      <c r="A50" s="7"/>
    </row>
    <row r="51" spans="1:2" x14ac:dyDescent="0.2">
      <c r="A51" s="7"/>
      <c r="B51" s="10"/>
    </row>
    <row r="52" spans="1:2" x14ac:dyDescent="0.2">
      <c r="A52" s="7"/>
      <c r="B52" s="10"/>
    </row>
    <row r="53" spans="1:2" x14ac:dyDescent="0.2">
      <c r="A53" s="7"/>
      <c r="B53" s="10"/>
    </row>
    <row r="54" spans="1:2" x14ac:dyDescent="0.2">
      <c r="A54" s="7"/>
      <c r="B54" s="10"/>
    </row>
    <row r="55" spans="1:2" x14ac:dyDescent="0.2">
      <c r="A55" s="7"/>
      <c r="B55" s="10"/>
    </row>
    <row r="56" spans="1:2" x14ac:dyDescent="0.2">
      <c r="A56" s="7"/>
      <c r="B56" s="10"/>
    </row>
    <row r="57" spans="1:2" x14ac:dyDescent="0.2">
      <c r="A57" s="7"/>
      <c r="B57" s="10"/>
    </row>
    <row r="58" spans="1:2" x14ac:dyDescent="0.2">
      <c r="A58" s="7"/>
      <c r="B58" s="10"/>
    </row>
    <row r="59" spans="1:2" x14ac:dyDescent="0.2">
      <c r="A59" s="7"/>
      <c r="B59" s="10"/>
    </row>
    <row r="60" spans="1:2" x14ac:dyDescent="0.2">
      <c r="A60" s="7"/>
      <c r="B60" s="10"/>
    </row>
    <row r="61" spans="1:2" x14ac:dyDescent="0.2">
      <c r="A61" s="7"/>
      <c r="B61" s="10"/>
    </row>
    <row r="62" spans="1:2" x14ac:dyDescent="0.2">
      <c r="A62" s="7"/>
      <c r="B62" s="10"/>
    </row>
    <row r="63" spans="1:2" x14ac:dyDescent="0.2">
      <c r="A63" s="7"/>
      <c r="B63" s="10"/>
    </row>
    <row r="64" spans="1:2" x14ac:dyDescent="0.2">
      <c r="A64" s="7"/>
      <c r="B64" s="10"/>
    </row>
    <row r="65" spans="1:2" x14ac:dyDescent="0.2">
      <c r="A65" s="7"/>
      <c r="B65" s="10"/>
    </row>
    <row r="66" spans="1:2" x14ac:dyDescent="0.2">
      <c r="A66" s="7"/>
      <c r="B66" s="10"/>
    </row>
    <row r="67" spans="1:2" x14ac:dyDescent="0.2">
      <c r="A67" s="7"/>
      <c r="B67" s="10"/>
    </row>
    <row r="68" spans="1:2" x14ac:dyDescent="0.2">
      <c r="A68" s="7"/>
      <c r="B68" s="10"/>
    </row>
    <row r="69" spans="1:2" x14ac:dyDescent="0.2">
      <c r="A69" s="7"/>
      <c r="B69" s="10"/>
    </row>
    <row r="70" spans="1:2" x14ac:dyDescent="0.2">
      <c r="A70" s="7"/>
      <c r="B70" s="10"/>
    </row>
    <row r="71" spans="1:2" x14ac:dyDescent="0.2">
      <c r="A71" s="7"/>
      <c r="B71" s="10"/>
    </row>
    <row r="72" spans="1:2" x14ac:dyDescent="0.2">
      <c r="A72" s="7"/>
      <c r="B72" s="10"/>
    </row>
    <row r="73" spans="1:2" x14ac:dyDescent="0.2">
      <c r="A73" s="7"/>
      <c r="B73" s="10"/>
    </row>
    <row r="74" spans="1:2" x14ac:dyDescent="0.2">
      <c r="A74" s="7"/>
      <c r="B74" s="10"/>
    </row>
    <row r="75" spans="1:2" x14ac:dyDescent="0.2">
      <c r="A75" s="7"/>
      <c r="B75" s="10"/>
    </row>
    <row r="76" spans="1:2" x14ac:dyDescent="0.2">
      <c r="A76" s="7"/>
      <c r="B76" s="10"/>
    </row>
    <row r="77" spans="1:2" x14ac:dyDescent="0.2">
      <c r="A77" s="7"/>
      <c r="B77" s="10"/>
    </row>
    <row r="78" spans="1:2" x14ac:dyDescent="0.2">
      <c r="A78" s="7"/>
      <c r="B78" s="10"/>
    </row>
    <row r="79" spans="1:2" x14ac:dyDescent="0.2">
      <c r="A79" s="7"/>
      <c r="B79" s="10"/>
    </row>
    <row r="80" spans="1:2" x14ac:dyDescent="0.2">
      <c r="A80" s="7"/>
      <c r="B80" s="10"/>
    </row>
    <row r="81" spans="1:2" x14ac:dyDescent="0.2">
      <c r="A81" s="7"/>
      <c r="B81" s="10"/>
    </row>
    <row r="82" spans="1:2" x14ac:dyDescent="0.2">
      <c r="A82" s="7"/>
      <c r="B82" s="10"/>
    </row>
    <row r="83" spans="1:2" x14ac:dyDescent="0.2">
      <c r="A83" s="7"/>
      <c r="B83" s="10"/>
    </row>
    <row r="84" spans="1:2" x14ac:dyDescent="0.2">
      <c r="A84" s="7"/>
      <c r="B84" s="10"/>
    </row>
    <row r="85" spans="1:2" x14ac:dyDescent="0.2">
      <c r="A85" s="7"/>
      <c r="B85" s="10"/>
    </row>
    <row r="86" spans="1:2" x14ac:dyDescent="0.2">
      <c r="A86" s="7"/>
      <c r="B86" s="10"/>
    </row>
    <row r="87" spans="1:2" x14ac:dyDescent="0.2">
      <c r="A87" s="7"/>
      <c r="B87" s="10"/>
    </row>
    <row r="88" spans="1:2" x14ac:dyDescent="0.2">
      <c r="A88" s="7"/>
      <c r="B88" s="10"/>
    </row>
    <row r="89" spans="1:2" x14ac:dyDescent="0.2">
      <c r="A89" s="7"/>
      <c r="B89" s="10"/>
    </row>
    <row r="90" spans="1:2" x14ac:dyDescent="0.2">
      <c r="A90" s="7"/>
      <c r="B90" s="10"/>
    </row>
    <row r="91" spans="1:2" x14ac:dyDescent="0.2">
      <c r="A91" s="7"/>
      <c r="B91" s="10"/>
    </row>
    <row r="92" spans="1:2" x14ac:dyDescent="0.2">
      <c r="A92" s="7"/>
      <c r="B92" s="10"/>
    </row>
    <row r="93" spans="1:2" x14ac:dyDescent="0.2">
      <c r="A93" s="7"/>
      <c r="B93" s="10"/>
    </row>
    <row r="94" spans="1:2" x14ac:dyDescent="0.2">
      <c r="A94" s="7"/>
      <c r="B94" s="10"/>
    </row>
    <row r="95" spans="1:2" x14ac:dyDescent="0.2">
      <c r="A95" s="7"/>
      <c r="B95" s="10"/>
    </row>
    <row r="96" spans="1:2" x14ac:dyDescent="0.2">
      <c r="A96" s="7"/>
      <c r="B96" s="10"/>
    </row>
    <row r="97" spans="1:2" x14ac:dyDescent="0.2">
      <c r="A97" s="7"/>
      <c r="B97" s="10"/>
    </row>
    <row r="98" spans="1:2" x14ac:dyDescent="0.2">
      <c r="A98" s="7"/>
      <c r="B98" s="10"/>
    </row>
    <row r="99" spans="1:2" x14ac:dyDescent="0.2">
      <c r="A99" s="7"/>
      <c r="B99" s="10"/>
    </row>
    <row r="100" spans="1:2" x14ac:dyDescent="0.2">
      <c r="A100" s="7"/>
      <c r="B100" s="10"/>
    </row>
    <row r="101" spans="1:2" x14ac:dyDescent="0.2">
      <c r="A101" s="7"/>
      <c r="B101" s="10"/>
    </row>
    <row r="102" spans="1:2" x14ac:dyDescent="0.2">
      <c r="A102" s="7"/>
      <c r="B102" s="10"/>
    </row>
    <row r="103" spans="1:2" x14ac:dyDescent="0.2">
      <c r="A103" s="7"/>
      <c r="B103" s="10"/>
    </row>
    <row r="104" spans="1:2" x14ac:dyDescent="0.2">
      <c r="A104" s="7"/>
      <c r="B104" s="10"/>
    </row>
    <row r="105" spans="1:2" x14ac:dyDescent="0.2">
      <c r="A105" s="7"/>
      <c r="B105" s="10"/>
    </row>
    <row r="106" spans="1:2" x14ac:dyDescent="0.2">
      <c r="A106" s="7"/>
      <c r="B106" s="10"/>
    </row>
    <row r="107" spans="1:2" x14ac:dyDescent="0.2">
      <c r="A107" s="7"/>
      <c r="B107" s="10"/>
    </row>
    <row r="108" spans="1:2" x14ac:dyDescent="0.2">
      <c r="A108" s="7"/>
      <c r="B108" s="10"/>
    </row>
    <row r="109" spans="1:2" x14ac:dyDescent="0.2">
      <c r="A109" s="7"/>
      <c r="B109" s="10"/>
    </row>
    <row r="110" spans="1:2" x14ac:dyDescent="0.2">
      <c r="A110" s="7"/>
      <c r="B110" s="10"/>
    </row>
    <row r="111" spans="1:2" x14ac:dyDescent="0.2">
      <c r="A111" s="7"/>
      <c r="B111" s="10"/>
    </row>
    <row r="112" spans="1:2" x14ac:dyDescent="0.2">
      <c r="A112" s="7"/>
      <c r="B112" s="10"/>
    </row>
    <row r="113" spans="1:2" x14ac:dyDescent="0.2">
      <c r="A113" s="7"/>
      <c r="B113" s="10"/>
    </row>
    <row r="114" spans="1:2" x14ac:dyDescent="0.2">
      <c r="A114" s="7"/>
      <c r="B114" s="10"/>
    </row>
    <row r="115" spans="1:2" x14ac:dyDescent="0.2">
      <c r="A115" s="7"/>
      <c r="B115" s="10"/>
    </row>
    <row r="116" spans="1:2" x14ac:dyDescent="0.2">
      <c r="A116" s="7"/>
      <c r="B116" s="10"/>
    </row>
    <row r="117" spans="1:2" x14ac:dyDescent="0.2">
      <c r="A117" s="7"/>
      <c r="B117" s="10"/>
    </row>
    <row r="118" spans="1:2" x14ac:dyDescent="0.2">
      <c r="A118" s="7"/>
      <c r="B118" s="10"/>
    </row>
    <row r="119" spans="1:2" x14ac:dyDescent="0.2">
      <c r="A119" s="7"/>
      <c r="B119" s="10"/>
    </row>
    <row r="120" spans="1:2" x14ac:dyDescent="0.2">
      <c r="A120" s="7"/>
      <c r="B120" s="10"/>
    </row>
    <row r="121" spans="1:2" x14ac:dyDescent="0.2">
      <c r="A121" s="7"/>
      <c r="B121" s="10"/>
    </row>
    <row r="122" spans="1:2" x14ac:dyDescent="0.2">
      <c r="A122" s="7"/>
      <c r="B122" s="10"/>
    </row>
    <row r="123" spans="1:2" x14ac:dyDescent="0.2">
      <c r="A123" s="7"/>
      <c r="B123" s="10"/>
    </row>
    <row r="124" spans="1:2" x14ac:dyDescent="0.2">
      <c r="A124" s="7"/>
      <c r="B124" s="10"/>
    </row>
    <row r="125" spans="1:2" x14ac:dyDescent="0.2">
      <c r="A125" s="7"/>
      <c r="B125" s="10"/>
    </row>
    <row r="126" spans="1:2" x14ac:dyDescent="0.2">
      <c r="A126" s="7"/>
      <c r="B126" s="10"/>
    </row>
    <row r="127" spans="1:2" x14ac:dyDescent="0.2">
      <c r="A127" s="7"/>
      <c r="B127" s="10"/>
    </row>
    <row r="128" spans="1:2" x14ac:dyDescent="0.2">
      <c r="A128" s="7"/>
      <c r="B128" s="10"/>
    </row>
    <row r="129" spans="1:2" x14ac:dyDescent="0.2">
      <c r="A129" s="7"/>
      <c r="B129" s="10"/>
    </row>
    <row r="130" spans="1:2" x14ac:dyDescent="0.2">
      <c r="A130" s="7"/>
      <c r="B130" s="10"/>
    </row>
    <row r="131" spans="1:2" x14ac:dyDescent="0.2">
      <c r="A131" s="7"/>
      <c r="B131" s="10"/>
    </row>
    <row r="132" spans="1:2" x14ac:dyDescent="0.2">
      <c r="A132" s="7"/>
      <c r="B132" s="10"/>
    </row>
    <row r="133" spans="1:2" x14ac:dyDescent="0.2">
      <c r="A133" s="7"/>
      <c r="B133" s="10"/>
    </row>
    <row r="134" spans="1:2" x14ac:dyDescent="0.2">
      <c r="A134" s="7"/>
      <c r="B134" s="10"/>
    </row>
    <row r="135" spans="1:2" x14ac:dyDescent="0.2">
      <c r="A135" s="7"/>
      <c r="B135" s="10"/>
    </row>
    <row r="136" spans="1:2" x14ac:dyDescent="0.2">
      <c r="A136" s="7"/>
      <c r="B136" s="10"/>
    </row>
    <row r="137" spans="1:2" x14ac:dyDescent="0.2">
      <c r="A137" s="7"/>
      <c r="B137" s="10"/>
    </row>
    <row r="138" spans="1:2" x14ac:dyDescent="0.2">
      <c r="A138" s="7"/>
      <c r="B138" s="10"/>
    </row>
    <row r="139" spans="1:2" x14ac:dyDescent="0.2">
      <c r="A139" s="7"/>
      <c r="B139" s="10"/>
    </row>
    <row r="140" spans="1:2" x14ac:dyDescent="0.2">
      <c r="A140" s="7"/>
      <c r="B140" s="10"/>
    </row>
    <row r="141" spans="1:2" x14ac:dyDescent="0.2">
      <c r="A141" s="7"/>
      <c r="B141" s="10"/>
    </row>
    <row r="142" spans="1:2" x14ac:dyDescent="0.2">
      <c r="A142" s="7"/>
      <c r="B142" s="10"/>
    </row>
    <row r="143" spans="1:2" x14ac:dyDescent="0.2">
      <c r="A143" s="7"/>
      <c r="B143" s="10"/>
    </row>
    <row r="144" spans="1:2" x14ac:dyDescent="0.2">
      <c r="A144" s="7"/>
      <c r="B144" s="10"/>
    </row>
    <row r="145" spans="1:2" x14ac:dyDescent="0.2">
      <c r="A145" s="7"/>
      <c r="B145" s="10"/>
    </row>
    <row r="146" spans="1:2" x14ac:dyDescent="0.2">
      <c r="A146" s="7"/>
      <c r="B146" s="10"/>
    </row>
    <row r="147" spans="1:2" x14ac:dyDescent="0.2">
      <c r="A147" s="7"/>
      <c r="B147" s="10"/>
    </row>
    <row r="148" spans="1:2" x14ac:dyDescent="0.2">
      <c r="A148" s="7"/>
      <c r="B148" s="10"/>
    </row>
    <row r="149" spans="1:2" x14ac:dyDescent="0.2">
      <c r="A149" s="7"/>
      <c r="B149" s="10"/>
    </row>
    <row r="150" spans="1:2" x14ac:dyDescent="0.2">
      <c r="A150" s="7"/>
      <c r="B150" s="10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C154"/>
  <sheetViews>
    <sheetView workbookViewId="0"/>
  </sheetViews>
  <sheetFormatPr defaultRowHeight="12.75" x14ac:dyDescent="0.2"/>
  <cols>
    <col min="3" max="3" width="10.28515625" bestFit="1" customWidth="1"/>
  </cols>
  <sheetData>
    <row r="1" spans="1:3" x14ac:dyDescent="0.2">
      <c r="A1" s="8" t="s">
        <v>8</v>
      </c>
      <c r="B1" s="8" t="s">
        <v>159</v>
      </c>
      <c r="C1" t="s">
        <v>158</v>
      </c>
    </row>
    <row r="2" spans="1:3" x14ac:dyDescent="0.2">
      <c r="A2" t="s">
        <v>9</v>
      </c>
      <c r="B2">
        <v>1</v>
      </c>
      <c r="C2" s="12">
        <v>7992</v>
      </c>
    </row>
    <row r="3" spans="1:3" x14ac:dyDescent="0.2">
      <c r="A3" t="s">
        <v>10</v>
      </c>
      <c r="B3">
        <v>2</v>
      </c>
      <c r="C3" s="12">
        <v>6114</v>
      </c>
    </row>
    <row r="4" spans="1:3" x14ac:dyDescent="0.2">
      <c r="A4" t="s">
        <v>11</v>
      </c>
      <c r="B4">
        <v>3</v>
      </c>
      <c r="C4" s="12">
        <v>5965</v>
      </c>
    </row>
    <row r="5" spans="1:3" x14ac:dyDescent="0.2">
      <c r="A5" t="s">
        <v>12</v>
      </c>
      <c r="B5">
        <v>4</v>
      </c>
      <c r="C5" s="12">
        <v>8460</v>
      </c>
    </row>
    <row r="6" spans="1:3" x14ac:dyDescent="0.2">
      <c r="A6" t="s">
        <v>13</v>
      </c>
      <c r="B6">
        <v>5</v>
      </c>
      <c r="C6" s="12">
        <v>8323</v>
      </c>
    </row>
    <row r="7" spans="1:3" x14ac:dyDescent="0.2">
      <c r="A7" t="s">
        <v>14</v>
      </c>
      <c r="B7">
        <v>6</v>
      </c>
      <c r="C7" s="12">
        <v>6333</v>
      </c>
    </row>
    <row r="8" spans="1:3" x14ac:dyDescent="0.2">
      <c r="A8" t="s">
        <v>15</v>
      </c>
      <c r="B8">
        <v>7</v>
      </c>
      <c r="C8" s="12">
        <v>5675</v>
      </c>
    </row>
    <row r="9" spans="1:3" x14ac:dyDescent="0.2">
      <c r="A9" t="s">
        <v>16</v>
      </c>
      <c r="B9">
        <v>8</v>
      </c>
      <c r="C9" s="12">
        <v>10090</v>
      </c>
    </row>
    <row r="10" spans="1:3" x14ac:dyDescent="0.2">
      <c r="A10" t="s">
        <v>17</v>
      </c>
      <c r="B10">
        <v>9</v>
      </c>
      <c r="C10" s="12">
        <v>9035</v>
      </c>
    </row>
    <row r="11" spans="1:3" x14ac:dyDescent="0.2">
      <c r="A11" t="s">
        <v>18</v>
      </c>
      <c r="B11">
        <v>10</v>
      </c>
      <c r="C11" s="12">
        <v>6976</v>
      </c>
    </row>
    <row r="12" spans="1:3" x14ac:dyDescent="0.2">
      <c r="A12" t="s">
        <v>19</v>
      </c>
      <c r="B12">
        <v>11</v>
      </c>
      <c r="C12" s="12">
        <v>6459</v>
      </c>
    </row>
    <row r="13" spans="1:3" x14ac:dyDescent="0.2">
      <c r="A13" t="s">
        <v>20</v>
      </c>
      <c r="B13">
        <v>12</v>
      </c>
      <c r="C13" s="12">
        <v>10896</v>
      </c>
    </row>
    <row r="14" spans="1:3" x14ac:dyDescent="0.2">
      <c r="A14" t="s">
        <v>21</v>
      </c>
      <c r="B14">
        <v>13</v>
      </c>
      <c r="C14" s="12">
        <v>9978</v>
      </c>
    </row>
    <row r="15" spans="1:3" x14ac:dyDescent="0.2">
      <c r="A15" t="s">
        <v>22</v>
      </c>
      <c r="B15">
        <v>14</v>
      </c>
      <c r="C15" s="12">
        <v>7466</v>
      </c>
    </row>
    <row r="16" spans="1:3" x14ac:dyDescent="0.2">
      <c r="A16" t="s">
        <v>23</v>
      </c>
      <c r="B16">
        <v>15</v>
      </c>
      <c r="C16" s="12">
        <v>7199</v>
      </c>
    </row>
    <row r="17" spans="1:3" x14ac:dyDescent="0.2">
      <c r="A17" t="s">
        <v>24</v>
      </c>
      <c r="B17">
        <v>16</v>
      </c>
      <c r="C17" s="12">
        <v>10977</v>
      </c>
    </row>
    <row r="18" spans="1:3" x14ac:dyDescent="0.2">
      <c r="A18" t="s">
        <v>25</v>
      </c>
      <c r="B18">
        <v>17</v>
      </c>
      <c r="C18" s="12">
        <v>9412</v>
      </c>
    </row>
    <row r="19" spans="1:3" x14ac:dyDescent="0.2">
      <c r="A19" t="s">
        <v>26</v>
      </c>
      <c r="B19">
        <v>18</v>
      </c>
      <c r="C19" s="12">
        <v>6341</v>
      </c>
    </row>
    <row r="20" spans="1:3" x14ac:dyDescent="0.2">
      <c r="A20" t="s">
        <v>27</v>
      </c>
      <c r="B20">
        <v>19</v>
      </c>
      <c r="C20" s="12">
        <v>7784</v>
      </c>
    </row>
    <row r="21" spans="1:3" x14ac:dyDescent="0.2">
      <c r="A21" t="s">
        <v>28</v>
      </c>
      <c r="B21">
        <v>20</v>
      </c>
      <c r="C21" s="12">
        <v>11911</v>
      </c>
    </row>
    <row r="22" spans="1:3" x14ac:dyDescent="0.2">
      <c r="A22" t="s">
        <v>29</v>
      </c>
      <c r="B22">
        <v>21</v>
      </c>
      <c r="C22" s="12">
        <v>10079</v>
      </c>
    </row>
    <row r="23" spans="1:3" x14ac:dyDescent="0.2">
      <c r="A23" t="s">
        <v>30</v>
      </c>
      <c r="B23">
        <v>22</v>
      </c>
      <c r="C23" s="12">
        <v>7721</v>
      </c>
    </row>
    <row r="24" spans="1:3" x14ac:dyDescent="0.2">
      <c r="A24" t="s">
        <v>31</v>
      </c>
      <c r="B24">
        <v>23</v>
      </c>
      <c r="C24" s="12">
        <v>8197</v>
      </c>
    </row>
    <row r="25" spans="1:3" x14ac:dyDescent="0.2">
      <c r="A25" t="s">
        <v>32</v>
      </c>
      <c r="B25">
        <v>24</v>
      </c>
      <c r="C25" s="12">
        <v>12038</v>
      </c>
    </row>
    <row r="26" spans="1:3" x14ac:dyDescent="0.2">
      <c r="A26" t="s">
        <v>33</v>
      </c>
      <c r="B26">
        <v>25</v>
      </c>
      <c r="C26" s="12">
        <v>11963</v>
      </c>
    </row>
    <row r="27" spans="1:3" x14ac:dyDescent="0.2">
      <c r="A27" t="s">
        <v>34</v>
      </c>
      <c r="B27">
        <v>26</v>
      </c>
      <c r="C27" s="12">
        <v>8033</v>
      </c>
    </row>
    <row r="28" spans="1:3" x14ac:dyDescent="0.2">
      <c r="A28" t="s">
        <v>35</v>
      </c>
      <c r="B28">
        <v>27</v>
      </c>
      <c r="C28" s="12">
        <v>8618</v>
      </c>
    </row>
    <row r="29" spans="1:3" x14ac:dyDescent="0.2">
      <c r="A29" t="s">
        <v>36</v>
      </c>
      <c r="B29">
        <v>28</v>
      </c>
      <c r="C29" s="12">
        <v>13625</v>
      </c>
    </row>
    <row r="30" spans="1:3" x14ac:dyDescent="0.2">
      <c r="A30" t="s">
        <v>37</v>
      </c>
      <c r="B30">
        <v>29</v>
      </c>
      <c r="C30" s="12">
        <v>11734</v>
      </c>
    </row>
    <row r="31" spans="1:3" x14ac:dyDescent="0.2">
      <c r="A31" t="s">
        <v>38</v>
      </c>
      <c r="B31">
        <v>30</v>
      </c>
      <c r="C31" s="12">
        <v>8895</v>
      </c>
    </row>
    <row r="32" spans="1:3" x14ac:dyDescent="0.2">
      <c r="A32" t="s">
        <v>39</v>
      </c>
      <c r="B32">
        <v>31</v>
      </c>
      <c r="C32" s="12">
        <v>8727</v>
      </c>
    </row>
    <row r="33" spans="1:3" x14ac:dyDescent="0.2">
      <c r="A33" t="s">
        <v>40</v>
      </c>
      <c r="B33">
        <v>32</v>
      </c>
      <c r="C33" s="12">
        <v>13974</v>
      </c>
    </row>
    <row r="34" spans="1:3" x14ac:dyDescent="0.2">
      <c r="A34" t="s">
        <v>41</v>
      </c>
      <c r="B34">
        <v>33</v>
      </c>
      <c r="C34" s="12">
        <v>12583</v>
      </c>
    </row>
    <row r="35" spans="1:3" x14ac:dyDescent="0.2">
      <c r="A35" t="s">
        <v>42</v>
      </c>
      <c r="B35">
        <v>34</v>
      </c>
      <c r="C35" s="12">
        <v>9525</v>
      </c>
    </row>
    <row r="36" spans="1:3" x14ac:dyDescent="0.2">
      <c r="A36" t="s">
        <v>43</v>
      </c>
      <c r="B36">
        <v>35</v>
      </c>
      <c r="C36" s="12">
        <v>9662</v>
      </c>
    </row>
    <row r="37" spans="1:3" x14ac:dyDescent="0.2">
      <c r="A37" t="s">
        <v>44</v>
      </c>
      <c r="B37">
        <v>36</v>
      </c>
      <c r="C37" s="12">
        <v>15490</v>
      </c>
    </row>
    <row r="38" spans="1:3" x14ac:dyDescent="0.2">
      <c r="A38" t="s">
        <v>45</v>
      </c>
      <c r="B38">
        <v>37</v>
      </c>
      <c r="C38" s="12">
        <v>13839</v>
      </c>
    </row>
    <row r="39" spans="1:3" x14ac:dyDescent="0.2">
      <c r="A39" t="s">
        <v>46</v>
      </c>
      <c r="B39">
        <v>38</v>
      </c>
      <c r="C39" s="12">
        <v>10047</v>
      </c>
    </row>
    <row r="40" spans="1:3" x14ac:dyDescent="0.2">
      <c r="A40" t="s">
        <v>47</v>
      </c>
      <c r="B40">
        <v>39</v>
      </c>
      <c r="C40" s="12">
        <v>9788</v>
      </c>
    </row>
    <row r="41" spans="1:3" x14ac:dyDescent="0.2">
      <c r="A41" t="s">
        <v>48</v>
      </c>
      <c r="B41">
        <v>40</v>
      </c>
      <c r="C41" s="12">
        <v>14978</v>
      </c>
    </row>
    <row r="42" spans="1:3" x14ac:dyDescent="0.2">
      <c r="A42" t="s">
        <v>49</v>
      </c>
      <c r="B42">
        <v>41</v>
      </c>
      <c r="C42" s="12">
        <v>13045</v>
      </c>
    </row>
    <row r="43" spans="1:3" x14ac:dyDescent="0.2">
      <c r="A43" t="s">
        <v>50</v>
      </c>
      <c r="B43">
        <v>42</v>
      </c>
      <c r="C43" s="12">
        <v>9489</v>
      </c>
    </row>
    <row r="44" spans="1:3" x14ac:dyDescent="0.2">
      <c r="A44" t="s">
        <v>51</v>
      </c>
      <c r="B44">
        <v>43</v>
      </c>
      <c r="C44" s="12">
        <v>8741</v>
      </c>
    </row>
    <row r="45" spans="1:3" x14ac:dyDescent="0.2">
      <c r="A45" t="s">
        <v>52</v>
      </c>
      <c r="B45">
        <v>44</v>
      </c>
      <c r="C45" s="12">
        <v>13149</v>
      </c>
    </row>
    <row r="46" spans="1:3" x14ac:dyDescent="0.2">
      <c r="A46" t="s">
        <v>53</v>
      </c>
      <c r="B46">
        <v>45</v>
      </c>
      <c r="C46" s="12">
        <v>14106</v>
      </c>
    </row>
    <row r="47" spans="1:3" x14ac:dyDescent="0.2">
      <c r="A47" t="s">
        <v>54</v>
      </c>
      <c r="B47">
        <v>46</v>
      </c>
      <c r="C47" s="12">
        <v>9998</v>
      </c>
    </row>
    <row r="48" spans="1:3" x14ac:dyDescent="0.2">
      <c r="A48" t="s">
        <v>55</v>
      </c>
      <c r="B48">
        <v>47</v>
      </c>
      <c r="C48" s="12">
        <v>10034</v>
      </c>
    </row>
    <row r="49" spans="1:3" x14ac:dyDescent="0.2">
      <c r="A49" t="s">
        <v>56</v>
      </c>
      <c r="B49">
        <v>48</v>
      </c>
      <c r="C49" s="12">
        <v>15081</v>
      </c>
    </row>
    <row r="50" spans="1:3" x14ac:dyDescent="0.2">
      <c r="A50" t="s">
        <v>57</v>
      </c>
      <c r="B50">
        <v>49</v>
      </c>
      <c r="C50" s="12">
        <v>13266</v>
      </c>
    </row>
    <row r="51" spans="1:3" x14ac:dyDescent="0.2">
      <c r="A51" t="s">
        <v>58</v>
      </c>
      <c r="B51">
        <v>50</v>
      </c>
      <c r="C51" s="12">
        <v>9997</v>
      </c>
    </row>
    <row r="52" spans="1:3" x14ac:dyDescent="0.2">
      <c r="A52" t="s">
        <v>59</v>
      </c>
      <c r="B52">
        <v>51</v>
      </c>
      <c r="C52" s="12">
        <v>9027</v>
      </c>
    </row>
    <row r="53" spans="1:3" x14ac:dyDescent="0.2">
      <c r="A53" t="s">
        <v>60</v>
      </c>
      <c r="B53">
        <v>52</v>
      </c>
      <c r="C53" s="12">
        <v>14324</v>
      </c>
    </row>
    <row r="54" spans="1:3" x14ac:dyDescent="0.2">
      <c r="A54" t="s">
        <v>61</v>
      </c>
      <c r="B54">
        <v>53</v>
      </c>
      <c r="C54" s="12">
        <v>13149</v>
      </c>
    </row>
    <row r="55" spans="1:3" x14ac:dyDescent="0.2">
      <c r="A55" t="s">
        <v>62</v>
      </c>
      <c r="B55">
        <v>54</v>
      </c>
      <c r="C55" s="12">
        <v>11209</v>
      </c>
    </row>
    <row r="56" spans="1:3" x14ac:dyDescent="0.2">
      <c r="A56" t="s">
        <v>63</v>
      </c>
      <c r="B56">
        <v>55</v>
      </c>
      <c r="C56" s="12">
        <v>10332</v>
      </c>
    </row>
    <row r="57" spans="1:3" x14ac:dyDescent="0.2">
      <c r="A57" t="s">
        <v>64</v>
      </c>
      <c r="B57">
        <v>56</v>
      </c>
      <c r="C57" s="12">
        <v>15354</v>
      </c>
    </row>
    <row r="58" spans="1:3" x14ac:dyDescent="0.2">
      <c r="A58" t="s">
        <v>65</v>
      </c>
      <c r="B58">
        <v>57</v>
      </c>
      <c r="C58" s="12">
        <v>13800</v>
      </c>
    </row>
    <row r="59" spans="1:3" x14ac:dyDescent="0.2">
      <c r="A59" t="s">
        <v>66</v>
      </c>
      <c r="B59">
        <v>58</v>
      </c>
      <c r="C59" s="12">
        <v>11786</v>
      </c>
    </row>
    <row r="60" spans="1:3" x14ac:dyDescent="0.2">
      <c r="A60" t="s">
        <v>67</v>
      </c>
      <c r="B60">
        <v>59</v>
      </c>
      <c r="C60" s="12">
        <v>10550</v>
      </c>
    </row>
    <row r="61" spans="1:3" x14ac:dyDescent="0.2">
      <c r="A61" t="s">
        <v>68</v>
      </c>
      <c r="B61">
        <v>60</v>
      </c>
      <c r="C61" s="12">
        <v>16114</v>
      </c>
    </row>
    <row r="62" spans="1:3" x14ac:dyDescent="0.2">
      <c r="A62" t="s">
        <v>69</v>
      </c>
      <c r="B62">
        <v>61</v>
      </c>
      <c r="C62" s="12">
        <v>13255</v>
      </c>
    </row>
    <row r="63" spans="1:3" x14ac:dyDescent="0.2">
      <c r="A63" t="s">
        <v>70</v>
      </c>
      <c r="B63">
        <v>62</v>
      </c>
      <c r="C63" s="12">
        <v>11403</v>
      </c>
    </row>
    <row r="64" spans="1:3" x14ac:dyDescent="0.2">
      <c r="A64" t="s">
        <v>71</v>
      </c>
      <c r="B64">
        <v>63</v>
      </c>
      <c r="C64" s="12">
        <v>10269</v>
      </c>
    </row>
    <row r="65" spans="1:3" x14ac:dyDescent="0.2">
      <c r="A65" t="s">
        <v>72</v>
      </c>
      <c r="B65">
        <v>64</v>
      </c>
      <c r="C65" s="12">
        <v>14009</v>
      </c>
    </row>
    <row r="66" spans="1:3" x14ac:dyDescent="0.2">
      <c r="A66" t="s">
        <v>73</v>
      </c>
      <c r="B66">
        <v>65</v>
      </c>
      <c r="C66" s="12">
        <v>15847</v>
      </c>
    </row>
    <row r="67" spans="1:3" x14ac:dyDescent="0.2">
      <c r="A67" t="s">
        <v>74</v>
      </c>
      <c r="B67">
        <v>66</v>
      </c>
      <c r="C67" s="12">
        <v>12967</v>
      </c>
    </row>
    <row r="68" spans="1:3" x14ac:dyDescent="0.2">
      <c r="A68" t="s">
        <v>75</v>
      </c>
      <c r="B68">
        <v>67</v>
      </c>
      <c r="C68" s="12">
        <v>11328</v>
      </c>
    </row>
    <row r="69" spans="1:3" x14ac:dyDescent="0.2">
      <c r="A69" t="s">
        <v>76</v>
      </c>
      <c r="B69">
        <v>68</v>
      </c>
      <c r="C69" s="12">
        <v>15814</v>
      </c>
    </row>
    <row r="70" spans="1:3" x14ac:dyDescent="0.2">
      <c r="A70" t="s">
        <v>77</v>
      </c>
      <c r="B70">
        <v>69</v>
      </c>
      <c r="C70" s="12">
        <v>18626</v>
      </c>
    </row>
    <row r="71" spans="1:3" x14ac:dyDescent="0.2">
      <c r="A71" t="s">
        <v>78</v>
      </c>
      <c r="B71">
        <v>70</v>
      </c>
      <c r="C71" s="12">
        <v>13219</v>
      </c>
    </row>
    <row r="72" spans="1:3" x14ac:dyDescent="0.2">
      <c r="A72" t="s">
        <v>79</v>
      </c>
      <c r="B72">
        <v>71</v>
      </c>
      <c r="C72" s="12">
        <v>13818</v>
      </c>
    </row>
    <row r="73" spans="1:3" x14ac:dyDescent="0.2">
      <c r="A73" t="s">
        <v>80</v>
      </c>
      <c r="B73">
        <v>72</v>
      </c>
      <c r="C73" s="12">
        <v>18062</v>
      </c>
    </row>
    <row r="74" spans="1:3" x14ac:dyDescent="0.2">
      <c r="A74" t="s">
        <v>81</v>
      </c>
      <c r="B74">
        <v>73</v>
      </c>
      <c r="C74" s="12">
        <v>15722</v>
      </c>
    </row>
    <row r="75" spans="1:3" x14ac:dyDescent="0.2">
      <c r="A75" t="s">
        <v>82</v>
      </c>
      <c r="B75">
        <v>74</v>
      </c>
      <c r="C75" s="12">
        <v>12111</v>
      </c>
    </row>
    <row r="76" spans="1:3" x14ac:dyDescent="0.2">
      <c r="A76" t="s">
        <v>83</v>
      </c>
      <c r="B76">
        <v>75</v>
      </c>
      <c r="C76" s="12">
        <v>11702</v>
      </c>
    </row>
    <row r="77" spans="1:3" x14ac:dyDescent="0.2">
      <c r="A77" t="s">
        <v>84</v>
      </c>
      <c r="B77">
        <v>76</v>
      </c>
      <c r="C77" s="12">
        <v>15589</v>
      </c>
    </row>
    <row r="78" spans="1:3" x14ac:dyDescent="0.2">
      <c r="A78" t="s">
        <v>85</v>
      </c>
      <c r="B78">
        <v>77</v>
      </c>
      <c r="C78" s="12">
        <v>14852</v>
      </c>
    </row>
    <row r="79" spans="1:3" x14ac:dyDescent="0.2">
      <c r="A79" t="s">
        <v>86</v>
      </c>
      <c r="B79">
        <v>78</v>
      </c>
      <c r="C79" s="12">
        <v>13612</v>
      </c>
    </row>
    <row r="80" spans="1:3" x14ac:dyDescent="0.2">
      <c r="A80" t="s">
        <v>87</v>
      </c>
      <c r="B80">
        <v>79</v>
      </c>
      <c r="C80" s="12">
        <v>12380</v>
      </c>
    </row>
    <row r="81" spans="1:3" x14ac:dyDescent="0.2">
      <c r="A81" t="s">
        <v>88</v>
      </c>
      <c r="B81">
        <v>80</v>
      </c>
      <c r="C81" s="12">
        <v>15501</v>
      </c>
    </row>
    <row r="82" spans="1:3" x14ac:dyDescent="0.2">
      <c r="A82" t="s">
        <v>89</v>
      </c>
      <c r="B82">
        <v>81</v>
      </c>
      <c r="C82" s="12">
        <v>16322</v>
      </c>
    </row>
    <row r="83" spans="1:3" x14ac:dyDescent="0.2">
      <c r="A83" t="s">
        <v>90</v>
      </c>
      <c r="B83">
        <v>82</v>
      </c>
      <c r="C83" s="12">
        <v>12157</v>
      </c>
    </row>
    <row r="84" spans="1:3" x14ac:dyDescent="0.2">
      <c r="A84" t="s">
        <v>91</v>
      </c>
      <c r="B84">
        <v>83</v>
      </c>
      <c r="C84" s="12">
        <v>11124</v>
      </c>
    </row>
    <row r="85" spans="1:3" x14ac:dyDescent="0.2">
      <c r="A85" t="s">
        <v>92</v>
      </c>
      <c r="B85">
        <v>84</v>
      </c>
      <c r="C85" s="12">
        <v>14621</v>
      </c>
    </row>
    <row r="86" spans="1:3" x14ac:dyDescent="0.2">
      <c r="A86" t="s">
        <v>93</v>
      </c>
      <c r="B86">
        <v>85</v>
      </c>
      <c r="C86" s="12">
        <v>14035</v>
      </c>
    </row>
    <row r="87" spans="1:3" x14ac:dyDescent="0.2">
      <c r="A87" t="s">
        <v>94</v>
      </c>
      <c r="B87">
        <v>86</v>
      </c>
      <c r="C87" s="12">
        <v>11159</v>
      </c>
    </row>
    <row r="88" spans="1:3" x14ac:dyDescent="0.2">
      <c r="A88" t="s">
        <v>95</v>
      </c>
      <c r="B88">
        <v>87</v>
      </c>
      <c r="C88" s="12">
        <v>10944</v>
      </c>
    </row>
    <row r="89" spans="1:3" x14ac:dyDescent="0.2">
      <c r="A89" t="s">
        <v>96</v>
      </c>
      <c r="B89">
        <v>88</v>
      </c>
      <c r="C89" s="12">
        <v>15824</v>
      </c>
    </row>
    <row r="90" spans="1:3" x14ac:dyDescent="0.2">
      <c r="A90" t="s">
        <v>97</v>
      </c>
      <c r="B90">
        <v>89</v>
      </c>
      <c r="C90" s="12">
        <v>14378</v>
      </c>
    </row>
    <row r="91" spans="1:3" x14ac:dyDescent="0.2">
      <c r="A91" t="s">
        <v>98</v>
      </c>
      <c r="B91">
        <v>90</v>
      </c>
      <c r="C91" s="12">
        <v>11816</v>
      </c>
    </row>
    <row r="92" spans="1:3" x14ac:dyDescent="0.2">
      <c r="A92" t="s">
        <v>99</v>
      </c>
      <c r="B92">
        <v>91</v>
      </c>
      <c r="C92" s="12">
        <v>12233</v>
      </c>
    </row>
    <row r="93" spans="1:3" x14ac:dyDescent="0.2">
      <c r="A93" t="s">
        <v>100</v>
      </c>
      <c r="B93">
        <v>92</v>
      </c>
      <c r="C93" s="12">
        <v>17344</v>
      </c>
    </row>
    <row r="94" spans="1:3" x14ac:dyDescent="0.2">
      <c r="A94" t="s">
        <v>101</v>
      </c>
      <c r="B94">
        <v>93</v>
      </c>
      <c r="C94" s="12">
        <v>16812</v>
      </c>
    </row>
    <row r="95" spans="1:3" x14ac:dyDescent="0.2">
      <c r="A95" t="s">
        <v>102</v>
      </c>
      <c r="B95">
        <v>94</v>
      </c>
      <c r="C95" s="12">
        <v>12181</v>
      </c>
    </row>
    <row r="96" spans="1:3" x14ac:dyDescent="0.2">
      <c r="A96" t="s">
        <v>103</v>
      </c>
      <c r="B96">
        <v>95</v>
      </c>
      <c r="C96" s="12">
        <v>13275</v>
      </c>
    </row>
    <row r="97" spans="1:3" x14ac:dyDescent="0.2">
      <c r="A97" t="s">
        <v>104</v>
      </c>
      <c r="B97">
        <v>96</v>
      </c>
      <c r="C97" s="12">
        <v>18458</v>
      </c>
    </row>
    <row r="98" spans="1:3" x14ac:dyDescent="0.2">
      <c r="A98" t="s">
        <v>105</v>
      </c>
      <c r="B98">
        <v>97</v>
      </c>
      <c r="C98" s="12">
        <v>17375</v>
      </c>
    </row>
    <row r="99" spans="1:3" x14ac:dyDescent="0.2">
      <c r="A99" t="s">
        <v>106</v>
      </c>
      <c r="B99">
        <v>98</v>
      </c>
      <c r="C99" s="12">
        <v>14609</v>
      </c>
    </row>
    <row r="100" spans="1:3" x14ac:dyDescent="0.2">
      <c r="A100" t="s">
        <v>107</v>
      </c>
      <c r="B100">
        <v>99</v>
      </c>
      <c r="C100" s="12">
        <v>13323</v>
      </c>
    </row>
    <row r="101" spans="1:3" x14ac:dyDescent="0.2">
      <c r="A101" t="s">
        <v>108</v>
      </c>
      <c r="B101">
        <v>100</v>
      </c>
      <c r="C101" s="12">
        <v>18327</v>
      </c>
    </row>
    <row r="102" spans="1:3" x14ac:dyDescent="0.2">
      <c r="A102" t="s">
        <v>109</v>
      </c>
      <c r="B102">
        <v>101</v>
      </c>
      <c r="C102" s="12">
        <v>16053</v>
      </c>
    </row>
    <row r="103" spans="1:3" x14ac:dyDescent="0.2">
      <c r="A103" t="s">
        <v>110</v>
      </c>
      <c r="B103">
        <v>102</v>
      </c>
      <c r="C103" s="12">
        <v>15070</v>
      </c>
    </row>
    <row r="104" spans="1:3" x14ac:dyDescent="0.2">
      <c r="A104" t="s">
        <v>111</v>
      </c>
      <c r="B104">
        <v>103</v>
      </c>
      <c r="C104" s="12">
        <v>13806</v>
      </c>
    </row>
    <row r="105" spans="1:3" x14ac:dyDescent="0.2">
      <c r="A105" t="s">
        <v>112</v>
      </c>
      <c r="B105">
        <v>104</v>
      </c>
      <c r="C105" s="12">
        <v>18245</v>
      </c>
    </row>
    <row r="106" spans="1:3" x14ac:dyDescent="0.2">
      <c r="A106" t="s">
        <v>113</v>
      </c>
      <c r="B106">
        <v>105</v>
      </c>
      <c r="C106" s="12">
        <v>17461</v>
      </c>
    </row>
    <row r="107" spans="1:3" x14ac:dyDescent="0.2">
      <c r="A107" t="s">
        <v>114</v>
      </c>
      <c r="B107">
        <v>106</v>
      </c>
      <c r="C107" s="12">
        <v>14999</v>
      </c>
    </row>
    <row r="108" spans="1:3" x14ac:dyDescent="0.2">
      <c r="A108" t="s">
        <v>115</v>
      </c>
      <c r="B108">
        <v>107</v>
      </c>
      <c r="C108" s="12">
        <v>16022</v>
      </c>
    </row>
    <row r="109" spans="1:3" x14ac:dyDescent="0.2">
      <c r="A109" t="s">
        <v>116</v>
      </c>
      <c r="B109">
        <v>108</v>
      </c>
      <c r="C109" s="12">
        <v>20564</v>
      </c>
    </row>
    <row r="110" spans="1:3" x14ac:dyDescent="0.2">
      <c r="A110" t="s">
        <v>117</v>
      </c>
      <c r="B110">
        <v>109</v>
      </c>
      <c r="C110" s="12">
        <v>16372</v>
      </c>
    </row>
    <row r="111" spans="1:3" x14ac:dyDescent="0.2">
      <c r="A111" t="s">
        <v>118</v>
      </c>
      <c r="B111">
        <v>110</v>
      </c>
      <c r="C111" s="12">
        <v>15854</v>
      </c>
    </row>
    <row r="112" spans="1:3" x14ac:dyDescent="0.2">
      <c r="A112" t="s">
        <v>119</v>
      </c>
      <c r="B112">
        <v>111</v>
      </c>
      <c r="C112" s="12">
        <v>15115</v>
      </c>
    </row>
    <row r="113" spans="1:3" x14ac:dyDescent="0.2">
      <c r="A113" t="s">
        <v>120</v>
      </c>
      <c r="B113">
        <v>112</v>
      </c>
      <c r="C113" s="12">
        <v>18207</v>
      </c>
    </row>
    <row r="114" spans="1:3" x14ac:dyDescent="0.2">
      <c r="A114" t="s">
        <v>121</v>
      </c>
      <c r="B114">
        <v>113</v>
      </c>
      <c r="C114" s="12">
        <v>19488</v>
      </c>
    </row>
    <row r="115" spans="1:3" x14ac:dyDescent="0.2">
      <c r="A115" t="s">
        <v>122</v>
      </c>
      <c r="B115">
        <v>114</v>
      </c>
      <c r="C115" s="12">
        <v>16644</v>
      </c>
    </row>
    <row r="116" spans="1:3" x14ac:dyDescent="0.2">
      <c r="A116" t="s">
        <v>123</v>
      </c>
      <c r="B116">
        <v>115</v>
      </c>
      <c r="C116" s="12">
        <v>18631</v>
      </c>
    </row>
    <row r="117" spans="1:3" x14ac:dyDescent="0.2">
      <c r="A117" t="s">
        <v>124</v>
      </c>
      <c r="B117">
        <v>116</v>
      </c>
      <c r="C117" s="12">
        <v>21093</v>
      </c>
    </row>
    <row r="118" spans="1:3" x14ac:dyDescent="0.2">
      <c r="A118" t="s">
        <v>125</v>
      </c>
      <c r="B118">
        <v>117</v>
      </c>
      <c r="C118" s="12">
        <v>22212</v>
      </c>
    </row>
    <row r="119" spans="1:3" x14ac:dyDescent="0.2">
      <c r="A119" t="s">
        <v>126</v>
      </c>
      <c r="B119">
        <v>118</v>
      </c>
      <c r="C119" s="12">
        <v>19762</v>
      </c>
    </row>
    <row r="120" spans="1:3" x14ac:dyDescent="0.2">
      <c r="A120" t="s">
        <v>127</v>
      </c>
      <c r="B120">
        <v>119</v>
      </c>
      <c r="C120" s="12">
        <v>19403</v>
      </c>
    </row>
    <row r="121" spans="1:3" x14ac:dyDescent="0.2">
      <c r="A121" t="s">
        <v>128</v>
      </c>
      <c r="B121">
        <v>120</v>
      </c>
      <c r="C121" s="12">
        <v>21227</v>
      </c>
    </row>
    <row r="122" spans="1:3" x14ac:dyDescent="0.2">
      <c r="A122" t="s">
        <v>129</v>
      </c>
      <c r="B122">
        <v>121</v>
      </c>
      <c r="C122" s="12">
        <v>23176</v>
      </c>
    </row>
    <row r="123" spans="1:3" x14ac:dyDescent="0.2">
      <c r="A123" t="s">
        <v>130</v>
      </c>
      <c r="B123">
        <v>122</v>
      </c>
      <c r="C123" s="12">
        <v>20823</v>
      </c>
    </row>
    <row r="124" spans="1:3" x14ac:dyDescent="0.2">
      <c r="A124" t="s">
        <v>131</v>
      </c>
      <c r="B124">
        <v>123</v>
      </c>
      <c r="C124" s="12">
        <v>20647</v>
      </c>
    </row>
    <row r="125" spans="1:3" x14ac:dyDescent="0.2">
      <c r="A125" t="s">
        <v>132</v>
      </c>
      <c r="B125">
        <v>124</v>
      </c>
      <c r="C125" s="12">
        <v>21336</v>
      </c>
    </row>
    <row r="126" spans="1:3" x14ac:dyDescent="0.2">
      <c r="A126" t="s">
        <v>133</v>
      </c>
      <c r="B126">
        <v>125</v>
      </c>
      <c r="C126" s="12">
        <v>23458</v>
      </c>
    </row>
    <row r="127" spans="1:3" x14ac:dyDescent="0.2">
      <c r="A127" t="s">
        <v>134</v>
      </c>
      <c r="B127">
        <v>126</v>
      </c>
      <c r="C127" s="12">
        <v>22003</v>
      </c>
    </row>
    <row r="128" spans="1:3" x14ac:dyDescent="0.2">
      <c r="A128" t="s">
        <v>135</v>
      </c>
      <c r="B128">
        <v>127</v>
      </c>
      <c r="C128" s="12">
        <v>21647</v>
      </c>
    </row>
    <row r="129" spans="1:3" x14ac:dyDescent="0.2">
      <c r="A129" t="s">
        <v>136</v>
      </c>
      <c r="B129">
        <v>128</v>
      </c>
      <c r="C129" s="12">
        <v>26416</v>
      </c>
    </row>
    <row r="130" spans="1:3" x14ac:dyDescent="0.2">
      <c r="A130" t="s">
        <v>137</v>
      </c>
      <c r="B130">
        <v>129</v>
      </c>
      <c r="C130" s="12">
        <v>25226</v>
      </c>
    </row>
    <row r="131" spans="1:3" x14ac:dyDescent="0.2">
      <c r="A131" t="s">
        <v>138</v>
      </c>
      <c r="B131">
        <v>130</v>
      </c>
      <c r="C131" s="12">
        <v>24723</v>
      </c>
    </row>
    <row r="132" spans="1:3" x14ac:dyDescent="0.2">
      <c r="A132" t="s">
        <v>139</v>
      </c>
      <c r="B132">
        <v>131</v>
      </c>
      <c r="C132" s="12">
        <v>19945</v>
      </c>
    </row>
    <row r="133" spans="1:3" x14ac:dyDescent="0.2">
      <c r="A133" t="s">
        <v>140</v>
      </c>
      <c r="B133">
        <v>132</v>
      </c>
      <c r="C133" s="12">
        <v>24040</v>
      </c>
    </row>
    <row r="134" spans="1:3" x14ac:dyDescent="0.2">
      <c r="A134" t="s">
        <v>141</v>
      </c>
      <c r="B134">
        <v>133</v>
      </c>
      <c r="C134" s="12">
        <v>25034</v>
      </c>
    </row>
    <row r="135" spans="1:3" x14ac:dyDescent="0.2">
      <c r="A135" t="s">
        <v>142</v>
      </c>
      <c r="B135">
        <v>134</v>
      </c>
      <c r="C135" s="12">
        <v>24885</v>
      </c>
    </row>
    <row r="136" spans="1:3" x14ac:dyDescent="0.2">
      <c r="A136" t="s">
        <v>143</v>
      </c>
      <c r="B136">
        <v>135</v>
      </c>
      <c r="C136" s="12">
        <v>21168</v>
      </c>
    </row>
    <row r="137" spans="1:3" x14ac:dyDescent="0.2">
      <c r="A137" t="s">
        <v>144</v>
      </c>
      <c r="B137">
        <v>136</v>
      </c>
      <c r="C137" s="12">
        <v>23541</v>
      </c>
    </row>
    <row r="138" spans="1:3" x14ac:dyDescent="0.2">
      <c r="A138" t="s">
        <v>145</v>
      </c>
      <c r="B138">
        <v>137</v>
      </c>
      <c r="C138" s="12">
        <v>26019</v>
      </c>
    </row>
    <row r="139" spans="1:3" x14ac:dyDescent="0.2">
      <c r="A139" t="s">
        <v>146</v>
      </c>
      <c r="B139">
        <v>138</v>
      </c>
      <c r="C139" s="12">
        <v>24657</v>
      </c>
    </row>
    <row r="140" spans="1:3" x14ac:dyDescent="0.2">
      <c r="A140" t="s">
        <v>147</v>
      </c>
      <c r="B140">
        <v>139</v>
      </c>
      <c r="C140" s="12">
        <v>20599</v>
      </c>
    </row>
    <row r="141" spans="1:3" x14ac:dyDescent="0.2">
      <c r="A141" t="s">
        <v>148</v>
      </c>
      <c r="B141">
        <v>140</v>
      </c>
      <c r="C141" s="12">
        <v>24534</v>
      </c>
    </row>
    <row r="142" spans="1:3" x14ac:dyDescent="0.2">
      <c r="A142" t="s">
        <v>149</v>
      </c>
      <c r="B142">
        <v>141</v>
      </c>
      <c r="C142" s="12">
        <v>28717</v>
      </c>
    </row>
    <row r="143" spans="1:3" x14ac:dyDescent="0.2">
      <c r="A143" t="s">
        <v>150</v>
      </c>
      <c r="B143">
        <v>142</v>
      </c>
      <c r="C143" s="12">
        <v>26138</v>
      </c>
    </row>
    <row r="144" spans="1:3" x14ac:dyDescent="0.2">
      <c r="A144" t="s">
        <v>151</v>
      </c>
      <c r="B144">
        <v>143</v>
      </c>
      <c r="C144" s="12">
        <v>22968</v>
      </c>
    </row>
    <row r="145" spans="1:3" x14ac:dyDescent="0.2">
      <c r="A145" t="s">
        <v>152</v>
      </c>
      <c r="B145">
        <v>144</v>
      </c>
      <c r="C145" s="12">
        <v>26577</v>
      </c>
    </row>
    <row r="146" spans="1:3" x14ac:dyDescent="0.2">
      <c r="A146" t="s">
        <v>153</v>
      </c>
      <c r="B146">
        <v>145</v>
      </c>
      <c r="C146" s="12">
        <v>28660</v>
      </c>
    </row>
    <row r="147" spans="1:3" x14ac:dyDescent="0.2">
      <c r="A147" t="s">
        <v>154</v>
      </c>
      <c r="B147">
        <v>146</v>
      </c>
      <c r="C147" s="12">
        <v>30430</v>
      </c>
    </row>
    <row r="148" spans="1:3" x14ac:dyDescent="0.2">
      <c r="A148" t="s">
        <v>155</v>
      </c>
      <c r="B148">
        <v>147</v>
      </c>
      <c r="C148" s="12">
        <v>27356</v>
      </c>
    </row>
    <row r="149" spans="1:3" x14ac:dyDescent="0.2">
      <c r="A149" t="s">
        <v>156</v>
      </c>
      <c r="B149">
        <v>148</v>
      </c>
      <c r="C149" s="12">
        <v>25454</v>
      </c>
    </row>
    <row r="150" spans="1:3" x14ac:dyDescent="0.2">
      <c r="A150" t="s">
        <v>157</v>
      </c>
      <c r="B150">
        <v>149</v>
      </c>
      <c r="C150" s="12">
        <v>30194</v>
      </c>
    </row>
    <row r="151" spans="1:3" x14ac:dyDescent="0.2">
      <c r="A151" s="8"/>
    </row>
    <row r="152" spans="1:3" x14ac:dyDescent="0.2">
      <c r="A152" s="8"/>
    </row>
    <row r="153" spans="1:3" x14ac:dyDescent="0.2">
      <c r="A153" s="8"/>
    </row>
    <row r="154" spans="1:3" x14ac:dyDescent="0.2">
      <c r="A154" s="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M173"/>
  <sheetViews>
    <sheetView zoomScale="130" zoomScaleNormal="130" workbookViewId="0">
      <selection activeCell="J3" sqref="J3:M8"/>
    </sheetView>
  </sheetViews>
  <sheetFormatPr defaultRowHeight="12.75" x14ac:dyDescent="0.2"/>
  <cols>
    <col min="1" max="1" width="18.7109375" bestFit="1" customWidth="1"/>
    <col min="2" max="2" width="9.7109375" bestFit="1" customWidth="1"/>
    <col min="3" max="4" width="14" bestFit="1" customWidth="1"/>
    <col min="5" max="5" width="9.28515625" bestFit="1" customWidth="1"/>
    <col min="10" max="10" width="8" bestFit="1" customWidth="1"/>
    <col min="11" max="11" width="4" bestFit="1" customWidth="1"/>
    <col min="12" max="12" width="10.28515625" customWidth="1"/>
  </cols>
  <sheetData>
    <row r="1" spans="1:13" x14ac:dyDescent="0.2">
      <c r="A1" t="s">
        <v>160</v>
      </c>
    </row>
    <row r="2" spans="1:13" ht="13.5" thickBot="1" x14ac:dyDescent="0.25"/>
    <row r="3" spans="1:13" x14ac:dyDescent="0.2">
      <c r="A3" s="16" t="s">
        <v>161</v>
      </c>
      <c r="B3" s="16"/>
      <c r="J3" s="30"/>
      <c r="K3" s="30"/>
      <c r="L3" s="30" t="s">
        <v>193</v>
      </c>
    </row>
    <row r="4" spans="1:13" x14ac:dyDescent="0.2">
      <c r="A4" s="13" t="s">
        <v>162</v>
      </c>
      <c r="B4" s="21">
        <v>0.89219899943589964</v>
      </c>
      <c r="J4" s="30" t="s">
        <v>189</v>
      </c>
      <c r="K4" s="30">
        <v>150</v>
      </c>
      <c r="L4" s="31">
        <f>$B$17+K4*$B$18</f>
        <v>24221.113187012517</v>
      </c>
    </row>
    <row r="5" spans="1:13" x14ac:dyDescent="0.2">
      <c r="A5" s="13" t="s">
        <v>163</v>
      </c>
      <c r="B5" s="21">
        <v>0.79601905459442046</v>
      </c>
      <c r="J5" s="30" t="s">
        <v>190</v>
      </c>
      <c r="K5" s="30">
        <v>151</v>
      </c>
      <c r="L5" s="31">
        <f t="shared" ref="L5:L7" si="0">$B$17+K5*$B$18</f>
        <v>24341.96248140758</v>
      </c>
    </row>
    <row r="6" spans="1:13" x14ac:dyDescent="0.2">
      <c r="A6" s="19" t="s">
        <v>164</v>
      </c>
      <c r="B6" s="20">
        <v>0.79463142911547102</v>
      </c>
      <c r="J6" s="30" t="s">
        <v>191</v>
      </c>
      <c r="K6" s="30">
        <v>152</v>
      </c>
      <c r="L6" s="31">
        <f t="shared" si="0"/>
        <v>24462.811775802649</v>
      </c>
    </row>
    <row r="7" spans="1:13" x14ac:dyDescent="0.2">
      <c r="A7" s="13" t="s">
        <v>165</v>
      </c>
      <c r="B7" s="21">
        <v>2649.0949110111005</v>
      </c>
      <c r="J7" s="30" t="s">
        <v>192</v>
      </c>
      <c r="K7" s="30">
        <v>153</v>
      </c>
      <c r="L7" s="31">
        <f t="shared" si="0"/>
        <v>24583.661070197712</v>
      </c>
    </row>
    <row r="8" spans="1:13" ht="13.5" thickBot="1" x14ac:dyDescent="0.25">
      <c r="A8" s="14" t="s">
        <v>166</v>
      </c>
      <c r="B8" s="14">
        <v>149</v>
      </c>
      <c r="K8" s="32" t="s">
        <v>170</v>
      </c>
      <c r="L8" s="57">
        <f>SUM(L4:L7)</f>
        <v>97609.548514420458</v>
      </c>
      <c r="M8" s="58" t="s">
        <v>210</v>
      </c>
    </row>
    <row r="10" spans="1:13" ht="13.5" thickBot="1" x14ac:dyDescent="0.25">
      <c r="A10" t="s">
        <v>167</v>
      </c>
    </row>
    <row r="11" spans="1:13" x14ac:dyDescent="0.2">
      <c r="A11" s="15"/>
      <c r="B11" s="15" t="s">
        <v>172</v>
      </c>
      <c r="C11" s="15" t="s">
        <v>173</v>
      </c>
      <c r="D11" s="15" t="s">
        <v>174</v>
      </c>
      <c r="E11" s="15" t="s">
        <v>175</v>
      </c>
      <c r="F11" s="15" t="s">
        <v>176</v>
      </c>
    </row>
    <row r="12" spans="1:13" x14ac:dyDescent="0.2">
      <c r="A12" s="13" t="s">
        <v>168</v>
      </c>
      <c r="B12" s="13">
        <v>1</v>
      </c>
      <c r="C12" s="35">
        <v>4025744746.6122398</v>
      </c>
      <c r="D12" s="35">
        <v>4025744746.6122398</v>
      </c>
      <c r="E12" s="35">
        <v>573.655548035219</v>
      </c>
      <c r="F12" s="13">
        <v>1.3218218489619923E-52</v>
      </c>
    </row>
    <row r="13" spans="1:13" x14ac:dyDescent="0.2">
      <c r="A13" s="13" t="s">
        <v>169</v>
      </c>
      <c r="B13" s="13">
        <v>147</v>
      </c>
      <c r="C13" s="35">
        <v>1031602465.5891017</v>
      </c>
      <c r="D13" s="35">
        <v>7017703.8475449095</v>
      </c>
      <c r="E13" s="35"/>
      <c r="F13" s="13"/>
    </row>
    <row r="14" spans="1:13" ht="13.5" thickBot="1" x14ac:dyDescent="0.25">
      <c r="A14" s="14" t="s">
        <v>170</v>
      </c>
      <c r="B14" s="14">
        <v>148</v>
      </c>
      <c r="C14" s="36">
        <v>5057347212.2013416</v>
      </c>
      <c r="D14" s="36"/>
      <c r="E14" s="36"/>
      <c r="F14" s="14"/>
    </row>
    <row r="15" spans="1:13" ht="13.5" thickBot="1" x14ac:dyDescent="0.25"/>
    <row r="16" spans="1:13" x14ac:dyDescent="0.2">
      <c r="A16" s="15"/>
      <c r="B16" s="15" t="s">
        <v>177</v>
      </c>
      <c r="C16" s="15" t="s">
        <v>165</v>
      </c>
      <c r="D16" s="15" t="s">
        <v>178</v>
      </c>
      <c r="E16" s="15" t="s">
        <v>179</v>
      </c>
      <c r="F16" s="15" t="s">
        <v>180</v>
      </c>
      <c r="G16" s="15" t="s">
        <v>181</v>
      </c>
      <c r="H16" s="15" t="s">
        <v>182</v>
      </c>
      <c r="I16" s="15" t="s">
        <v>183</v>
      </c>
    </row>
    <row r="17" spans="1:12" x14ac:dyDescent="0.2">
      <c r="A17" s="13" t="s">
        <v>171</v>
      </c>
      <c r="B17" s="39">
        <v>6093.719027752586</v>
      </c>
      <c r="C17" s="22">
        <v>436.23862764748611</v>
      </c>
      <c r="D17" s="22">
        <v>13.968774522820967</v>
      </c>
      <c r="E17" s="37">
        <v>9.3841362356429611E-29</v>
      </c>
      <c r="F17" s="13">
        <v>5231.6097211688375</v>
      </c>
      <c r="G17" s="13">
        <v>6955.8283343363346</v>
      </c>
      <c r="H17" s="13">
        <v>5231.6097211688375</v>
      </c>
      <c r="I17" s="13">
        <v>6955.8283343363346</v>
      </c>
      <c r="L17" s="30" t="s">
        <v>198</v>
      </c>
    </row>
    <row r="18" spans="1:12" ht="13.5" thickBot="1" x14ac:dyDescent="0.25">
      <c r="A18" s="14" t="s">
        <v>159</v>
      </c>
      <c r="B18" s="40">
        <v>120.8492943950662</v>
      </c>
      <c r="C18" s="23">
        <v>5.0456662453800387</v>
      </c>
      <c r="D18" s="23">
        <v>23.951107449034978</v>
      </c>
      <c r="E18" s="38">
        <v>1.3218218489620299E-52</v>
      </c>
      <c r="F18" s="14">
        <v>110.87788069537733</v>
      </c>
      <c r="G18" s="14">
        <v>130.82070809475505</v>
      </c>
      <c r="H18" s="14">
        <v>110.87788069537733</v>
      </c>
      <c r="I18" s="14">
        <v>130.82070809475505</v>
      </c>
      <c r="L18" s="30" t="s">
        <v>235</v>
      </c>
    </row>
    <row r="19" spans="1:12" x14ac:dyDescent="0.2">
      <c r="L19" s="30"/>
    </row>
    <row r="20" spans="1:12" x14ac:dyDescent="0.2">
      <c r="C20" s="32" t="s">
        <v>196</v>
      </c>
      <c r="D20" s="33">
        <f>AVERAGE(D25:D173)</f>
        <v>6923506.4804637693</v>
      </c>
    </row>
    <row r="21" spans="1:12" x14ac:dyDescent="0.2">
      <c r="C21" s="42" t="s">
        <v>197</v>
      </c>
      <c r="D21" s="43">
        <f>SQRT(D20)</f>
        <v>2631.255685117615</v>
      </c>
    </row>
    <row r="22" spans="1:12" x14ac:dyDescent="0.2">
      <c r="A22" t="s">
        <v>184</v>
      </c>
    </row>
    <row r="23" spans="1:12" ht="13.5" thickBot="1" x14ac:dyDescent="0.25"/>
    <row r="24" spans="1:12" x14ac:dyDescent="0.2">
      <c r="A24" s="15" t="s">
        <v>185</v>
      </c>
      <c r="B24" s="15" t="s">
        <v>186</v>
      </c>
      <c r="C24" s="15" t="s">
        <v>187</v>
      </c>
      <c r="D24" s="30" t="s">
        <v>195</v>
      </c>
    </row>
    <row r="25" spans="1:12" x14ac:dyDescent="0.2">
      <c r="A25" s="13">
        <v>1</v>
      </c>
      <c r="B25" s="27">
        <v>6214.568322147652</v>
      </c>
      <c r="C25" s="27">
        <v>1777.431677852348</v>
      </c>
      <c r="D25" s="34">
        <f>C25*C25</f>
        <v>3159263.3694330128</v>
      </c>
      <c r="E25" s="29"/>
    </row>
    <row r="26" spans="1:12" x14ac:dyDescent="0.2">
      <c r="A26" s="13">
        <v>2</v>
      </c>
      <c r="B26" s="27">
        <v>6335.4176165427189</v>
      </c>
      <c r="C26" s="27">
        <v>-221.41761654271886</v>
      </c>
      <c r="D26" s="34">
        <f t="shared" ref="D26:D89" si="1">C26*C26</f>
        <v>49025.760915458486</v>
      </c>
    </row>
    <row r="27" spans="1:12" x14ac:dyDescent="0.2">
      <c r="A27" s="13">
        <v>3</v>
      </c>
      <c r="B27" s="27">
        <v>6456.2669109377848</v>
      </c>
      <c r="C27" s="27">
        <v>-491.26691093778481</v>
      </c>
      <c r="D27" s="34">
        <f t="shared" si="1"/>
        <v>241343.17778235339</v>
      </c>
    </row>
    <row r="28" spans="1:12" x14ac:dyDescent="0.2">
      <c r="A28" s="13">
        <v>4</v>
      </c>
      <c r="B28" s="27">
        <v>6577.1162053328508</v>
      </c>
      <c r="C28" s="27">
        <v>1882.8837946671492</v>
      </c>
      <c r="D28" s="34">
        <f t="shared" si="1"/>
        <v>3545251.3842201633</v>
      </c>
    </row>
    <row r="29" spans="1:12" x14ac:dyDescent="0.2">
      <c r="A29" s="13">
        <v>5</v>
      </c>
      <c r="B29" s="27">
        <v>6697.9654997279167</v>
      </c>
      <c r="C29" s="27">
        <v>1625.0345002720833</v>
      </c>
      <c r="D29" s="34">
        <f t="shared" si="1"/>
        <v>2640737.1270745392</v>
      </c>
    </row>
    <row r="30" spans="1:12" x14ac:dyDescent="0.2">
      <c r="A30" s="13">
        <v>6</v>
      </c>
      <c r="B30" s="27">
        <v>6818.8147941229836</v>
      </c>
      <c r="C30" s="27">
        <v>-485.81479412298359</v>
      </c>
      <c r="D30" s="34">
        <f t="shared" si="1"/>
        <v>236016.01418875693</v>
      </c>
    </row>
    <row r="31" spans="1:12" x14ac:dyDescent="0.2">
      <c r="A31" s="13">
        <v>7</v>
      </c>
      <c r="B31" s="27">
        <v>6939.6640885180495</v>
      </c>
      <c r="C31" s="27">
        <v>-1264.6640885180495</v>
      </c>
      <c r="D31" s="34">
        <f t="shared" si="1"/>
        <v>1599375.256787189</v>
      </c>
    </row>
    <row r="32" spans="1:12" x14ac:dyDescent="0.2">
      <c r="A32" s="13">
        <v>8</v>
      </c>
      <c r="B32" s="27">
        <v>7060.5133829131155</v>
      </c>
      <c r="C32" s="27">
        <v>3029.4866170868845</v>
      </c>
      <c r="D32" s="34">
        <f t="shared" si="1"/>
        <v>9177789.1631085351</v>
      </c>
    </row>
    <row r="33" spans="1:4" x14ac:dyDescent="0.2">
      <c r="A33" s="13">
        <v>9</v>
      </c>
      <c r="B33" s="27">
        <v>7181.3626773081814</v>
      </c>
      <c r="C33" s="27">
        <v>1853.6373226918186</v>
      </c>
      <c r="D33" s="34">
        <f t="shared" si="1"/>
        <v>3435971.3240760933</v>
      </c>
    </row>
    <row r="34" spans="1:4" x14ac:dyDescent="0.2">
      <c r="A34" s="13">
        <v>10</v>
      </c>
      <c r="B34" s="27">
        <v>7302.2119717032483</v>
      </c>
      <c r="C34" s="27">
        <v>-326.21197170324831</v>
      </c>
      <c r="D34" s="34">
        <f t="shared" si="1"/>
        <v>106414.25048252087</v>
      </c>
    </row>
    <row r="35" spans="1:4" x14ac:dyDescent="0.2">
      <c r="A35" s="13">
        <v>11</v>
      </c>
      <c r="B35" s="27">
        <v>7423.0612660983143</v>
      </c>
      <c r="C35" s="27">
        <v>-964.06126609831426</v>
      </c>
      <c r="D35" s="34">
        <f t="shared" si="1"/>
        <v>929414.12479108467</v>
      </c>
    </row>
    <row r="36" spans="1:4" x14ac:dyDescent="0.2">
      <c r="A36" s="13">
        <v>12</v>
      </c>
      <c r="B36" s="27">
        <v>7543.9105604933802</v>
      </c>
      <c r="C36" s="27">
        <v>3352.0894395066198</v>
      </c>
      <c r="D36" s="34">
        <f t="shared" si="1"/>
        <v>11236503.610451804</v>
      </c>
    </row>
    <row r="37" spans="1:4" x14ac:dyDescent="0.2">
      <c r="A37" s="13">
        <v>13</v>
      </c>
      <c r="B37" s="27">
        <v>7664.7598548884471</v>
      </c>
      <c r="C37" s="27">
        <v>2313.2401451115529</v>
      </c>
      <c r="D37" s="34">
        <f t="shared" si="1"/>
        <v>5351079.968955718</v>
      </c>
    </row>
    <row r="38" spans="1:4" x14ac:dyDescent="0.2">
      <c r="A38" s="13">
        <v>14</v>
      </c>
      <c r="B38" s="27">
        <v>7785.609149283513</v>
      </c>
      <c r="C38" s="27">
        <v>-319.60914928351303</v>
      </c>
      <c r="D38" s="34">
        <f t="shared" si="1"/>
        <v>102150.00830573092</v>
      </c>
    </row>
    <row r="39" spans="1:4" x14ac:dyDescent="0.2">
      <c r="A39" s="13">
        <v>15</v>
      </c>
      <c r="B39" s="27">
        <v>7906.458443678579</v>
      </c>
      <c r="C39" s="27">
        <v>-707.45844367857899</v>
      </c>
      <c r="D39" s="34">
        <f t="shared" si="1"/>
        <v>500497.44953211711</v>
      </c>
    </row>
    <row r="40" spans="1:4" x14ac:dyDescent="0.2">
      <c r="A40" s="13">
        <v>16</v>
      </c>
      <c r="B40" s="27">
        <v>8027.3077380736449</v>
      </c>
      <c r="C40" s="27">
        <v>2949.6922619263551</v>
      </c>
      <c r="D40" s="34">
        <f t="shared" si="1"/>
        <v>8700684.440068217</v>
      </c>
    </row>
    <row r="41" spans="1:4" x14ac:dyDescent="0.2">
      <c r="A41" s="13">
        <v>17</v>
      </c>
      <c r="B41" s="27">
        <v>8148.1570324687109</v>
      </c>
      <c r="C41" s="27">
        <v>1263.8429675312891</v>
      </c>
      <c r="D41" s="34">
        <f t="shared" si="1"/>
        <v>1597299.0465782951</v>
      </c>
    </row>
    <row r="42" spans="1:4" x14ac:dyDescent="0.2">
      <c r="A42" s="13">
        <v>18</v>
      </c>
      <c r="B42" s="27">
        <v>8269.0063268637787</v>
      </c>
      <c r="C42" s="27">
        <v>-1928.0063268637787</v>
      </c>
      <c r="D42" s="34">
        <f t="shared" si="1"/>
        <v>3717208.3964267597</v>
      </c>
    </row>
    <row r="43" spans="1:4" x14ac:dyDescent="0.2">
      <c r="A43" s="13">
        <v>19</v>
      </c>
      <c r="B43" s="27">
        <v>8389.8556212588446</v>
      </c>
      <c r="C43" s="27">
        <v>-605.85562125884462</v>
      </c>
      <c r="D43" s="34">
        <f t="shared" si="1"/>
        <v>367061.03381094057</v>
      </c>
    </row>
    <row r="44" spans="1:4" x14ac:dyDescent="0.2">
      <c r="A44" s="13">
        <v>20</v>
      </c>
      <c r="B44" s="27">
        <v>8510.7049156539106</v>
      </c>
      <c r="C44" s="27">
        <v>3400.2950843460894</v>
      </c>
      <c r="D44" s="34">
        <f t="shared" si="1"/>
        <v>11562006.660628179</v>
      </c>
    </row>
    <row r="45" spans="1:4" x14ac:dyDescent="0.2">
      <c r="A45" s="13">
        <v>21</v>
      </c>
      <c r="B45" s="27">
        <v>8631.5542100489765</v>
      </c>
      <c r="C45" s="27">
        <v>1447.4457899510235</v>
      </c>
      <c r="D45" s="34">
        <f t="shared" si="1"/>
        <v>2095099.3148469424</v>
      </c>
    </row>
    <row r="46" spans="1:4" x14ac:dyDescent="0.2">
      <c r="A46" s="13">
        <v>22</v>
      </c>
      <c r="B46" s="27">
        <v>8752.4035044440425</v>
      </c>
      <c r="C46" s="27">
        <v>-1031.4035044440425</v>
      </c>
      <c r="D46" s="34">
        <f t="shared" si="1"/>
        <v>1063793.188979452</v>
      </c>
    </row>
    <row r="47" spans="1:4" x14ac:dyDescent="0.2">
      <c r="A47" s="13">
        <v>23</v>
      </c>
      <c r="B47" s="27">
        <v>8873.2527988391084</v>
      </c>
      <c r="C47" s="27">
        <v>-676.25279883910844</v>
      </c>
      <c r="D47" s="34">
        <f t="shared" si="1"/>
        <v>457317.84793772764</v>
      </c>
    </row>
    <row r="48" spans="1:4" x14ac:dyDescent="0.2">
      <c r="A48" s="13">
        <v>24</v>
      </c>
      <c r="B48" s="27">
        <v>8994.1020932341744</v>
      </c>
      <c r="C48" s="27">
        <v>3043.8979067658256</v>
      </c>
      <c r="D48" s="34">
        <f t="shared" si="1"/>
        <v>9265314.4668133743</v>
      </c>
    </row>
    <row r="49" spans="1:4" x14ac:dyDescent="0.2">
      <c r="A49" s="13">
        <v>25</v>
      </c>
      <c r="B49" s="27">
        <v>9114.9513876292403</v>
      </c>
      <c r="C49" s="27">
        <v>2848.0486123707597</v>
      </c>
      <c r="D49" s="34">
        <f t="shared" si="1"/>
        <v>8111380.8984270096</v>
      </c>
    </row>
    <row r="50" spans="1:4" x14ac:dyDescent="0.2">
      <c r="A50" s="13">
        <v>26</v>
      </c>
      <c r="B50" s="27">
        <v>9235.8006820243063</v>
      </c>
      <c r="C50" s="27">
        <v>-1202.8006820243063</v>
      </c>
      <c r="D50" s="34">
        <f t="shared" si="1"/>
        <v>1446729.4806781365</v>
      </c>
    </row>
    <row r="51" spans="1:4" x14ac:dyDescent="0.2">
      <c r="A51" s="13">
        <v>27</v>
      </c>
      <c r="B51" s="27">
        <v>9356.6499764193723</v>
      </c>
      <c r="C51" s="27">
        <v>-738.64997641937225</v>
      </c>
      <c r="D51" s="34">
        <f t="shared" si="1"/>
        <v>545603.78766433918</v>
      </c>
    </row>
    <row r="52" spans="1:4" x14ac:dyDescent="0.2">
      <c r="A52" s="13">
        <v>28</v>
      </c>
      <c r="B52" s="27">
        <v>9477.49927081444</v>
      </c>
      <c r="C52" s="27">
        <v>4147.50072918556</v>
      </c>
      <c r="D52" s="34">
        <f t="shared" si="1"/>
        <v>17201762.29859475</v>
      </c>
    </row>
    <row r="53" spans="1:4" x14ac:dyDescent="0.2">
      <c r="A53" s="13">
        <v>29</v>
      </c>
      <c r="B53" s="27">
        <v>9598.348565209506</v>
      </c>
      <c r="C53" s="27">
        <v>2135.651434790494</v>
      </c>
      <c r="D53" s="34">
        <f t="shared" si="1"/>
        <v>4561007.0509226955</v>
      </c>
    </row>
    <row r="54" spans="1:4" x14ac:dyDescent="0.2">
      <c r="A54" s="13">
        <v>30</v>
      </c>
      <c r="B54" s="27">
        <v>9719.1978596045719</v>
      </c>
      <c r="C54" s="27">
        <v>-824.19785960457193</v>
      </c>
      <c r="D54" s="34">
        <f t="shared" si="1"/>
        <v>679302.11177675764</v>
      </c>
    </row>
    <row r="55" spans="1:4" x14ac:dyDescent="0.2">
      <c r="A55" s="13">
        <v>31</v>
      </c>
      <c r="B55" s="27">
        <v>9840.0471539996379</v>
      </c>
      <c r="C55" s="27">
        <v>-1113.0471539996379</v>
      </c>
      <c r="D55" s="34">
        <f t="shared" si="1"/>
        <v>1238873.9670266935</v>
      </c>
    </row>
    <row r="56" spans="1:4" x14ac:dyDescent="0.2">
      <c r="A56" s="13">
        <v>32</v>
      </c>
      <c r="B56" s="27">
        <v>9960.8964483947038</v>
      </c>
      <c r="C56" s="27">
        <v>4013.1035516052962</v>
      </c>
      <c r="D56" s="34">
        <f t="shared" si="1"/>
        <v>16105000.115907041</v>
      </c>
    </row>
    <row r="57" spans="1:4" x14ac:dyDescent="0.2">
      <c r="A57" s="13">
        <v>33</v>
      </c>
      <c r="B57" s="27">
        <v>10081.745742789772</v>
      </c>
      <c r="C57" s="27">
        <v>2501.2542572102284</v>
      </c>
      <c r="D57" s="34">
        <f t="shared" si="1"/>
        <v>6256272.8592122914</v>
      </c>
    </row>
    <row r="58" spans="1:4" x14ac:dyDescent="0.2">
      <c r="A58" s="13">
        <v>34</v>
      </c>
      <c r="B58" s="27">
        <v>10202.595037184838</v>
      </c>
      <c r="C58" s="27">
        <v>-677.59503718483757</v>
      </c>
      <c r="D58" s="34">
        <f t="shared" si="1"/>
        <v>459135.03441752138</v>
      </c>
    </row>
    <row r="59" spans="1:4" x14ac:dyDescent="0.2">
      <c r="A59" s="13">
        <v>35</v>
      </c>
      <c r="B59" s="27">
        <v>10323.444331579904</v>
      </c>
      <c r="C59" s="27">
        <v>-661.44433157990352</v>
      </c>
      <c r="D59" s="34">
        <f t="shared" si="1"/>
        <v>437508.60377918533</v>
      </c>
    </row>
    <row r="60" spans="1:4" x14ac:dyDescent="0.2">
      <c r="A60" s="13">
        <v>36</v>
      </c>
      <c r="B60" s="27">
        <v>10444.293625974969</v>
      </c>
      <c r="C60" s="27">
        <v>5045.7063740250305</v>
      </c>
      <c r="D60" s="34">
        <f t="shared" si="1"/>
        <v>25459152.812876821</v>
      </c>
    </row>
    <row r="61" spans="1:4" x14ac:dyDescent="0.2">
      <c r="A61" s="13">
        <v>37</v>
      </c>
      <c r="B61" s="27">
        <v>10565.142920370035</v>
      </c>
      <c r="C61" s="27">
        <v>3273.8570796299646</v>
      </c>
      <c r="D61" s="34">
        <f t="shared" si="1"/>
        <v>10718140.177843241</v>
      </c>
    </row>
    <row r="62" spans="1:4" x14ac:dyDescent="0.2">
      <c r="A62" s="13">
        <v>38</v>
      </c>
      <c r="B62" s="27">
        <v>10685.992214765101</v>
      </c>
      <c r="C62" s="27">
        <v>-638.99221476510138</v>
      </c>
      <c r="D62" s="34">
        <f t="shared" si="1"/>
        <v>408311.05053040944</v>
      </c>
    </row>
    <row r="63" spans="1:4" x14ac:dyDescent="0.2">
      <c r="A63" s="13">
        <v>39</v>
      </c>
      <c r="B63" s="27">
        <v>10806.841509160167</v>
      </c>
      <c r="C63" s="27">
        <v>-1018.8415091601673</v>
      </c>
      <c r="D63" s="34">
        <f t="shared" si="1"/>
        <v>1038038.0207877674</v>
      </c>
    </row>
    <row r="64" spans="1:4" x14ac:dyDescent="0.2">
      <c r="A64" s="13">
        <v>40</v>
      </c>
      <c r="B64" s="27">
        <v>10927.690803555233</v>
      </c>
      <c r="C64" s="27">
        <v>4050.3091964447667</v>
      </c>
      <c r="D64" s="34">
        <f t="shared" si="1"/>
        <v>16405004.586805051</v>
      </c>
    </row>
    <row r="65" spans="1:4" x14ac:dyDescent="0.2">
      <c r="A65" s="13">
        <v>41</v>
      </c>
      <c r="B65" s="27">
        <v>11048.540097950299</v>
      </c>
      <c r="C65" s="27">
        <v>1996.4599020497008</v>
      </c>
      <c r="D65" s="34">
        <f t="shared" si="1"/>
        <v>3985852.140492301</v>
      </c>
    </row>
    <row r="66" spans="1:4" x14ac:dyDescent="0.2">
      <c r="A66" s="13">
        <v>42</v>
      </c>
      <c r="B66" s="27">
        <v>11169.389392345365</v>
      </c>
      <c r="C66" s="27">
        <v>-1680.3893923453652</v>
      </c>
      <c r="D66" s="34">
        <f t="shared" si="1"/>
        <v>2823708.5099068256</v>
      </c>
    </row>
    <row r="67" spans="1:4" x14ac:dyDescent="0.2">
      <c r="A67" s="13">
        <v>43</v>
      </c>
      <c r="B67" s="27">
        <v>11290.238686740431</v>
      </c>
      <c r="C67" s="27">
        <v>-2549.2386867404311</v>
      </c>
      <c r="D67" s="34">
        <f t="shared" si="1"/>
        <v>6498617.8819740778</v>
      </c>
    </row>
    <row r="68" spans="1:4" x14ac:dyDescent="0.2">
      <c r="A68" s="13">
        <v>44</v>
      </c>
      <c r="B68" s="27">
        <v>11411.087981135499</v>
      </c>
      <c r="C68" s="27">
        <v>1737.9120188645011</v>
      </c>
      <c r="D68" s="34">
        <f t="shared" si="1"/>
        <v>3020338.1853136858</v>
      </c>
    </row>
    <row r="69" spans="1:4" x14ac:dyDescent="0.2">
      <c r="A69" s="13">
        <v>45</v>
      </c>
      <c r="B69" s="27">
        <v>11531.937275530565</v>
      </c>
      <c r="C69" s="27">
        <v>2574.0627244694351</v>
      </c>
      <c r="D69" s="34">
        <f t="shared" si="1"/>
        <v>6625798.909503011</v>
      </c>
    </row>
    <row r="70" spans="1:4" x14ac:dyDescent="0.2">
      <c r="A70" s="13">
        <v>46</v>
      </c>
      <c r="B70" s="27">
        <v>11652.786569925631</v>
      </c>
      <c r="C70" s="27">
        <v>-1654.7865699256308</v>
      </c>
      <c r="D70" s="34">
        <f t="shared" si="1"/>
        <v>2738318.5920062349</v>
      </c>
    </row>
    <row r="71" spans="1:4" x14ac:dyDescent="0.2">
      <c r="A71" s="13">
        <v>47</v>
      </c>
      <c r="B71" s="27">
        <v>11773.635864320697</v>
      </c>
      <c r="C71" s="27">
        <v>-1739.6358643206968</v>
      </c>
      <c r="D71" s="34">
        <f t="shared" si="1"/>
        <v>3026332.9404308177</v>
      </c>
    </row>
    <row r="72" spans="1:4" x14ac:dyDescent="0.2">
      <c r="A72" s="13">
        <v>48</v>
      </c>
      <c r="B72" s="27">
        <v>11894.485158715765</v>
      </c>
      <c r="C72" s="27">
        <v>3186.5148412842354</v>
      </c>
      <c r="D72" s="34">
        <f t="shared" si="1"/>
        <v>10153876.833724696</v>
      </c>
    </row>
    <row r="73" spans="1:4" x14ac:dyDescent="0.2">
      <c r="A73" s="13">
        <v>49</v>
      </c>
      <c r="B73" s="27">
        <v>12015.334453110831</v>
      </c>
      <c r="C73" s="27">
        <v>1250.6655468891695</v>
      </c>
      <c r="D73" s="34">
        <f t="shared" si="1"/>
        <v>1564164.3101755853</v>
      </c>
    </row>
    <row r="74" spans="1:4" x14ac:dyDescent="0.2">
      <c r="A74" s="13">
        <v>50</v>
      </c>
      <c r="B74" s="27">
        <v>12136.183747505896</v>
      </c>
      <c r="C74" s="27">
        <v>-2139.1837475058965</v>
      </c>
      <c r="D74" s="34">
        <f t="shared" si="1"/>
        <v>4576107.1055933712</v>
      </c>
    </row>
    <row r="75" spans="1:4" x14ac:dyDescent="0.2">
      <c r="A75" s="13">
        <v>51</v>
      </c>
      <c r="B75" s="27">
        <v>12257.033041900962</v>
      </c>
      <c r="C75" s="27">
        <v>-3230.0330419009624</v>
      </c>
      <c r="D75" s="34">
        <f t="shared" si="1"/>
        <v>10433113.451771984</v>
      </c>
    </row>
    <row r="76" spans="1:4" x14ac:dyDescent="0.2">
      <c r="A76" s="13">
        <v>52</v>
      </c>
      <c r="B76" s="27">
        <v>12377.882336296028</v>
      </c>
      <c r="C76" s="27">
        <v>1946.1176637039716</v>
      </c>
      <c r="D76" s="34">
        <f t="shared" si="1"/>
        <v>3787373.9609806049</v>
      </c>
    </row>
    <row r="77" spans="1:4" x14ac:dyDescent="0.2">
      <c r="A77" s="13">
        <v>53</v>
      </c>
      <c r="B77" s="27">
        <v>12498.731630691094</v>
      </c>
      <c r="C77" s="27">
        <v>650.26836930890568</v>
      </c>
      <c r="D77" s="34">
        <f t="shared" si="1"/>
        <v>422848.95212366333</v>
      </c>
    </row>
    <row r="78" spans="1:4" x14ac:dyDescent="0.2">
      <c r="A78" s="13">
        <v>54</v>
      </c>
      <c r="B78" s="27">
        <v>12619.58092508616</v>
      </c>
      <c r="C78" s="27">
        <v>-1410.5809250861603</v>
      </c>
      <c r="D78" s="34">
        <f t="shared" si="1"/>
        <v>1989738.5462169277</v>
      </c>
    </row>
    <row r="79" spans="1:4" x14ac:dyDescent="0.2">
      <c r="A79" s="13">
        <v>55</v>
      </c>
      <c r="B79" s="27">
        <v>12740.430219481226</v>
      </c>
      <c r="C79" s="27">
        <v>-2408.4302194812262</v>
      </c>
      <c r="D79" s="34">
        <f t="shared" si="1"/>
        <v>5800536.1221103873</v>
      </c>
    </row>
    <row r="80" spans="1:4" x14ac:dyDescent="0.2">
      <c r="A80" s="13">
        <v>56</v>
      </c>
      <c r="B80" s="27">
        <v>12861.279513876292</v>
      </c>
      <c r="C80" s="27">
        <v>2492.7204861237078</v>
      </c>
      <c r="D80" s="34">
        <f t="shared" si="1"/>
        <v>6213655.4219408138</v>
      </c>
    </row>
    <row r="81" spans="1:4" x14ac:dyDescent="0.2">
      <c r="A81" s="13">
        <v>57</v>
      </c>
      <c r="B81" s="27">
        <v>12982.128808271358</v>
      </c>
      <c r="C81" s="27">
        <v>817.87119172864186</v>
      </c>
      <c r="D81" s="34">
        <f t="shared" si="1"/>
        <v>668913.28625962883</v>
      </c>
    </row>
    <row r="82" spans="1:4" x14ac:dyDescent="0.2">
      <c r="A82" s="13">
        <v>58</v>
      </c>
      <c r="B82" s="27">
        <v>13102.978102666424</v>
      </c>
      <c r="C82" s="27">
        <v>-1316.9781026664241</v>
      </c>
      <c r="D82" s="34">
        <f t="shared" si="1"/>
        <v>1734431.3229028543</v>
      </c>
    </row>
    <row r="83" spans="1:4" x14ac:dyDescent="0.2">
      <c r="A83" s="13">
        <v>59</v>
      </c>
      <c r="B83" s="27">
        <v>13223.827397061492</v>
      </c>
      <c r="C83" s="27">
        <v>-2673.8273970614919</v>
      </c>
      <c r="D83" s="34">
        <f t="shared" si="1"/>
        <v>7149352.9492766326</v>
      </c>
    </row>
    <row r="84" spans="1:4" x14ac:dyDescent="0.2">
      <c r="A84" s="13">
        <v>60</v>
      </c>
      <c r="B84" s="27">
        <v>13344.676691456558</v>
      </c>
      <c r="C84" s="27">
        <v>2769.3233085434422</v>
      </c>
      <c r="D84" s="34">
        <f t="shared" si="1"/>
        <v>7669151.587241997</v>
      </c>
    </row>
    <row r="85" spans="1:4" x14ac:dyDescent="0.2">
      <c r="A85" s="13">
        <v>61</v>
      </c>
      <c r="B85" s="27">
        <v>13465.525985851624</v>
      </c>
      <c r="C85" s="27">
        <v>-210.52598585162377</v>
      </c>
      <c r="D85" s="34">
        <f t="shared" si="1"/>
        <v>44321.190718798091</v>
      </c>
    </row>
    <row r="86" spans="1:4" x14ac:dyDescent="0.2">
      <c r="A86" s="13">
        <v>62</v>
      </c>
      <c r="B86" s="27">
        <v>13586.37528024669</v>
      </c>
      <c r="C86" s="27">
        <v>-2183.3752802466897</v>
      </c>
      <c r="D86" s="34">
        <f t="shared" si="1"/>
        <v>4767127.6143923113</v>
      </c>
    </row>
    <row r="87" spans="1:4" x14ac:dyDescent="0.2">
      <c r="A87" s="13">
        <v>63</v>
      </c>
      <c r="B87" s="27">
        <v>13707.224574641757</v>
      </c>
      <c r="C87" s="27">
        <v>-3438.2245746417575</v>
      </c>
      <c r="D87" s="34">
        <f t="shared" si="1"/>
        <v>11821388.225670494</v>
      </c>
    </row>
    <row r="88" spans="1:4" x14ac:dyDescent="0.2">
      <c r="A88" s="13">
        <v>64</v>
      </c>
      <c r="B88" s="27">
        <v>13828.073869036823</v>
      </c>
      <c r="C88" s="27">
        <v>180.92613096317655</v>
      </c>
      <c r="D88" s="34">
        <f t="shared" si="1"/>
        <v>32734.264865304511</v>
      </c>
    </row>
    <row r="89" spans="1:4" x14ac:dyDescent="0.2">
      <c r="A89" s="13">
        <v>65</v>
      </c>
      <c r="B89" s="27">
        <v>13948.923163431889</v>
      </c>
      <c r="C89" s="27">
        <v>1898.0768365681106</v>
      </c>
      <c r="D89" s="34">
        <f t="shared" si="1"/>
        <v>3602695.6775164059</v>
      </c>
    </row>
    <row r="90" spans="1:4" x14ac:dyDescent="0.2">
      <c r="A90" s="13">
        <v>66</v>
      </c>
      <c r="B90" s="27">
        <v>14069.772457826955</v>
      </c>
      <c r="C90" s="27">
        <v>-1102.7724578269554</v>
      </c>
      <c r="D90" s="34">
        <f t="shared" ref="D90:D153" si="2">C90*C90</f>
        <v>1216107.093741704</v>
      </c>
    </row>
    <row r="91" spans="1:4" x14ac:dyDescent="0.2">
      <c r="A91" s="13">
        <v>67</v>
      </c>
      <c r="B91" s="27">
        <v>14190.621752222021</v>
      </c>
      <c r="C91" s="27">
        <v>-2862.6217522220213</v>
      </c>
      <c r="D91" s="34">
        <f t="shared" si="2"/>
        <v>8194603.2962946752</v>
      </c>
    </row>
    <row r="92" spans="1:4" x14ac:dyDescent="0.2">
      <c r="A92" s="13">
        <v>68</v>
      </c>
      <c r="B92" s="27">
        <v>14311.471046617087</v>
      </c>
      <c r="C92" s="27">
        <v>1502.5289533829127</v>
      </c>
      <c r="D92" s="34">
        <f t="shared" si="2"/>
        <v>2257593.2557539511</v>
      </c>
    </row>
    <row r="93" spans="1:4" x14ac:dyDescent="0.2">
      <c r="A93" s="13">
        <v>69</v>
      </c>
      <c r="B93" s="27">
        <v>14432.320341012153</v>
      </c>
      <c r="C93" s="27">
        <v>4193.6796589878468</v>
      </c>
      <c r="D93" s="34">
        <f t="shared" si="2"/>
        <v>17586949.082208421</v>
      </c>
    </row>
    <row r="94" spans="1:4" x14ac:dyDescent="0.2">
      <c r="A94" s="13">
        <v>70</v>
      </c>
      <c r="B94" s="27">
        <v>14553.169635407219</v>
      </c>
      <c r="C94" s="27">
        <v>-1334.1696354072192</v>
      </c>
      <c r="D94" s="34">
        <f t="shared" si="2"/>
        <v>1780008.6160426321</v>
      </c>
    </row>
    <row r="95" spans="1:4" x14ac:dyDescent="0.2">
      <c r="A95" s="13">
        <v>71</v>
      </c>
      <c r="B95" s="27">
        <v>14674.018929802285</v>
      </c>
      <c r="C95" s="27">
        <v>-856.01892980228513</v>
      </c>
      <c r="D95" s="34">
        <f t="shared" si="2"/>
        <v>732768.4081798495</v>
      </c>
    </row>
    <row r="96" spans="1:4" x14ac:dyDescent="0.2">
      <c r="A96" s="13">
        <v>72</v>
      </c>
      <c r="B96" s="27">
        <v>14794.868224197353</v>
      </c>
      <c r="C96" s="27">
        <v>3267.1317758026471</v>
      </c>
      <c r="D96" s="34">
        <f t="shared" si="2"/>
        <v>10674150.040459359</v>
      </c>
    </row>
    <row r="97" spans="1:4" x14ac:dyDescent="0.2">
      <c r="A97" s="13">
        <v>73</v>
      </c>
      <c r="B97" s="27">
        <v>14915.717518592419</v>
      </c>
      <c r="C97" s="27">
        <v>806.28248140758114</v>
      </c>
      <c r="D97" s="34">
        <f t="shared" si="2"/>
        <v>650091.43982476648</v>
      </c>
    </row>
    <row r="98" spans="1:4" x14ac:dyDescent="0.2">
      <c r="A98" s="13">
        <v>74</v>
      </c>
      <c r="B98" s="27">
        <v>15036.566812987485</v>
      </c>
      <c r="C98" s="27">
        <v>-2925.5668129874848</v>
      </c>
      <c r="D98" s="34">
        <f t="shared" si="2"/>
        <v>8558941.1772537492</v>
      </c>
    </row>
    <row r="99" spans="1:4" x14ac:dyDescent="0.2">
      <c r="A99" s="13">
        <v>75</v>
      </c>
      <c r="B99" s="27">
        <v>15157.416107382551</v>
      </c>
      <c r="C99" s="27">
        <v>-3455.4161073825508</v>
      </c>
      <c r="D99" s="34">
        <f t="shared" si="2"/>
        <v>11939900.475158779</v>
      </c>
    </row>
    <row r="100" spans="1:4" x14ac:dyDescent="0.2">
      <c r="A100" s="13">
        <v>76</v>
      </c>
      <c r="B100" s="27">
        <v>15278.265401777617</v>
      </c>
      <c r="C100" s="27">
        <v>310.73459822238328</v>
      </c>
      <c r="D100" s="34">
        <f t="shared" si="2"/>
        <v>96555.99053242596</v>
      </c>
    </row>
    <row r="101" spans="1:4" x14ac:dyDescent="0.2">
      <c r="A101" s="13">
        <v>77</v>
      </c>
      <c r="B101" s="27">
        <v>15399.114696172683</v>
      </c>
      <c r="C101" s="27">
        <v>-547.11469617268267</v>
      </c>
      <c r="D101" s="34">
        <f t="shared" si="2"/>
        <v>299334.49076812685</v>
      </c>
    </row>
    <row r="102" spans="1:4" x14ac:dyDescent="0.2">
      <c r="A102" s="13">
        <v>78</v>
      </c>
      <c r="B102" s="27">
        <v>15519.963990567749</v>
      </c>
      <c r="C102" s="27">
        <v>-1907.9639905677486</v>
      </c>
      <c r="D102" s="34">
        <f t="shared" si="2"/>
        <v>3640326.589303208</v>
      </c>
    </row>
    <row r="103" spans="1:4" x14ac:dyDescent="0.2">
      <c r="A103" s="13">
        <v>79</v>
      </c>
      <c r="B103" s="27">
        <v>15640.813284962815</v>
      </c>
      <c r="C103" s="27">
        <v>-3260.8132849628146</v>
      </c>
      <c r="D103" s="34">
        <f t="shared" si="2"/>
        <v>10632903.279389981</v>
      </c>
    </row>
    <row r="104" spans="1:4" x14ac:dyDescent="0.2">
      <c r="A104" s="13">
        <v>80</v>
      </c>
      <c r="B104" s="27">
        <v>15761.662579357882</v>
      </c>
      <c r="C104" s="27">
        <v>-260.66257935788235</v>
      </c>
      <c r="D104" s="34">
        <f t="shared" si="2"/>
        <v>67944.980277504321</v>
      </c>
    </row>
    <row r="105" spans="1:4" x14ac:dyDescent="0.2">
      <c r="A105" s="13">
        <v>81</v>
      </c>
      <c r="B105" s="27">
        <v>15882.511873752948</v>
      </c>
      <c r="C105" s="27">
        <v>439.4881262470517</v>
      </c>
      <c r="D105" s="34">
        <f t="shared" si="2"/>
        <v>193149.81311214445</v>
      </c>
    </row>
    <row r="106" spans="1:4" x14ac:dyDescent="0.2">
      <c r="A106" s="13">
        <v>82</v>
      </c>
      <c r="B106" s="27">
        <v>16003.361168148014</v>
      </c>
      <c r="C106" s="27">
        <v>-3846.3611681480143</v>
      </c>
      <c r="D106" s="34">
        <f t="shared" si="2"/>
        <v>14794494.235836957</v>
      </c>
    </row>
    <row r="107" spans="1:4" x14ac:dyDescent="0.2">
      <c r="A107" s="13">
        <v>83</v>
      </c>
      <c r="B107" s="27">
        <v>16124.21046254308</v>
      </c>
      <c r="C107" s="27">
        <v>-5000.2104625430802</v>
      </c>
      <c r="D107" s="34">
        <f t="shared" si="2"/>
        <v>25002104.669725284</v>
      </c>
    </row>
    <row r="108" spans="1:4" x14ac:dyDescent="0.2">
      <c r="A108" s="13">
        <v>84</v>
      </c>
      <c r="B108" s="27">
        <v>16245.059756938146</v>
      </c>
      <c r="C108" s="27">
        <v>-1624.0597569381462</v>
      </c>
      <c r="D108" s="34">
        <f t="shared" si="2"/>
        <v>2637570.0941059906</v>
      </c>
    </row>
    <row r="109" spans="1:4" x14ac:dyDescent="0.2">
      <c r="A109" s="13">
        <v>85</v>
      </c>
      <c r="B109" s="27">
        <v>16365.909051333212</v>
      </c>
      <c r="C109" s="27">
        <v>-2330.9090513332121</v>
      </c>
      <c r="D109" s="34">
        <f t="shared" si="2"/>
        <v>5433137.0055870945</v>
      </c>
    </row>
    <row r="110" spans="1:4" x14ac:dyDescent="0.2">
      <c r="A110" s="13">
        <v>86</v>
      </c>
      <c r="B110" s="27">
        <v>16486.758345728278</v>
      </c>
      <c r="C110" s="27">
        <v>-5327.7583457282781</v>
      </c>
      <c r="D110" s="34">
        <f t="shared" si="2"/>
        <v>28385008.99047732</v>
      </c>
    </row>
    <row r="111" spans="1:4" x14ac:dyDescent="0.2">
      <c r="A111" s="13">
        <v>87</v>
      </c>
      <c r="B111" s="27">
        <v>16607.607640123344</v>
      </c>
      <c r="C111" s="27">
        <v>-5663.607640123344</v>
      </c>
      <c r="D111" s="34">
        <f t="shared" si="2"/>
        <v>32076451.501263514</v>
      </c>
    </row>
    <row r="112" spans="1:4" x14ac:dyDescent="0.2">
      <c r="A112" s="13">
        <v>88</v>
      </c>
      <c r="B112" s="27">
        <v>16728.456934518414</v>
      </c>
      <c r="C112" s="27">
        <v>-904.45693451841362</v>
      </c>
      <c r="D112" s="34">
        <f t="shared" si="2"/>
        <v>818042.34639844589</v>
      </c>
    </row>
    <row r="113" spans="1:4" x14ac:dyDescent="0.2">
      <c r="A113" s="13">
        <v>89</v>
      </c>
      <c r="B113" s="27">
        <v>16849.306228913476</v>
      </c>
      <c r="C113" s="27">
        <v>-2471.3062289134759</v>
      </c>
      <c r="D113" s="34">
        <f t="shared" si="2"/>
        <v>6107354.4770665457</v>
      </c>
    </row>
    <row r="114" spans="1:4" x14ac:dyDescent="0.2">
      <c r="A114" s="13">
        <v>90</v>
      </c>
      <c r="B114" s="27">
        <v>16970.155523308546</v>
      </c>
      <c r="C114" s="27">
        <v>-5154.1555233085455</v>
      </c>
      <c r="D114" s="34">
        <f t="shared" si="2"/>
        <v>26565319.158451986</v>
      </c>
    </row>
    <row r="115" spans="1:4" x14ac:dyDescent="0.2">
      <c r="A115" s="13">
        <v>91</v>
      </c>
      <c r="B115" s="27">
        <v>17091.004817703608</v>
      </c>
      <c r="C115" s="27">
        <v>-4858.0048177036078</v>
      </c>
      <c r="D115" s="34">
        <f t="shared" si="2"/>
        <v>23600210.808831464</v>
      </c>
    </row>
    <row r="116" spans="1:4" x14ac:dyDescent="0.2">
      <c r="A116" s="13">
        <v>92</v>
      </c>
      <c r="B116" s="27">
        <v>17211.854112098677</v>
      </c>
      <c r="C116" s="27">
        <v>132.14588790132257</v>
      </c>
      <c r="D116" s="34">
        <f t="shared" si="2"/>
        <v>17462.535689228909</v>
      </c>
    </row>
    <row r="117" spans="1:4" x14ac:dyDescent="0.2">
      <c r="A117" s="13">
        <v>93</v>
      </c>
      <c r="B117" s="27">
        <v>17332.70340649374</v>
      </c>
      <c r="C117" s="27">
        <v>-520.70340649373975</v>
      </c>
      <c r="D117" s="34">
        <f t="shared" si="2"/>
        <v>271132.03753418475</v>
      </c>
    </row>
    <row r="118" spans="1:4" x14ac:dyDescent="0.2">
      <c r="A118" s="13">
        <v>94</v>
      </c>
      <c r="B118" s="27">
        <v>17453.552700888809</v>
      </c>
      <c r="C118" s="27">
        <v>-5272.5527008888093</v>
      </c>
      <c r="D118" s="34">
        <f t="shared" si="2"/>
        <v>27799811.98364988</v>
      </c>
    </row>
    <row r="119" spans="1:4" x14ac:dyDescent="0.2">
      <c r="A119" s="13">
        <v>95</v>
      </c>
      <c r="B119" s="27">
        <v>17574.401995283875</v>
      </c>
      <c r="C119" s="27">
        <v>-4299.4019952838753</v>
      </c>
      <c r="D119" s="34">
        <f t="shared" si="2"/>
        <v>18484857.517050967</v>
      </c>
    </row>
    <row r="120" spans="1:4" x14ac:dyDescent="0.2">
      <c r="A120" s="13">
        <v>96</v>
      </c>
      <c r="B120" s="27">
        <v>17695.251289678941</v>
      </c>
      <c r="C120" s="27">
        <v>762.74871032105875</v>
      </c>
      <c r="D120" s="34">
        <f t="shared" si="2"/>
        <v>581785.59509643842</v>
      </c>
    </row>
    <row r="121" spans="1:4" x14ac:dyDescent="0.2">
      <c r="A121" s="13">
        <v>97</v>
      </c>
      <c r="B121" s="27">
        <v>17816.100584074007</v>
      </c>
      <c r="C121" s="27">
        <v>-441.1005840740072</v>
      </c>
      <c r="D121" s="34">
        <f t="shared" si="2"/>
        <v>194569.7252704303</v>
      </c>
    </row>
    <row r="122" spans="1:4" x14ac:dyDescent="0.2">
      <c r="A122" s="13">
        <v>98</v>
      </c>
      <c r="B122" s="27">
        <v>17936.949878469073</v>
      </c>
      <c r="C122" s="27">
        <v>-3327.9498784690732</v>
      </c>
      <c r="D122" s="34">
        <f t="shared" si="2"/>
        <v>11075250.393602319</v>
      </c>
    </row>
    <row r="123" spans="1:4" x14ac:dyDescent="0.2">
      <c r="A123" s="13">
        <v>99</v>
      </c>
      <c r="B123" s="27">
        <v>18057.799172864139</v>
      </c>
      <c r="C123" s="27">
        <v>-4734.7991728641391</v>
      </c>
      <c r="D123" s="34">
        <f t="shared" si="2"/>
        <v>22418323.207354937</v>
      </c>
    </row>
    <row r="124" spans="1:4" x14ac:dyDescent="0.2">
      <c r="A124" s="13">
        <v>100</v>
      </c>
      <c r="B124" s="27">
        <v>18178.648467259205</v>
      </c>
      <c r="C124" s="27">
        <v>148.35153274079494</v>
      </c>
      <c r="D124" s="34">
        <f t="shared" si="2"/>
        <v>22008.177266543153</v>
      </c>
    </row>
    <row r="125" spans="1:4" x14ac:dyDescent="0.2">
      <c r="A125" s="13">
        <v>101</v>
      </c>
      <c r="B125" s="27">
        <v>18299.497761654271</v>
      </c>
      <c r="C125" s="27">
        <v>-2246.497761654271</v>
      </c>
      <c r="D125" s="34">
        <f t="shared" si="2"/>
        <v>5046752.1931176502</v>
      </c>
    </row>
    <row r="126" spans="1:4" x14ac:dyDescent="0.2">
      <c r="A126" s="13">
        <v>102</v>
      </c>
      <c r="B126" s="27">
        <v>18420.347056049337</v>
      </c>
      <c r="C126" s="27">
        <v>-3350.347056049337</v>
      </c>
      <c r="D126" s="34">
        <f t="shared" si="2"/>
        <v>11224825.395978458</v>
      </c>
    </row>
    <row r="127" spans="1:4" x14ac:dyDescent="0.2">
      <c r="A127" s="13">
        <v>103</v>
      </c>
      <c r="B127" s="27">
        <v>18541.196350444407</v>
      </c>
      <c r="C127" s="27">
        <v>-4735.1963504444066</v>
      </c>
      <c r="D127" s="34">
        <f t="shared" si="2"/>
        <v>22422084.477262028</v>
      </c>
    </row>
    <row r="128" spans="1:4" x14ac:dyDescent="0.2">
      <c r="A128" s="13">
        <v>104</v>
      </c>
      <c r="B128" s="27">
        <v>18662.045644839469</v>
      </c>
      <c r="C128" s="27">
        <v>-417.04564483946888</v>
      </c>
      <c r="D128" s="34">
        <f t="shared" si="2"/>
        <v>173927.06987956841</v>
      </c>
    </row>
    <row r="129" spans="1:4" x14ac:dyDescent="0.2">
      <c r="A129" s="13">
        <v>105</v>
      </c>
      <c r="B129" s="27">
        <v>18782.894939234538</v>
      </c>
      <c r="C129" s="27">
        <v>-1321.8949392345385</v>
      </c>
      <c r="D129" s="34">
        <f t="shared" si="2"/>
        <v>1747406.2303738841</v>
      </c>
    </row>
    <row r="130" spans="1:4" x14ac:dyDescent="0.2">
      <c r="A130" s="13">
        <v>106</v>
      </c>
      <c r="B130" s="27">
        <v>18903.744233629601</v>
      </c>
      <c r="C130" s="27">
        <v>-3904.7442336296008</v>
      </c>
      <c r="D130" s="34">
        <f t="shared" si="2"/>
        <v>15247027.530063618</v>
      </c>
    </row>
    <row r="131" spans="1:4" x14ac:dyDescent="0.2">
      <c r="A131" s="13">
        <v>107</v>
      </c>
      <c r="B131" s="27">
        <v>19024.59352802467</v>
      </c>
      <c r="C131" s="27">
        <v>-3002.5935280246704</v>
      </c>
      <c r="D131" s="34">
        <f t="shared" si="2"/>
        <v>9015567.8945356365</v>
      </c>
    </row>
    <row r="132" spans="1:4" x14ac:dyDescent="0.2">
      <c r="A132" s="13">
        <v>108</v>
      </c>
      <c r="B132" s="27">
        <v>19145.442822419733</v>
      </c>
      <c r="C132" s="27">
        <v>1418.5571775802673</v>
      </c>
      <c r="D132" s="34">
        <f t="shared" si="2"/>
        <v>2012304.4660644941</v>
      </c>
    </row>
    <row r="133" spans="1:4" x14ac:dyDescent="0.2">
      <c r="A133" s="13">
        <v>109</v>
      </c>
      <c r="B133" s="27">
        <v>19266.292116814802</v>
      </c>
      <c r="C133" s="27">
        <v>-2894.2921168148023</v>
      </c>
      <c r="D133" s="34">
        <f t="shared" si="2"/>
        <v>8376926.8574563088</v>
      </c>
    </row>
    <row r="134" spans="1:4" x14ac:dyDescent="0.2">
      <c r="A134" s="13">
        <v>110</v>
      </c>
      <c r="B134" s="27">
        <v>19387.141411209868</v>
      </c>
      <c r="C134" s="27">
        <v>-3533.1414112098682</v>
      </c>
      <c r="D134" s="34">
        <f t="shared" si="2"/>
        <v>12483088.231606059</v>
      </c>
    </row>
    <row r="135" spans="1:4" x14ac:dyDescent="0.2">
      <c r="A135" s="13">
        <v>111</v>
      </c>
      <c r="B135" s="27">
        <v>19507.990705604934</v>
      </c>
      <c r="C135" s="27">
        <v>-4392.9907056049342</v>
      </c>
      <c r="D135" s="34">
        <f t="shared" si="2"/>
        <v>19298367.339531336</v>
      </c>
    </row>
    <row r="136" spans="1:4" x14ac:dyDescent="0.2">
      <c r="A136" s="13">
        <v>112</v>
      </c>
      <c r="B136" s="27">
        <v>19628.84</v>
      </c>
      <c r="C136" s="27">
        <v>-1421.8400000000001</v>
      </c>
      <c r="D136" s="34">
        <f t="shared" si="2"/>
        <v>2021628.9856000005</v>
      </c>
    </row>
    <row r="137" spans="1:4" x14ac:dyDescent="0.2">
      <c r="A137" s="13">
        <v>113</v>
      </c>
      <c r="B137" s="27">
        <v>19749.689294395066</v>
      </c>
      <c r="C137" s="27">
        <v>-261.6892943950661</v>
      </c>
      <c r="D137" s="34">
        <f t="shared" si="2"/>
        <v>68481.286800987567</v>
      </c>
    </row>
    <row r="138" spans="1:4" x14ac:dyDescent="0.2">
      <c r="A138" s="13">
        <v>114</v>
      </c>
      <c r="B138" s="27">
        <v>19870.538588790132</v>
      </c>
      <c r="C138" s="27">
        <v>-3226.5385887901321</v>
      </c>
      <c r="D138" s="34">
        <f t="shared" si="2"/>
        <v>10410551.264951818</v>
      </c>
    </row>
    <row r="139" spans="1:4" x14ac:dyDescent="0.2">
      <c r="A139" s="13">
        <v>115</v>
      </c>
      <c r="B139" s="27">
        <v>19991.387883185198</v>
      </c>
      <c r="C139" s="27">
        <v>-1360.387883185198</v>
      </c>
      <c r="D139" s="34">
        <f t="shared" si="2"/>
        <v>1850655.192717104</v>
      </c>
    </row>
    <row r="140" spans="1:4" x14ac:dyDescent="0.2">
      <c r="A140" s="13">
        <v>116</v>
      </c>
      <c r="B140" s="27">
        <v>20112.237177580264</v>
      </c>
      <c r="C140" s="27">
        <v>980.76282241973604</v>
      </c>
      <c r="D140" s="34">
        <f t="shared" si="2"/>
        <v>961895.71384072665</v>
      </c>
    </row>
    <row r="141" spans="1:4" x14ac:dyDescent="0.2">
      <c r="A141" s="13">
        <v>117</v>
      </c>
      <c r="B141" s="27">
        <v>20233.08647197533</v>
      </c>
      <c r="C141" s="27">
        <v>1978.9135280246701</v>
      </c>
      <c r="D141" s="34">
        <f t="shared" si="2"/>
        <v>3916098.7513990467</v>
      </c>
    </row>
    <row r="142" spans="1:4" x14ac:dyDescent="0.2">
      <c r="A142" s="13">
        <v>118</v>
      </c>
      <c r="B142" s="27">
        <v>20353.9357663704</v>
      </c>
      <c r="C142" s="27">
        <v>-591.93576637039951</v>
      </c>
      <c r="D142" s="34">
        <f t="shared" si="2"/>
        <v>350387.9515085122</v>
      </c>
    </row>
    <row r="143" spans="1:4" x14ac:dyDescent="0.2">
      <c r="A143" s="13">
        <v>119</v>
      </c>
      <c r="B143" s="27">
        <v>20474.785060765462</v>
      </c>
      <c r="C143" s="27">
        <v>-1071.7850607654618</v>
      </c>
      <c r="D143" s="34">
        <f t="shared" si="2"/>
        <v>1148723.2164800246</v>
      </c>
    </row>
    <row r="144" spans="1:4" x14ac:dyDescent="0.2">
      <c r="A144" s="13">
        <v>120</v>
      </c>
      <c r="B144" s="27">
        <v>20595.634355160531</v>
      </c>
      <c r="C144" s="27">
        <v>631.36564483946859</v>
      </c>
      <c r="D144" s="34">
        <f t="shared" si="2"/>
        <v>398622.57748355798</v>
      </c>
    </row>
    <row r="145" spans="1:4" x14ac:dyDescent="0.2">
      <c r="A145" s="13">
        <v>121</v>
      </c>
      <c r="B145" s="27">
        <v>20716.483649555594</v>
      </c>
      <c r="C145" s="27">
        <v>2459.5163504444063</v>
      </c>
      <c r="D145" s="34">
        <f t="shared" si="2"/>
        <v>6049220.6781033715</v>
      </c>
    </row>
    <row r="146" spans="1:4" x14ac:dyDescent="0.2">
      <c r="A146" s="13">
        <v>122</v>
      </c>
      <c r="B146" s="27">
        <v>20837.332943950663</v>
      </c>
      <c r="C146" s="27">
        <v>-14.332943950663321</v>
      </c>
      <c r="D146" s="34">
        <f t="shared" si="2"/>
        <v>205.43328229285629</v>
      </c>
    </row>
    <row r="147" spans="1:4" x14ac:dyDescent="0.2">
      <c r="A147" s="13">
        <v>123</v>
      </c>
      <c r="B147" s="27">
        <v>20958.182238345726</v>
      </c>
      <c r="C147" s="27">
        <v>-311.18223834572564</v>
      </c>
      <c r="D147" s="34">
        <f t="shared" si="2"/>
        <v>96834.385461856</v>
      </c>
    </row>
    <row r="148" spans="1:4" x14ac:dyDescent="0.2">
      <c r="A148" s="13">
        <v>124</v>
      </c>
      <c r="B148" s="27">
        <v>21079.031532740795</v>
      </c>
      <c r="C148" s="27">
        <v>256.96846725920477</v>
      </c>
      <c r="D148" s="34">
        <f t="shared" si="2"/>
        <v>66032.793165544994</v>
      </c>
    </row>
    <row r="149" spans="1:4" x14ac:dyDescent="0.2">
      <c r="A149" s="13">
        <v>125</v>
      </c>
      <c r="B149" s="27">
        <v>21199.880827135861</v>
      </c>
      <c r="C149" s="27">
        <v>2258.1191728641388</v>
      </c>
      <c r="D149" s="34">
        <f t="shared" si="2"/>
        <v>5099102.1988566229</v>
      </c>
    </row>
    <row r="150" spans="1:4" x14ac:dyDescent="0.2">
      <c r="A150" s="13">
        <v>126</v>
      </c>
      <c r="B150" s="27">
        <v>21320.730121530927</v>
      </c>
      <c r="C150" s="27">
        <v>682.26987846907286</v>
      </c>
      <c r="D150" s="34">
        <f t="shared" si="2"/>
        <v>465492.18706620345</v>
      </c>
    </row>
    <row r="151" spans="1:4" x14ac:dyDescent="0.2">
      <c r="A151" s="13">
        <v>127</v>
      </c>
      <c r="B151" s="27">
        <v>21441.579415925993</v>
      </c>
      <c r="C151" s="27">
        <v>205.42058407400691</v>
      </c>
      <c r="D151" s="34">
        <f t="shared" si="2"/>
        <v>42197.616361306144</v>
      </c>
    </row>
    <row r="152" spans="1:4" x14ac:dyDescent="0.2">
      <c r="A152" s="13">
        <v>128</v>
      </c>
      <c r="B152" s="27">
        <v>21562.428710321059</v>
      </c>
      <c r="C152" s="27">
        <v>4853.571289678941</v>
      </c>
      <c r="D152" s="34">
        <f t="shared" si="2"/>
        <v>23557154.2639957</v>
      </c>
    </row>
    <row r="153" spans="1:4" x14ac:dyDescent="0.2">
      <c r="A153" s="13">
        <v>129</v>
      </c>
      <c r="B153" s="27">
        <v>21683.278004716125</v>
      </c>
      <c r="C153" s="27">
        <v>3542.721995283875</v>
      </c>
      <c r="D153" s="34">
        <f t="shared" si="2"/>
        <v>12550879.13586816</v>
      </c>
    </row>
    <row r="154" spans="1:4" x14ac:dyDescent="0.2">
      <c r="A154" s="13">
        <v>130</v>
      </c>
      <c r="B154" s="27">
        <v>21804.127299111191</v>
      </c>
      <c r="C154" s="27">
        <v>2918.872700888809</v>
      </c>
      <c r="D154" s="34">
        <f t="shared" ref="D154:D173" si="3">C154*C154</f>
        <v>8519817.8439939301</v>
      </c>
    </row>
    <row r="155" spans="1:4" x14ac:dyDescent="0.2">
      <c r="A155" s="13">
        <v>131</v>
      </c>
      <c r="B155" s="27">
        <v>21924.976593506257</v>
      </c>
      <c r="C155" s="27">
        <v>-1979.9765935062569</v>
      </c>
      <c r="D155" s="34">
        <f t="shared" si="3"/>
        <v>3920307.3108326411</v>
      </c>
    </row>
    <row r="156" spans="1:4" x14ac:dyDescent="0.2">
      <c r="A156" s="13">
        <v>132</v>
      </c>
      <c r="B156" s="27">
        <v>22045.825887901323</v>
      </c>
      <c r="C156" s="27">
        <v>1994.1741120986771</v>
      </c>
      <c r="D156" s="34">
        <f t="shared" si="3"/>
        <v>3976730.3893645476</v>
      </c>
    </row>
    <row r="157" spans="1:4" x14ac:dyDescent="0.2">
      <c r="A157" s="13">
        <v>133</v>
      </c>
      <c r="B157" s="27">
        <v>22166.675182296392</v>
      </c>
      <c r="C157" s="27">
        <v>2867.3248177036076</v>
      </c>
      <c r="D157" s="34">
        <f t="shared" si="3"/>
        <v>8221551.610219026</v>
      </c>
    </row>
    <row r="158" spans="1:4" x14ac:dyDescent="0.2">
      <c r="A158" s="13">
        <v>134</v>
      </c>
      <c r="B158" s="27">
        <v>22287.524476691455</v>
      </c>
      <c r="C158" s="27">
        <v>2597.4755233085452</v>
      </c>
      <c r="D158" s="34">
        <f t="shared" si="3"/>
        <v>6746879.0941870008</v>
      </c>
    </row>
    <row r="159" spans="1:4" x14ac:dyDescent="0.2">
      <c r="A159" s="13">
        <v>135</v>
      </c>
      <c r="B159" s="27">
        <v>22408.373771086524</v>
      </c>
      <c r="C159" s="27">
        <v>-1240.3737710865244</v>
      </c>
      <c r="D159" s="34">
        <f t="shared" si="3"/>
        <v>1538527.0919994055</v>
      </c>
    </row>
    <row r="160" spans="1:4" x14ac:dyDescent="0.2">
      <c r="A160" s="13">
        <v>136</v>
      </c>
      <c r="B160" s="27">
        <v>22529.223065481587</v>
      </c>
      <c r="C160" s="27">
        <v>1011.7769345184133</v>
      </c>
      <c r="D160" s="34">
        <f t="shared" si="3"/>
        <v>1023692.5652234777</v>
      </c>
    </row>
    <row r="161" spans="1:4" x14ac:dyDescent="0.2">
      <c r="A161" s="13">
        <v>137</v>
      </c>
      <c r="B161" s="27">
        <v>22650.072359876656</v>
      </c>
      <c r="C161" s="27">
        <v>3368.9276401233437</v>
      </c>
      <c r="D161" s="34">
        <f t="shared" si="3"/>
        <v>11349673.444387041</v>
      </c>
    </row>
    <row r="162" spans="1:4" x14ac:dyDescent="0.2">
      <c r="A162" s="13">
        <v>138</v>
      </c>
      <c r="B162" s="27">
        <v>22770.921654271719</v>
      </c>
      <c r="C162" s="27">
        <v>1886.0783457282814</v>
      </c>
      <c r="D162" s="34">
        <f t="shared" si="3"/>
        <v>3557291.5262251305</v>
      </c>
    </row>
    <row r="163" spans="1:4" x14ac:dyDescent="0.2">
      <c r="A163" s="13">
        <v>139</v>
      </c>
      <c r="B163" s="27">
        <v>22891.770948666788</v>
      </c>
      <c r="C163" s="27">
        <v>-2292.7709486667882</v>
      </c>
      <c r="D163" s="34">
        <f t="shared" si="3"/>
        <v>5256798.6230504038</v>
      </c>
    </row>
    <row r="164" spans="1:4" x14ac:dyDescent="0.2">
      <c r="A164" s="13">
        <v>140</v>
      </c>
      <c r="B164" s="27">
        <v>23012.62024306185</v>
      </c>
      <c r="C164" s="27">
        <v>1521.3797569381495</v>
      </c>
      <c r="D164" s="34">
        <f t="shared" si="3"/>
        <v>2314596.364821183</v>
      </c>
    </row>
    <row r="165" spans="1:4" x14ac:dyDescent="0.2">
      <c r="A165" s="13">
        <v>141</v>
      </c>
      <c r="B165" s="27">
        <v>23133.46953745692</v>
      </c>
      <c r="C165" s="27">
        <v>5583.5304625430799</v>
      </c>
      <c r="D165" s="34">
        <f t="shared" si="3"/>
        <v>31175812.426146541</v>
      </c>
    </row>
    <row r="166" spans="1:4" x14ac:dyDescent="0.2">
      <c r="A166" s="13">
        <v>142</v>
      </c>
      <c r="B166" s="27">
        <v>23254.318831851982</v>
      </c>
      <c r="C166" s="27">
        <v>2883.6811681480176</v>
      </c>
      <c r="D166" s="34">
        <f t="shared" si="3"/>
        <v>8315617.079531515</v>
      </c>
    </row>
    <row r="167" spans="1:4" x14ac:dyDescent="0.2">
      <c r="A167" s="13">
        <v>143</v>
      </c>
      <c r="B167" s="27">
        <v>23375.168126247052</v>
      </c>
      <c r="C167" s="27">
        <v>-407.16812624705199</v>
      </c>
      <c r="D167" s="34">
        <f t="shared" si="3"/>
        <v>165785.88303153525</v>
      </c>
    </row>
    <row r="168" spans="1:4" x14ac:dyDescent="0.2">
      <c r="A168" s="13">
        <v>144</v>
      </c>
      <c r="B168" s="27">
        <v>23496.017420642122</v>
      </c>
      <c r="C168" s="27">
        <v>3080.9825793578784</v>
      </c>
      <c r="D168" s="34">
        <f t="shared" si="3"/>
        <v>9492453.6543067265</v>
      </c>
    </row>
    <row r="169" spans="1:4" x14ac:dyDescent="0.2">
      <c r="A169" s="13">
        <v>145</v>
      </c>
      <c r="B169" s="27">
        <v>23616.866715037184</v>
      </c>
      <c r="C169" s="27">
        <v>5043.1332849628161</v>
      </c>
      <c r="D169" s="34">
        <f t="shared" si="3"/>
        <v>25433193.329899844</v>
      </c>
    </row>
    <row r="170" spans="1:4" x14ac:dyDescent="0.2">
      <c r="A170" s="13">
        <v>146</v>
      </c>
      <c r="B170" s="27">
        <v>23737.716009432253</v>
      </c>
      <c r="C170" s="27">
        <v>6692.2839905677465</v>
      </c>
      <c r="D170" s="34">
        <f t="shared" si="3"/>
        <v>44786665.010409363</v>
      </c>
    </row>
    <row r="171" spans="1:4" x14ac:dyDescent="0.2">
      <c r="A171" s="13">
        <v>147</v>
      </c>
      <c r="B171" s="27">
        <v>23858.565303827316</v>
      </c>
      <c r="C171" s="27">
        <v>3497.4346961726842</v>
      </c>
      <c r="D171" s="34">
        <f t="shared" si="3"/>
        <v>12232049.453992516</v>
      </c>
    </row>
    <row r="172" spans="1:4" x14ac:dyDescent="0.2">
      <c r="A172" s="13">
        <v>148</v>
      </c>
      <c r="B172" s="27">
        <v>23979.414598222385</v>
      </c>
      <c r="C172" s="27">
        <v>1474.5854017776146</v>
      </c>
      <c r="D172" s="34">
        <f t="shared" si="3"/>
        <v>2174402.1071356493</v>
      </c>
    </row>
    <row r="173" spans="1:4" ht="13.5" thickBot="1" x14ac:dyDescent="0.25">
      <c r="A173" s="14">
        <v>149</v>
      </c>
      <c r="B173" s="28">
        <v>24100.263892617448</v>
      </c>
      <c r="C173" s="28">
        <v>6093.7361073825523</v>
      </c>
      <c r="D173" s="34">
        <f t="shared" si="3"/>
        <v>37133619.746417858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-0.249977111117893"/>
  </sheetPr>
  <dimension ref="A1:D154"/>
  <sheetViews>
    <sheetView workbookViewId="0"/>
  </sheetViews>
  <sheetFormatPr defaultRowHeight="12.75" x14ac:dyDescent="0.2"/>
  <cols>
    <col min="4" max="4" width="10.28515625" bestFit="1" customWidth="1"/>
  </cols>
  <sheetData>
    <row r="1" spans="1:4" x14ac:dyDescent="0.2">
      <c r="A1" s="8" t="s">
        <v>8</v>
      </c>
      <c r="B1" s="8" t="s">
        <v>159</v>
      </c>
      <c r="C1" s="8" t="s">
        <v>202</v>
      </c>
      <c r="D1" t="s">
        <v>158</v>
      </c>
    </row>
    <row r="2" spans="1:4" x14ac:dyDescent="0.2">
      <c r="A2" t="s">
        <v>9</v>
      </c>
      <c r="B2">
        <v>1</v>
      </c>
      <c r="C2">
        <f>B2*B2</f>
        <v>1</v>
      </c>
      <c r="D2" s="12">
        <v>7992</v>
      </c>
    </row>
    <row r="3" spans="1:4" x14ac:dyDescent="0.2">
      <c r="A3" t="s">
        <v>10</v>
      </c>
      <c r="B3">
        <v>2</v>
      </c>
      <c r="C3">
        <f t="shared" ref="C3:C66" si="0">B3*B3</f>
        <v>4</v>
      </c>
      <c r="D3" s="12">
        <v>6114</v>
      </c>
    </row>
    <row r="4" spans="1:4" x14ac:dyDescent="0.2">
      <c r="A4" t="s">
        <v>11</v>
      </c>
      <c r="B4">
        <v>3</v>
      </c>
      <c r="C4">
        <f t="shared" si="0"/>
        <v>9</v>
      </c>
      <c r="D4" s="12">
        <v>5965</v>
      </c>
    </row>
    <row r="5" spans="1:4" x14ac:dyDescent="0.2">
      <c r="A5" t="s">
        <v>12</v>
      </c>
      <c r="B5">
        <v>4</v>
      </c>
      <c r="C5">
        <f t="shared" si="0"/>
        <v>16</v>
      </c>
      <c r="D5" s="12">
        <v>8460</v>
      </c>
    </row>
    <row r="6" spans="1:4" x14ac:dyDescent="0.2">
      <c r="A6" t="s">
        <v>13</v>
      </c>
      <c r="B6">
        <v>5</v>
      </c>
      <c r="C6">
        <f t="shared" si="0"/>
        <v>25</v>
      </c>
      <c r="D6" s="12">
        <v>8323</v>
      </c>
    </row>
    <row r="7" spans="1:4" x14ac:dyDescent="0.2">
      <c r="A7" t="s">
        <v>14</v>
      </c>
      <c r="B7">
        <v>6</v>
      </c>
      <c r="C7">
        <f t="shared" si="0"/>
        <v>36</v>
      </c>
      <c r="D7" s="12">
        <v>6333</v>
      </c>
    </row>
    <row r="8" spans="1:4" x14ac:dyDescent="0.2">
      <c r="A8" t="s">
        <v>15</v>
      </c>
      <c r="B8">
        <v>7</v>
      </c>
      <c r="C8">
        <f t="shared" si="0"/>
        <v>49</v>
      </c>
      <c r="D8" s="12">
        <v>5675</v>
      </c>
    </row>
    <row r="9" spans="1:4" x14ac:dyDescent="0.2">
      <c r="A9" t="s">
        <v>16</v>
      </c>
      <c r="B9">
        <v>8</v>
      </c>
      <c r="C9">
        <f t="shared" si="0"/>
        <v>64</v>
      </c>
      <c r="D9" s="12">
        <v>10090</v>
      </c>
    </row>
    <row r="10" spans="1:4" x14ac:dyDescent="0.2">
      <c r="A10" t="s">
        <v>17</v>
      </c>
      <c r="B10">
        <v>9</v>
      </c>
      <c r="C10">
        <f t="shared" si="0"/>
        <v>81</v>
      </c>
      <c r="D10" s="12">
        <v>9035</v>
      </c>
    </row>
    <row r="11" spans="1:4" x14ac:dyDescent="0.2">
      <c r="A11" t="s">
        <v>18</v>
      </c>
      <c r="B11">
        <v>10</v>
      </c>
      <c r="C11">
        <f t="shared" si="0"/>
        <v>100</v>
      </c>
      <c r="D11" s="12">
        <v>6976</v>
      </c>
    </row>
    <row r="12" spans="1:4" x14ac:dyDescent="0.2">
      <c r="A12" t="s">
        <v>19</v>
      </c>
      <c r="B12">
        <v>11</v>
      </c>
      <c r="C12">
        <f t="shared" si="0"/>
        <v>121</v>
      </c>
      <c r="D12" s="12">
        <v>6459</v>
      </c>
    </row>
    <row r="13" spans="1:4" x14ac:dyDescent="0.2">
      <c r="A13" t="s">
        <v>20</v>
      </c>
      <c r="B13">
        <v>12</v>
      </c>
      <c r="C13">
        <f t="shared" si="0"/>
        <v>144</v>
      </c>
      <c r="D13" s="12">
        <v>10896</v>
      </c>
    </row>
    <row r="14" spans="1:4" x14ac:dyDescent="0.2">
      <c r="A14" t="s">
        <v>21</v>
      </c>
      <c r="B14">
        <v>13</v>
      </c>
      <c r="C14">
        <f t="shared" si="0"/>
        <v>169</v>
      </c>
      <c r="D14" s="12">
        <v>9978</v>
      </c>
    </row>
    <row r="15" spans="1:4" x14ac:dyDescent="0.2">
      <c r="A15" t="s">
        <v>22</v>
      </c>
      <c r="B15">
        <v>14</v>
      </c>
      <c r="C15">
        <f t="shared" si="0"/>
        <v>196</v>
      </c>
      <c r="D15" s="12">
        <v>7466</v>
      </c>
    </row>
    <row r="16" spans="1:4" x14ac:dyDescent="0.2">
      <c r="A16" t="s">
        <v>23</v>
      </c>
      <c r="B16">
        <v>15</v>
      </c>
      <c r="C16">
        <f t="shared" si="0"/>
        <v>225</v>
      </c>
      <c r="D16" s="12">
        <v>7199</v>
      </c>
    </row>
    <row r="17" spans="1:4" x14ac:dyDescent="0.2">
      <c r="A17" t="s">
        <v>24</v>
      </c>
      <c r="B17">
        <v>16</v>
      </c>
      <c r="C17">
        <f t="shared" si="0"/>
        <v>256</v>
      </c>
      <c r="D17" s="12">
        <v>10977</v>
      </c>
    </row>
    <row r="18" spans="1:4" x14ac:dyDescent="0.2">
      <c r="A18" t="s">
        <v>25</v>
      </c>
      <c r="B18">
        <v>17</v>
      </c>
      <c r="C18">
        <f t="shared" si="0"/>
        <v>289</v>
      </c>
      <c r="D18" s="12">
        <v>9412</v>
      </c>
    </row>
    <row r="19" spans="1:4" x14ac:dyDescent="0.2">
      <c r="A19" t="s">
        <v>26</v>
      </c>
      <c r="B19">
        <v>18</v>
      </c>
      <c r="C19">
        <f t="shared" si="0"/>
        <v>324</v>
      </c>
      <c r="D19" s="12">
        <v>6341</v>
      </c>
    </row>
    <row r="20" spans="1:4" x14ac:dyDescent="0.2">
      <c r="A20" t="s">
        <v>27</v>
      </c>
      <c r="B20">
        <v>19</v>
      </c>
      <c r="C20">
        <f t="shared" si="0"/>
        <v>361</v>
      </c>
      <c r="D20" s="12">
        <v>7784</v>
      </c>
    </row>
    <row r="21" spans="1:4" x14ac:dyDescent="0.2">
      <c r="A21" t="s">
        <v>28</v>
      </c>
      <c r="B21">
        <v>20</v>
      </c>
      <c r="C21">
        <f t="shared" si="0"/>
        <v>400</v>
      </c>
      <c r="D21" s="12">
        <v>11911</v>
      </c>
    </row>
    <row r="22" spans="1:4" x14ac:dyDescent="0.2">
      <c r="A22" t="s">
        <v>29</v>
      </c>
      <c r="B22">
        <v>21</v>
      </c>
      <c r="C22">
        <f t="shared" si="0"/>
        <v>441</v>
      </c>
      <c r="D22" s="12">
        <v>10079</v>
      </c>
    </row>
    <row r="23" spans="1:4" x14ac:dyDescent="0.2">
      <c r="A23" t="s">
        <v>30</v>
      </c>
      <c r="B23">
        <v>22</v>
      </c>
      <c r="C23">
        <f t="shared" si="0"/>
        <v>484</v>
      </c>
      <c r="D23" s="12">
        <v>7721</v>
      </c>
    </row>
    <row r="24" spans="1:4" x14ac:dyDescent="0.2">
      <c r="A24" t="s">
        <v>31</v>
      </c>
      <c r="B24">
        <v>23</v>
      </c>
      <c r="C24">
        <f t="shared" si="0"/>
        <v>529</v>
      </c>
      <c r="D24" s="12">
        <v>8197</v>
      </c>
    </row>
    <row r="25" spans="1:4" x14ac:dyDescent="0.2">
      <c r="A25" t="s">
        <v>32</v>
      </c>
      <c r="B25">
        <v>24</v>
      </c>
      <c r="C25">
        <f t="shared" si="0"/>
        <v>576</v>
      </c>
      <c r="D25" s="12">
        <v>12038</v>
      </c>
    </row>
    <row r="26" spans="1:4" x14ac:dyDescent="0.2">
      <c r="A26" t="s">
        <v>33</v>
      </c>
      <c r="B26">
        <v>25</v>
      </c>
      <c r="C26">
        <f t="shared" si="0"/>
        <v>625</v>
      </c>
      <c r="D26" s="12">
        <v>11963</v>
      </c>
    </row>
    <row r="27" spans="1:4" x14ac:dyDescent="0.2">
      <c r="A27" t="s">
        <v>34</v>
      </c>
      <c r="B27">
        <v>26</v>
      </c>
      <c r="C27">
        <f t="shared" si="0"/>
        <v>676</v>
      </c>
      <c r="D27" s="12">
        <v>8033</v>
      </c>
    </row>
    <row r="28" spans="1:4" x14ac:dyDescent="0.2">
      <c r="A28" t="s">
        <v>35</v>
      </c>
      <c r="B28">
        <v>27</v>
      </c>
      <c r="C28">
        <f t="shared" si="0"/>
        <v>729</v>
      </c>
      <c r="D28" s="12">
        <v>8618</v>
      </c>
    </row>
    <row r="29" spans="1:4" x14ac:dyDescent="0.2">
      <c r="A29" t="s">
        <v>36</v>
      </c>
      <c r="B29">
        <v>28</v>
      </c>
      <c r="C29">
        <f t="shared" si="0"/>
        <v>784</v>
      </c>
      <c r="D29" s="12">
        <v>13625</v>
      </c>
    </row>
    <row r="30" spans="1:4" x14ac:dyDescent="0.2">
      <c r="A30" t="s">
        <v>37</v>
      </c>
      <c r="B30">
        <v>29</v>
      </c>
      <c r="C30">
        <f t="shared" si="0"/>
        <v>841</v>
      </c>
      <c r="D30" s="12">
        <v>11734</v>
      </c>
    </row>
    <row r="31" spans="1:4" x14ac:dyDescent="0.2">
      <c r="A31" t="s">
        <v>38</v>
      </c>
      <c r="B31">
        <v>30</v>
      </c>
      <c r="C31">
        <f t="shared" si="0"/>
        <v>900</v>
      </c>
      <c r="D31" s="12">
        <v>8895</v>
      </c>
    </row>
    <row r="32" spans="1:4" x14ac:dyDescent="0.2">
      <c r="A32" t="s">
        <v>39</v>
      </c>
      <c r="B32">
        <v>31</v>
      </c>
      <c r="C32">
        <f t="shared" si="0"/>
        <v>961</v>
      </c>
      <c r="D32" s="12">
        <v>8727</v>
      </c>
    </row>
    <row r="33" spans="1:4" x14ac:dyDescent="0.2">
      <c r="A33" t="s">
        <v>40</v>
      </c>
      <c r="B33">
        <v>32</v>
      </c>
      <c r="C33">
        <f t="shared" si="0"/>
        <v>1024</v>
      </c>
      <c r="D33" s="12">
        <v>13974</v>
      </c>
    </row>
    <row r="34" spans="1:4" x14ac:dyDescent="0.2">
      <c r="A34" t="s">
        <v>41</v>
      </c>
      <c r="B34">
        <v>33</v>
      </c>
      <c r="C34">
        <f t="shared" si="0"/>
        <v>1089</v>
      </c>
      <c r="D34" s="12">
        <v>12583</v>
      </c>
    </row>
    <row r="35" spans="1:4" x14ac:dyDescent="0.2">
      <c r="A35" t="s">
        <v>42</v>
      </c>
      <c r="B35">
        <v>34</v>
      </c>
      <c r="C35">
        <f t="shared" si="0"/>
        <v>1156</v>
      </c>
      <c r="D35" s="12">
        <v>9525</v>
      </c>
    </row>
    <row r="36" spans="1:4" x14ac:dyDescent="0.2">
      <c r="A36" t="s">
        <v>43</v>
      </c>
      <c r="B36">
        <v>35</v>
      </c>
      <c r="C36">
        <f t="shared" si="0"/>
        <v>1225</v>
      </c>
      <c r="D36" s="12">
        <v>9662</v>
      </c>
    </row>
    <row r="37" spans="1:4" x14ac:dyDescent="0.2">
      <c r="A37" t="s">
        <v>44</v>
      </c>
      <c r="B37">
        <v>36</v>
      </c>
      <c r="C37">
        <f t="shared" si="0"/>
        <v>1296</v>
      </c>
      <c r="D37" s="12">
        <v>15490</v>
      </c>
    </row>
    <row r="38" spans="1:4" x14ac:dyDescent="0.2">
      <c r="A38" t="s">
        <v>45</v>
      </c>
      <c r="B38">
        <v>37</v>
      </c>
      <c r="C38">
        <f t="shared" si="0"/>
        <v>1369</v>
      </c>
      <c r="D38" s="12">
        <v>13839</v>
      </c>
    </row>
    <row r="39" spans="1:4" x14ac:dyDescent="0.2">
      <c r="A39" t="s">
        <v>46</v>
      </c>
      <c r="B39">
        <v>38</v>
      </c>
      <c r="C39">
        <f t="shared" si="0"/>
        <v>1444</v>
      </c>
      <c r="D39" s="12">
        <v>10047</v>
      </c>
    </row>
    <row r="40" spans="1:4" x14ac:dyDescent="0.2">
      <c r="A40" t="s">
        <v>47</v>
      </c>
      <c r="B40">
        <v>39</v>
      </c>
      <c r="C40">
        <f t="shared" si="0"/>
        <v>1521</v>
      </c>
      <c r="D40" s="12">
        <v>9788</v>
      </c>
    </row>
    <row r="41" spans="1:4" x14ac:dyDescent="0.2">
      <c r="A41" t="s">
        <v>48</v>
      </c>
      <c r="B41">
        <v>40</v>
      </c>
      <c r="C41">
        <f t="shared" si="0"/>
        <v>1600</v>
      </c>
      <c r="D41" s="12">
        <v>14978</v>
      </c>
    </row>
    <row r="42" spans="1:4" x14ac:dyDescent="0.2">
      <c r="A42" t="s">
        <v>49</v>
      </c>
      <c r="B42">
        <v>41</v>
      </c>
      <c r="C42">
        <f t="shared" si="0"/>
        <v>1681</v>
      </c>
      <c r="D42" s="12">
        <v>13045</v>
      </c>
    </row>
    <row r="43" spans="1:4" x14ac:dyDescent="0.2">
      <c r="A43" t="s">
        <v>50</v>
      </c>
      <c r="B43">
        <v>42</v>
      </c>
      <c r="C43">
        <f t="shared" si="0"/>
        <v>1764</v>
      </c>
      <c r="D43" s="12">
        <v>9489</v>
      </c>
    </row>
    <row r="44" spans="1:4" x14ac:dyDescent="0.2">
      <c r="A44" t="s">
        <v>51</v>
      </c>
      <c r="B44">
        <v>43</v>
      </c>
      <c r="C44">
        <f t="shared" si="0"/>
        <v>1849</v>
      </c>
      <c r="D44" s="12">
        <v>8741</v>
      </c>
    </row>
    <row r="45" spans="1:4" x14ac:dyDescent="0.2">
      <c r="A45" t="s">
        <v>52</v>
      </c>
      <c r="B45">
        <v>44</v>
      </c>
      <c r="C45">
        <f t="shared" si="0"/>
        <v>1936</v>
      </c>
      <c r="D45" s="12">
        <v>13149</v>
      </c>
    </row>
    <row r="46" spans="1:4" x14ac:dyDescent="0.2">
      <c r="A46" t="s">
        <v>53</v>
      </c>
      <c r="B46">
        <v>45</v>
      </c>
      <c r="C46">
        <f t="shared" si="0"/>
        <v>2025</v>
      </c>
      <c r="D46" s="12">
        <v>14106</v>
      </c>
    </row>
    <row r="47" spans="1:4" x14ac:dyDescent="0.2">
      <c r="A47" t="s">
        <v>54</v>
      </c>
      <c r="B47">
        <v>46</v>
      </c>
      <c r="C47">
        <f t="shared" si="0"/>
        <v>2116</v>
      </c>
      <c r="D47" s="12">
        <v>9998</v>
      </c>
    </row>
    <row r="48" spans="1:4" x14ac:dyDescent="0.2">
      <c r="A48" t="s">
        <v>55</v>
      </c>
      <c r="B48">
        <v>47</v>
      </c>
      <c r="C48">
        <f t="shared" si="0"/>
        <v>2209</v>
      </c>
      <c r="D48" s="12">
        <v>10034</v>
      </c>
    </row>
    <row r="49" spans="1:4" x14ac:dyDescent="0.2">
      <c r="A49" t="s">
        <v>56</v>
      </c>
      <c r="B49">
        <v>48</v>
      </c>
      <c r="C49">
        <f t="shared" si="0"/>
        <v>2304</v>
      </c>
      <c r="D49" s="12">
        <v>15081</v>
      </c>
    </row>
    <row r="50" spans="1:4" x14ac:dyDescent="0.2">
      <c r="A50" t="s">
        <v>57</v>
      </c>
      <c r="B50">
        <v>49</v>
      </c>
      <c r="C50">
        <f t="shared" si="0"/>
        <v>2401</v>
      </c>
      <c r="D50" s="12">
        <v>13266</v>
      </c>
    </row>
    <row r="51" spans="1:4" x14ac:dyDescent="0.2">
      <c r="A51" t="s">
        <v>58</v>
      </c>
      <c r="B51">
        <v>50</v>
      </c>
      <c r="C51">
        <f t="shared" si="0"/>
        <v>2500</v>
      </c>
      <c r="D51" s="12">
        <v>9997</v>
      </c>
    </row>
    <row r="52" spans="1:4" x14ac:dyDescent="0.2">
      <c r="A52" t="s">
        <v>59</v>
      </c>
      <c r="B52">
        <v>51</v>
      </c>
      <c r="C52">
        <f t="shared" si="0"/>
        <v>2601</v>
      </c>
      <c r="D52" s="12">
        <v>9027</v>
      </c>
    </row>
    <row r="53" spans="1:4" x14ac:dyDescent="0.2">
      <c r="A53" t="s">
        <v>60</v>
      </c>
      <c r="B53">
        <v>52</v>
      </c>
      <c r="C53">
        <f t="shared" si="0"/>
        <v>2704</v>
      </c>
      <c r="D53" s="12">
        <v>14324</v>
      </c>
    </row>
    <row r="54" spans="1:4" x14ac:dyDescent="0.2">
      <c r="A54" t="s">
        <v>61</v>
      </c>
      <c r="B54">
        <v>53</v>
      </c>
      <c r="C54">
        <f t="shared" si="0"/>
        <v>2809</v>
      </c>
      <c r="D54" s="12">
        <v>13149</v>
      </c>
    </row>
    <row r="55" spans="1:4" x14ac:dyDescent="0.2">
      <c r="A55" t="s">
        <v>62</v>
      </c>
      <c r="B55">
        <v>54</v>
      </c>
      <c r="C55">
        <f t="shared" si="0"/>
        <v>2916</v>
      </c>
      <c r="D55" s="12">
        <v>11209</v>
      </c>
    </row>
    <row r="56" spans="1:4" x14ac:dyDescent="0.2">
      <c r="A56" t="s">
        <v>63</v>
      </c>
      <c r="B56">
        <v>55</v>
      </c>
      <c r="C56">
        <f t="shared" si="0"/>
        <v>3025</v>
      </c>
      <c r="D56" s="12">
        <v>10332</v>
      </c>
    </row>
    <row r="57" spans="1:4" x14ac:dyDescent="0.2">
      <c r="A57" t="s">
        <v>64</v>
      </c>
      <c r="B57">
        <v>56</v>
      </c>
      <c r="C57">
        <f t="shared" si="0"/>
        <v>3136</v>
      </c>
      <c r="D57" s="12">
        <v>15354</v>
      </c>
    </row>
    <row r="58" spans="1:4" x14ac:dyDescent="0.2">
      <c r="A58" t="s">
        <v>65</v>
      </c>
      <c r="B58">
        <v>57</v>
      </c>
      <c r="C58">
        <f t="shared" si="0"/>
        <v>3249</v>
      </c>
      <c r="D58" s="12">
        <v>13800</v>
      </c>
    </row>
    <row r="59" spans="1:4" x14ac:dyDescent="0.2">
      <c r="A59" t="s">
        <v>66</v>
      </c>
      <c r="B59">
        <v>58</v>
      </c>
      <c r="C59">
        <f t="shared" si="0"/>
        <v>3364</v>
      </c>
      <c r="D59" s="12">
        <v>11786</v>
      </c>
    </row>
    <row r="60" spans="1:4" x14ac:dyDescent="0.2">
      <c r="A60" t="s">
        <v>67</v>
      </c>
      <c r="B60">
        <v>59</v>
      </c>
      <c r="C60">
        <f t="shared" si="0"/>
        <v>3481</v>
      </c>
      <c r="D60" s="12">
        <v>10550</v>
      </c>
    </row>
    <row r="61" spans="1:4" x14ac:dyDescent="0.2">
      <c r="A61" t="s">
        <v>68</v>
      </c>
      <c r="B61">
        <v>60</v>
      </c>
      <c r="C61">
        <f t="shared" si="0"/>
        <v>3600</v>
      </c>
      <c r="D61" s="12">
        <v>16114</v>
      </c>
    </row>
    <row r="62" spans="1:4" x14ac:dyDescent="0.2">
      <c r="A62" t="s">
        <v>69</v>
      </c>
      <c r="B62">
        <v>61</v>
      </c>
      <c r="C62">
        <f t="shared" si="0"/>
        <v>3721</v>
      </c>
      <c r="D62" s="12">
        <v>13255</v>
      </c>
    </row>
    <row r="63" spans="1:4" x14ac:dyDescent="0.2">
      <c r="A63" t="s">
        <v>70</v>
      </c>
      <c r="B63">
        <v>62</v>
      </c>
      <c r="C63">
        <f t="shared" si="0"/>
        <v>3844</v>
      </c>
      <c r="D63" s="12">
        <v>11403</v>
      </c>
    </row>
    <row r="64" spans="1:4" x14ac:dyDescent="0.2">
      <c r="A64" t="s">
        <v>71</v>
      </c>
      <c r="B64">
        <v>63</v>
      </c>
      <c r="C64">
        <f t="shared" si="0"/>
        <v>3969</v>
      </c>
      <c r="D64" s="12">
        <v>10269</v>
      </c>
    </row>
    <row r="65" spans="1:4" x14ac:dyDescent="0.2">
      <c r="A65" t="s">
        <v>72</v>
      </c>
      <c r="B65">
        <v>64</v>
      </c>
      <c r="C65">
        <f t="shared" si="0"/>
        <v>4096</v>
      </c>
      <c r="D65" s="12">
        <v>14009</v>
      </c>
    </row>
    <row r="66" spans="1:4" x14ac:dyDescent="0.2">
      <c r="A66" t="s">
        <v>73</v>
      </c>
      <c r="B66">
        <v>65</v>
      </c>
      <c r="C66">
        <f t="shared" si="0"/>
        <v>4225</v>
      </c>
      <c r="D66" s="12">
        <v>15847</v>
      </c>
    </row>
    <row r="67" spans="1:4" x14ac:dyDescent="0.2">
      <c r="A67" t="s">
        <v>74</v>
      </c>
      <c r="B67">
        <v>66</v>
      </c>
      <c r="C67">
        <f t="shared" ref="C67:C130" si="1">B67*B67</f>
        <v>4356</v>
      </c>
      <c r="D67" s="12">
        <v>12967</v>
      </c>
    </row>
    <row r="68" spans="1:4" x14ac:dyDescent="0.2">
      <c r="A68" t="s">
        <v>75</v>
      </c>
      <c r="B68">
        <v>67</v>
      </c>
      <c r="C68">
        <f t="shared" si="1"/>
        <v>4489</v>
      </c>
      <c r="D68" s="12">
        <v>11328</v>
      </c>
    </row>
    <row r="69" spans="1:4" x14ac:dyDescent="0.2">
      <c r="A69" t="s">
        <v>76</v>
      </c>
      <c r="B69">
        <v>68</v>
      </c>
      <c r="C69">
        <f t="shared" si="1"/>
        <v>4624</v>
      </c>
      <c r="D69" s="12">
        <v>15814</v>
      </c>
    </row>
    <row r="70" spans="1:4" x14ac:dyDescent="0.2">
      <c r="A70" t="s">
        <v>77</v>
      </c>
      <c r="B70">
        <v>69</v>
      </c>
      <c r="C70">
        <f t="shared" si="1"/>
        <v>4761</v>
      </c>
      <c r="D70" s="12">
        <v>18626</v>
      </c>
    </row>
    <row r="71" spans="1:4" x14ac:dyDescent="0.2">
      <c r="A71" t="s">
        <v>78</v>
      </c>
      <c r="B71">
        <v>70</v>
      </c>
      <c r="C71">
        <f t="shared" si="1"/>
        <v>4900</v>
      </c>
      <c r="D71" s="12">
        <v>13219</v>
      </c>
    </row>
    <row r="72" spans="1:4" x14ac:dyDescent="0.2">
      <c r="A72" t="s">
        <v>79</v>
      </c>
      <c r="B72">
        <v>71</v>
      </c>
      <c r="C72">
        <f t="shared" si="1"/>
        <v>5041</v>
      </c>
      <c r="D72" s="12">
        <v>13818</v>
      </c>
    </row>
    <row r="73" spans="1:4" x14ac:dyDescent="0.2">
      <c r="A73" t="s">
        <v>80</v>
      </c>
      <c r="B73">
        <v>72</v>
      </c>
      <c r="C73">
        <f t="shared" si="1"/>
        <v>5184</v>
      </c>
      <c r="D73" s="12">
        <v>18062</v>
      </c>
    </row>
    <row r="74" spans="1:4" x14ac:dyDescent="0.2">
      <c r="A74" t="s">
        <v>81</v>
      </c>
      <c r="B74">
        <v>73</v>
      </c>
      <c r="C74">
        <f t="shared" si="1"/>
        <v>5329</v>
      </c>
      <c r="D74" s="12">
        <v>15722</v>
      </c>
    </row>
    <row r="75" spans="1:4" x14ac:dyDescent="0.2">
      <c r="A75" t="s">
        <v>82</v>
      </c>
      <c r="B75">
        <v>74</v>
      </c>
      <c r="C75">
        <f t="shared" si="1"/>
        <v>5476</v>
      </c>
      <c r="D75" s="12">
        <v>12111</v>
      </c>
    </row>
    <row r="76" spans="1:4" x14ac:dyDescent="0.2">
      <c r="A76" t="s">
        <v>83</v>
      </c>
      <c r="B76">
        <v>75</v>
      </c>
      <c r="C76">
        <f t="shared" si="1"/>
        <v>5625</v>
      </c>
      <c r="D76" s="12">
        <v>11702</v>
      </c>
    </row>
    <row r="77" spans="1:4" x14ac:dyDescent="0.2">
      <c r="A77" t="s">
        <v>84</v>
      </c>
      <c r="B77">
        <v>76</v>
      </c>
      <c r="C77">
        <f t="shared" si="1"/>
        <v>5776</v>
      </c>
      <c r="D77" s="12">
        <v>15589</v>
      </c>
    </row>
    <row r="78" spans="1:4" x14ac:dyDescent="0.2">
      <c r="A78" t="s">
        <v>85</v>
      </c>
      <c r="B78">
        <v>77</v>
      </c>
      <c r="C78">
        <f t="shared" si="1"/>
        <v>5929</v>
      </c>
      <c r="D78" s="12">
        <v>14852</v>
      </c>
    </row>
    <row r="79" spans="1:4" x14ac:dyDescent="0.2">
      <c r="A79" t="s">
        <v>86</v>
      </c>
      <c r="B79">
        <v>78</v>
      </c>
      <c r="C79">
        <f t="shared" si="1"/>
        <v>6084</v>
      </c>
      <c r="D79" s="12">
        <v>13612</v>
      </c>
    </row>
    <row r="80" spans="1:4" x14ac:dyDescent="0.2">
      <c r="A80" t="s">
        <v>87</v>
      </c>
      <c r="B80">
        <v>79</v>
      </c>
      <c r="C80">
        <f t="shared" si="1"/>
        <v>6241</v>
      </c>
      <c r="D80" s="12">
        <v>12380</v>
      </c>
    </row>
    <row r="81" spans="1:4" x14ac:dyDescent="0.2">
      <c r="A81" t="s">
        <v>88</v>
      </c>
      <c r="B81">
        <v>80</v>
      </c>
      <c r="C81">
        <f t="shared" si="1"/>
        <v>6400</v>
      </c>
      <c r="D81" s="12">
        <v>15501</v>
      </c>
    </row>
    <row r="82" spans="1:4" x14ac:dyDescent="0.2">
      <c r="A82" t="s">
        <v>89</v>
      </c>
      <c r="B82">
        <v>81</v>
      </c>
      <c r="C82">
        <f t="shared" si="1"/>
        <v>6561</v>
      </c>
      <c r="D82" s="12">
        <v>16322</v>
      </c>
    </row>
    <row r="83" spans="1:4" x14ac:dyDescent="0.2">
      <c r="A83" t="s">
        <v>90</v>
      </c>
      <c r="B83">
        <v>82</v>
      </c>
      <c r="C83">
        <f t="shared" si="1"/>
        <v>6724</v>
      </c>
      <c r="D83" s="12">
        <v>12157</v>
      </c>
    </row>
    <row r="84" spans="1:4" x14ac:dyDescent="0.2">
      <c r="A84" t="s">
        <v>91</v>
      </c>
      <c r="B84">
        <v>83</v>
      </c>
      <c r="C84">
        <f t="shared" si="1"/>
        <v>6889</v>
      </c>
      <c r="D84" s="12">
        <v>11124</v>
      </c>
    </row>
    <row r="85" spans="1:4" x14ac:dyDescent="0.2">
      <c r="A85" t="s">
        <v>92</v>
      </c>
      <c r="B85">
        <v>84</v>
      </c>
      <c r="C85">
        <f t="shared" si="1"/>
        <v>7056</v>
      </c>
      <c r="D85" s="12">
        <v>14621</v>
      </c>
    </row>
    <row r="86" spans="1:4" x14ac:dyDescent="0.2">
      <c r="A86" t="s">
        <v>93</v>
      </c>
      <c r="B86">
        <v>85</v>
      </c>
      <c r="C86">
        <f t="shared" si="1"/>
        <v>7225</v>
      </c>
      <c r="D86" s="12">
        <v>14035</v>
      </c>
    </row>
    <row r="87" spans="1:4" x14ac:dyDescent="0.2">
      <c r="A87" t="s">
        <v>94</v>
      </c>
      <c r="B87">
        <v>86</v>
      </c>
      <c r="C87">
        <f t="shared" si="1"/>
        <v>7396</v>
      </c>
      <c r="D87" s="12">
        <v>11159</v>
      </c>
    </row>
    <row r="88" spans="1:4" x14ac:dyDescent="0.2">
      <c r="A88" t="s">
        <v>95</v>
      </c>
      <c r="B88">
        <v>87</v>
      </c>
      <c r="C88">
        <f t="shared" si="1"/>
        <v>7569</v>
      </c>
      <c r="D88" s="12">
        <v>10944</v>
      </c>
    </row>
    <row r="89" spans="1:4" x14ac:dyDescent="0.2">
      <c r="A89" t="s">
        <v>96</v>
      </c>
      <c r="B89">
        <v>88</v>
      </c>
      <c r="C89">
        <f t="shared" si="1"/>
        <v>7744</v>
      </c>
      <c r="D89" s="12">
        <v>15824</v>
      </c>
    </row>
    <row r="90" spans="1:4" x14ac:dyDescent="0.2">
      <c r="A90" t="s">
        <v>97</v>
      </c>
      <c r="B90">
        <v>89</v>
      </c>
      <c r="C90">
        <f t="shared" si="1"/>
        <v>7921</v>
      </c>
      <c r="D90" s="12">
        <v>14378</v>
      </c>
    </row>
    <row r="91" spans="1:4" x14ac:dyDescent="0.2">
      <c r="A91" t="s">
        <v>98</v>
      </c>
      <c r="B91">
        <v>90</v>
      </c>
      <c r="C91">
        <f t="shared" si="1"/>
        <v>8100</v>
      </c>
      <c r="D91" s="12">
        <v>11816</v>
      </c>
    </row>
    <row r="92" spans="1:4" x14ac:dyDescent="0.2">
      <c r="A92" t="s">
        <v>99</v>
      </c>
      <c r="B92">
        <v>91</v>
      </c>
      <c r="C92">
        <f t="shared" si="1"/>
        <v>8281</v>
      </c>
      <c r="D92" s="12">
        <v>12233</v>
      </c>
    </row>
    <row r="93" spans="1:4" x14ac:dyDescent="0.2">
      <c r="A93" t="s">
        <v>100</v>
      </c>
      <c r="B93">
        <v>92</v>
      </c>
      <c r="C93">
        <f t="shared" si="1"/>
        <v>8464</v>
      </c>
      <c r="D93" s="12">
        <v>17344</v>
      </c>
    </row>
    <row r="94" spans="1:4" x14ac:dyDescent="0.2">
      <c r="A94" t="s">
        <v>101</v>
      </c>
      <c r="B94">
        <v>93</v>
      </c>
      <c r="C94">
        <f t="shared" si="1"/>
        <v>8649</v>
      </c>
      <c r="D94" s="12">
        <v>16812</v>
      </c>
    </row>
    <row r="95" spans="1:4" x14ac:dyDescent="0.2">
      <c r="A95" t="s">
        <v>102</v>
      </c>
      <c r="B95">
        <v>94</v>
      </c>
      <c r="C95">
        <f t="shared" si="1"/>
        <v>8836</v>
      </c>
      <c r="D95" s="12">
        <v>12181</v>
      </c>
    </row>
    <row r="96" spans="1:4" x14ac:dyDescent="0.2">
      <c r="A96" t="s">
        <v>103</v>
      </c>
      <c r="B96">
        <v>95</v>
      </c>
      <c r="C96">
        <f t="shared" si="1"/>
        <v>9025</v>
      </c>
      <c r="D96" s="12">
        <v>13275</v>
      </c>
    </row>
    <row r="97" spans="1:4" x14ac:dyDescent="0.2">
      <c r="A97" t="s">
        <v>104</v>
      </c>
      <c r="B97">
        <v>96</v>
      </c>
      <c r="C97">
        <f t="shared" si="1"/>
        <v>9216</v>
      </c>
      <c r="D97" s="12">
        <v>18458</v>
      </c>
    </row>
    <row r="98" spans="1:4" x14ac:dyDescent="0.2">
      <c r="A98" t="s">
        <v>105</v>
      </c>
      <c r="B98">
        <v>97</v>
      </c>
      <c r="C98">
        <f t="shared" si="1"/>
        <v>9409</v>
      </c>
      <c r="D98" s="12">
        <v>17375</v>
      </c>
    </row>
    <row r="99" spans="1:4" x14ac:dyDescent="0.2">
      <c r="A99" t="s">
        <v>106</v>
      </c>
      <c r="B99">
        <v>98</v>
      </c>
      <c r="C99">
        <f t="shared" si="1"/>
        <v>9604</v>
      </c>
      <c r="D99" s="12">
        <v>14609</v>
      </c>
    </row>
    <row r="100" spans="1:4" x14ac:dyDescent="0.2">
      <c r="A100" t="s">
        <v>107</v>
      </c>
      <c r="B100">
        <v>99</v>
      </c>
      <c r="C100">
        <f t="shared" si="1"/>
        <v>9801</v>
      </c>
      <c r="D100" s="12">
        <v>13323</v>
      </c>
    </row>
    <row r="101" spans="1:4" x14ac:dyDescent="0.2">
      <c r="A101" t="s">
        <v>108</v>
      </c>
      <c r="B101">
        <v>100</v>
      </c>
      <c r="C101">
        <f t="shared" si="1"/>
        <v>10000</v>
      </c>
      <c r="D101" s="12">
        <v>18327</v>
      </c>
    </row>
    <row r="102" spans="1:4" x14ac:dyDescent="0.2">
      <c r="A102" t="s">
        <v>109</v>
      </c>
      <c r="B102">
        <v>101</v>
      </c>
      <c r="C102">
        <f t="shared" si="1"/>
        <v>10201</v>
      </c>
      <c r="D102" s="12">
        <v>16053</v>
      </c>
    </row>
    <row r="103" spans="1:4" x14ac:dyDescent="0.2">
      <c r="A103" t="s">
        <v>110</v>
      </c>
      <c r="B103">
        <v>102</v>
      </c>
      <c r="C103">
        <f t="shared" si="1"/>
        <v>10404</v>
      </c>
      <c r="D103" s="12">
        <v>15070</v>
      </c>
    </row>
    <row r="104" spans="1:4" x14ac:dyDescent="0.2">
      <c r="A104" t="s">
        <v>111</v>
      </c>
      <c r="B104">
        <v>103</v>
      </c>
      <c r="C104">
        <f t="shared" si="1"/>
        <v>10609</v>
      </c>
      <c r="D104" s="12">
        <v>13806</v>
      </c>
    </row>
    <row r="105" spans="1:4" x14ac:dyDescent="0.2">
      <c r="A105" t="s">
        <v>112</v>
      </c>
      <c r="B105">
        <v>104</v>
      </c>
      <c r="C105">
        <f t="shared" si="1"/>
        <v>10816</v>
      </c>
      <c r="D105" s="12">
        <v>18245</v>
      </c>
    </row>
    <row r="106" spans="1:4" x14ac:dyDescent="0.2">
      <c r="A106" t="s">
        <v>113</v>
      </c>
      <c r="B106">
        <v>105</v>
      </c>
      <c r="C106">
        <f t="shared" si="1"/>
        <v>11025</v>
      </c>
      <c r="D106" s="12">
        <v>17461</v>
      </c>
    </row>
    <row r="107" spans="1:4" x14ac:dyDescent="0.2">
      <c r="A107" t="s">
        <v>114</v>
      </c>
      <c r="B107">
        <v>106</v>
      </c>
      <c r="C107">
        <f t="shared" si="1"/>
        <v>11236</v>
      </c>
      <c r="D107" s="12">
        <v>14999</v>
      </c>
    </row>
    <row r="108" spans="1:4" x14ac:dyDescent="0.2">
      <c r="A108" t="s">
        <v>115</v>
      </c>
      <c r="B108">
        <v>107</v>
      </c>
      <c r="C108">
        <f t="shared" si="1"/>
        <v>11449</v>
      </c>
      <c r="D108" s="12">
        <v>16022</v>
      </c>
    </row>
    <row r="109" spans="1:4" x14ac:dyDescent="0.2">
      <c r="A109" t="s">
        <v>116</v>
      </c>
      <c r="B109">
        <v>108</v>
      </c>
      <c r="C109">
        <f t="shared" si="1"/>
        <v>11664</v>
      </c>
      <c r="D109" s="12">
        <v>20564</v>
      </c>
    </row>
    <row r="110" spans="1:4" x14ac:dyDescent="0.2">
      <c r="A110" t="s">
        <v>117</v>
      </c>
      <c r="B110">
        <v>109</v>
      </c>
      <c r="C110">
        <f t="shared" si="1"/>
        <v>11881</v>
      </c>
      <c r="D110" s="12">
        <v>16372</v>
      </c>
    </row>
    <row r="111" spans="1:4" x14ac:dyDescent="0.2">
      <c r="A111" t="s">
        <v>118</v>
      </c>
      <c r="B111">
        <v>110</v>
      </c>
      <c r="C111">
        <f t="shared" si="1"/>
        <v>12100</v>
      </c>
      <c r="D111" s="12">
        <v>15854</v>
      </c>
    </row>
    <row r="112" spans="1:4" x14ac:dyDescent="0.2">
      <c r="A112" t="s">
        <v>119</v>
      </c>
      <c r="B112">
        <v>111</v>
      </c>
      <c r="C112">
        <f t="shared" si="1"/>
        <v>12321</v>
      </c>
      <c r="D112" s="12">
        <v>15115</v>
      </c>
    </row>
    <row r="113" spans="1:4" x14ac:dyDescent="0.2">
      <c r="A113" t="s">
        <v>120</v>
      </c>
      <c r="B113">
        <v>112</v>
      </c>
      <c r="C113">
        <f t="shared" si="1"/>
        <v>12544</v>
      </c>
      <c r="D113" s="12">
        <v>18207</v>
      </c>
    </row>
    <row r="114" spans="1:4" x14ac:dyDescent="0.2">
      <c r="A114" t="s">
        <v>121</v>
      </c>
      <c r="B114">
        <v>113</v>
      </c>
      <c r="C114">
        <f t="shared" si="1"/>
        <v>12769</v>
      </c>
      <c r="D114" s="12">
        <v>19488</v>
      </c>
    </row>
    <row r="115" spans="1:4" x14ac:dyDescent="0.2">
      <c r="A115" t="s">
        <v>122</v>
      </c>
      <c r="B115">
        <v>114</v>
      </c>
      <c r="C115">
        <f t="shared" si="1"/>
        <v>12996</v>
      </c>
      <c r="D115" s="12">
        <v>16644</v>
      </c>
    </row>
    <row r="116" spans="1:4" x14ac:dyDescent="0.2">
      <c r="A116" t="s">
        <v>123</v>
      </c>
      <c r="B116">
        <v>115</v>
      </c>
      <c r="C116">
        <f t="shared" si="1"/>
        <v>13225</v>
      </c>
      <c r="D116" s="12">
        <v>18631</v>
      </c>
    </row>
    <row r="117" spans="1:4" x14ac:dyDescent="0.2">
      <c r="A117" t="s">
        <v>124</v>
      </c>
      <c r="B117">
        <v>116</v>
      </c>
      <c r="C117">
        <f t="shared" si="1"/>
        <v>13456</v>
      </c>
      <c r="D117" s="12">
        <v>21093</v>
      </c>
    </row>
    <row r="118" spans="1:4" x14ac:dyDescent="0.2">
      <c r="A118" t="s">
        <v>125</v>
      </c>
      <c r="B118">
        <v>117</v>
      </c>
      <c r="C118">
        <f t="shared" si="1"/>
        <v>13689</v>
      </c>
      <c r="D118" s="12">
        <v>22212</v>
      </c>
    </row>
    <row r="119" spans="1:4" x14ac:dyDescent="0.2">
      <c r="A119" t="s">
        <v>126</v>
      </c>
      <c r="B119">
        <v>118</v>
      </c>
      <c r="C119">
        <f t="shared" si="1"/>
        <v>13924</v>
      </c>
      <c r="D119" s="12">
        <v>19762</v>
      </c>
    </row>
    <row r="120" spans="1:4" x14ac:dyDescent="0.2">
      <c r="A120" t="s">
        <v>127</v>
      </c>
      <c r="B120">
        <v>119</v>
      </c>
      <c r="C120">
        <f t="shared" si="1"/>
        <v>14161</v>
      </c>
      <c r="D120" s="12">
        <v>19403</v>
      </c>
    </row>
    <row r="121" spans="1:4" x14ac:dyDescent="0.2">
      <c r="A121" t="s">
        <v>128</v>
      </c>
      <c r="B121">
        <v>120</v>
      </c>
      <c r="C121">
        <f t="shared" si="1"/>
        <v>14400</v>
      </c>
      <c r="D121" s="12">
        <v>21227</v>
      </c>
    </row>
    <row r="122" spans="1:4" x14ac:dyDescent="0.2">
      <c r="A122" t="s">
        <v>129</v>
      </c>
      <c r="B122">
        <v>121</v>
      </c>
      <c r="C122">
        <f t="shared" si="1"/>
        <v>14641</v>
      </c>
      <c r="D122" s="12">
        <v>23176</v>
      </c>
    </row>
    <row r="123" spans="1:4" x14ac:dyDescent="0.2">
      <c r="A123" t="s">
        <v>130</v>
      </c>
      <c r="B123">
        <v>122</v>
      </c>
      <c r="C123">
        <f t="shared" si="1"/>
        <v>14884</v>
      </c>
      <c r="D123" s="12">
        <v>20823</v>
      </c>
    </row>
    <row r="124" spans="1:4" x14ac:dyDescent="0.2">
      <c r="A124" t="s">
        <v>131</v>
      </c>
      <c r="B124">
        <v>123</v>
      </c>
      <c r="C124">
        <f t="shared" si="1"/>
        <v>15129</v>
      </c>
      <c r="D124" s="12">
        <v>20647</v>
      </c>
    </row>
    <row r="125" spans="1:4" x14ac:dyDescent="0.2">
      <c r="A125" t="s">
        <v>132</v>
      </c>
      <c r="B125">
        <v>124</v>
      </c>
      <c r="C125">
        <f t="shared" si="1"/>
        <v>15376</v>
      </c>
      <c r="D125" s="12">
        <v>21336</v>
      </c>
    </row>
    <row r="126" spans="1:4" x14ac:dyDescent="0.2">
      <c r="A126" t="s">
        <v>133</v>
      </c>
      <c r="B126">
        <v>125</v>
      </c>
      <c r="C126">
        <f t="shared" si="1"/>
        <v>15625</v>
      </c>
      <c r="D126" s="12">
        <v>23458</v>
      </c>
    </row>
    <row r="127" spans="1:4" x14ac:dyDescent="0.2">
      <c r="A127" t="s">
        <v>134</v>
      </c>
      <c r="B127">
        <v>126</v>
      </c>
      <c r="C127">
        <f t="shared" si="1"/>
        <v>15876</v>
      </c>
      <c r="D127" s="12">
        <v>22003</v>
      </c>
    </row>
    <row r="128" spans="1:4" x14ac:dyDescent="0.2">
      <c r="A128" t="s">
        <v>135</v>
      </c>
      <c r="B128">
        <v>127</v>
      </c>
      <c r="C128">
        <f t="shared" si="1"/>
        <v>16129</v>
      </c>
      <c r="D128" s="12">
        <v>21647</v>
      </c>
    </row>
    <row r="129" spans="1:4" x14ac:dyDescent="0.2">
      <c r="A129" t="s">
        <v>136</v>
      </c>
      <c r="B129">
        <v>128</v>
      </c>
      <c r="C129">
        <f t="shared" si="1"/>
        <v>16384</v>
      </c>
      <c r="D129" s="12">
        <v>26416</v>
      </c>
    </row>
    <row r="130" spans="1:4" x14ac:dyDescent="0.2">
      <c r="A130" t="s">
        <v>137</v>
      </c>
      <c r="B130">
        <v>129</v>
      </c>
      <c r="C130">
        <f t="shared" si="1"/>
        <v>16641</v>
      </c>
      <c r="D130" s="12">
        <v>25226</v>
      </c>
    </row>
    <row r="131" spans="1:4" x14ac:dyDescent="0.2">
      <c r="A131" t="s">
        <v>138</v>
      </c>
      <c r="B131">
        <v>130</v>
      </c>
      <c r="C131">
        <f t="shared" ref="C131:C150" si="2">B131*B131</f>
        <v>16900</v>
      </c>
      <c r="D131" s="12">
        <v>24723</v>
      </c>
    </row>
    <row r="132" spans="1:4" x14ac:dyDescent="0.2">
      <c r="A132" t="s">
        <v>139</v>
      </c>
      <c r="B132">
        <v>131</v>
      </c>
      <c r="C132">
        <f t="shared" si="2"/>
        <v>17161</v>
      </c>
      <c r="D132" s="12">
        <v>19945</v>
      </c>
    </row>
    <row r="133" spans="1:4" x14ac:dyDescent="0.2">
      <c r="A133" t="s">
        <v>140</v>
      </c>
      <c r="B133">
        <v>132</v>
      </c>
      <c r="C133">
        <f t="shared" si="2"/>
        <v>17424</v>
      </c>
      <c r="D133" s="12">
        <v>24040</v>
      </c>
    </row>
    <row r="134" spans="1:4" x14ac:dyDescent="0.2">
      <c r="A134" t="s">
        <v>141</v>
      </c>
      <c r="B134">
        <v>133</v>
      </c>
      <c r="C134">
        <f t="shared" si="2"/>
        <v>17689</v>
      </c>
      <c r="D134" s="12">
        <v>25034</v>
      </c>
    </row>
    <row r="135" spans="1:4" x14ac:dyDescent="0.2">
      <c r="A135" t="s">
        <v>142</v>
      </c>
      <c r="B135">
        <v>134</v>
      </c>
      <c r="C135">
        <f t="shared" si="2"/>
        <v>17956</v>
      </c>
      <c r="D135" s="12">
        <v>24885</v>
      </c>
    </row>
    <row r="136" spans="1:4" x14ac:dyDescent="0.2">
      <c r="A136" t="s">
        <v>143</v>
      </c>
      <c r="B136">
        <v>135</v>
      </c>
      <c r="C136">
        <f t="shared" si="2"/>
        <v>18225</v>
      </c>
      <c r="D136" s="12">
        <v>21168</v>
      </c>
    </row>
    <row r="137" spans="1:4" x14ac:dyDescent="0.2">
      <c r="A137" t="s">
        <v>144</v>
      </c>
      <c r="B137">
        <v>136</v>
      </c>
      <c r="C137">
        <f t="shared" si="2"/>
        <v>18496</v>
      </c>
      <c r="D137" s="12">
        <v>23541</v>
      </c>
    </row>
    <row r="138" spans="1:4" x14ac:dyDescent="0.2">
      <c r="A138" t="s">
        <v>145</v>
      </c>
      <c r="B138">
        <v>137</v>
      </c>
      <c r="C138">
        <f t="shared" si="2"/>
        <v>18769</v>
      </c>
      <c r="D138" s="12">
        <v>26019</v>
      </c>
    </row>
    <row r="139" spans="1:4" x14ac:dyDescent="0.2">
      <c r="A139" t="s">
        <v>146</v>
      </c>
      <c r="B139">
        <v>138</v>
      </c>
      <c r="C139">
        <f t="shared" si="2"/>
        <v>19044</v>
      </c>
      <c r="D139" s="12">
        <v>24657</v>
      </c>
    </row>
    <row r="140" spans="1:4" x14ac:dyDescent="0.2">
      <c r="A140" t="s">
        <v>147</v>
      </c>
      <c r="B140">
        <v>139</v>
      </c>
      <c r="C140">
        <f t="shared" si="2"/>
        <v>19321</v>
      </c>
      <c r="D140" s="12">
        <v>20599</v>
      </c>
    </row>
    <row r="141" spans="1:4" x14ac:dyDescent="0.2">
      <c r="A141" t="s">
        <v>148</v>
      </c>
      <c r="B141">
        <v>140</v>
      </c>
      <c r="C141">
        <f t="shared" si="2"/>
        <v>19600</v>
      </c>
      <c r="D141" s="12">
        <v>24534</v>
      </c>
    </row>
    <row r="142" spans="1:4" x14ac:dyDescent="0.2">
      <c r="A142" t="s">
        <v>149</v>
      </c>
      <c r="B142">
        <v>141</v>
      </c>
      <c r="C142">
        <f t="shared" si="2"/>
        <v>19881</v>
      </c>
      <c r="D142" s="12">
        <v>28717</v>
      </c>
    </row>
    <row r="143" spans="1:4" x14ac:dyDescent="0.2">
      <c r="A143" t="s">
        <v>150</v>
      </c>
      <c r="B143">
        <v>142</v>
      </c>
      <c r="C143">
        <f t="shared" si="2"/>
        <v>20164</v>
      </c>
      <c r="D143" s="12">
        <v>26138</v>
      </c>
    </row>
    <row r="144" spans="1:4" x14ac:dyDescent="0.2">
      <c r="A144" t="s">
        <v>151</v>
      </c>
      <c r="B144">
        <v>143</v>
      </c>
      <c r="C144">
        <f t="shared" si="2"/>
        <v>20449</v>
      </c>
      <c r="D144" s="12">
        <v>22968</v>
      </c>
    </row>
    <row r="145" spans="1:4" x14ac:dyDescent="0.2">
      <c r="A145" t="s">
        <v>152</v>
      </c>
      <c r="B145">
        <v>144</v>
      </c>
      <c r="C145">
        <f t="shared" si="2"/>
        <v>20736</v>
      </c>
      <c r="D145" s="12">
        <v>26577</v>
      </c>
    </row>
    <row r="146" spans="1:4" x14ac:dyDescent="0.2">
      <c r="A146" t="s">
        <v>153</v>
      </c>
      <c r="B146">
        <v>145</v>
      </c>
      <c r="C146">
        <f t="shared" si="2"/>
        <v>21025</v>
      </c>
      <c r="D146" s="12">
        <v>28660</v>
      </c>
    </row>
    <row r="147" spans="1:4" x14ac:dyDescent="0.2">
      <c r="A147" t="s">
        <v>154</v>
      </c>
      <c r="B147">
        <v>146</v>
      </c>
      <c r="C147">
        <f t="shared" si="2"/>
        <v>21316</v>
      </c>
      <c r="D147" s="12">
        <v>30430</v>
      </c>
    </row>
    <row r="148" spans="1:4" x14ac:dyDescent="0.2">
      <c r="A148" t="s">
        <v>155</v>
      </c>
      <c r="B148">
        <v>147</v>
      </c>
      <c r="C148">
        <f t="shared" si="2"/>
        <v>21609</v>
      </c>
      <c r="D148" s="12">
        <v>27356</v>
      </c>
    </row>
    <row r="149" spans="1:4" x14ac:dyDescent="0.2">
      <c r="A149" t="s">
        <v>156</v>
      </c>
      <c r="B149">
        <v>148</v>
      </c>
      <c r="C149">
        <f t="shared" si="2"/>
        <v>21904</v>
      </c>
      <c r="D149" s="12">
        <v>25454</v>
      </c>
    </row>
    <row r="150" spans="1:4" x14ac:dyDescent="0.2">
      <c r="A150" t="s">
        <v>157</v>
      </c>
      <c r="B150">
        <v>149</v>
      </c>
      <c r="C150">
        <f t="shared" si="2"/>
        <v>22201</v>
      </c>
      <c r="D150" s="12">
        <v>30194</v>
      </c>
    </row>
    <row r="151" spans="1:4" x14ac:dyDescent="0.2">
      <c r="A151" s="8"/>
    </row>
    <row r="152" spans="1:4" x14ac:dyDescent="0.2">
      <c r="A152" s="8"/>
    </row>
    <row r="153" spans="1:4" x14ac:dyDescent="0.2">
      <c r="A153" s="8"/>
    </row>
    <row r="154" spans="1:4" x14ac:dyDescent="0.2">
      <c r="A154" s="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-0.249977111117893"/>
  </sheetPr>
  <dimension ref="A1:O174"/>
  <sheetViews>
    <sheetView workbookViewId="0">
      <selection activeCell="H10" sqref="H10"/>
    </sheetView>
  </sheetViews>
  <sheetFormatPr defaultRowHeight="12.75" x14ac:dyDescent="0.2"/>
  <cols>
    <col min="1" max="1" width="18.7109375" bestFit="1" customWidth="1"/>
    <col min="2" max="2" width="9.7109375" bestFit="1" customWidth="1"/>
    <col min="3" max="4" width="14" bestFit="1" customWidth="1"/>
    <col min="5" max="5" width="9.28515625" bestFit="1" customWidth="1"/>
    <col min="10" max="10" width="8" bestFit="1" customWidth="1"/>
    <col min="11" max="11" width="4" bestFit="1" customWidth="1"/>
    <col min="12" max="12" width="8" bestFit="1" customWidth="1"/>
    <col min="13" max="13" width="5.5703125" bestFit="1" customWidth="1"/>
  </cols>
  <sheetData>
    <row r="1" spans="1:15" x14ac:dyDescent="0.2">
      <c r="A1" t="s">
        <v>160</v>
      </c>
    </row>
    <row r="2" spans="1:15" ht="13.5" thickBot="1" x14ac:dyDescent="0.25"/>
    <row r="3" spans="1:15" x14ac:dyDescent="0.2">
      <c r="A3" s="16" t="s">
        <v>161</v>
      </c>
      <c r="B3" s="16"/>
      <c r="J3" s="30"/>
      <c r="K3" s="30"/>
      <c r="L3" s="30"/>
      <c r="M3" s="30"/>
      <c r="N3" s="30" t="s">
        <v>193</v>
      </c>
    </row>
    <row r="4" spans="1:15" x14ac:dyDescent="0.2">
      <c r="A4" s="13" t="s">
        <v>162</v>
      </c>
      <c r="B4" s="21">
        <v>0.91827718896010413</v>
      </c>
      <c r="J4" s="30"/>
      <c r="K4" s="30"/>
      <c r="L4" s="30" t="s">
        <v>189</v>
      </c>
      <c r="M4" s="30">
        <v>150</v>
      </c>
      <c r="N4" s="31">
        <f>$B$17+M4*$B$18+M4*M4*$B$19</f>
        <v>27109.351062608974</v>
      </c>
    </row>
    <row r="5" spans="1:15" x14ac:dyDescent="0.2">
      <c r="A5" s="13" t="s">
        <v>163</v>
      </c>
      <c r="B5" s="21">
        <v>0.84323299576447075</v>
      </c>
      <c r="J5" s="30"/>
      <c r="K5" s="30"/>
      <c r="L5" s="30" t="s">
        <v>190</v>
      </c>
      <c r="M5" s="30">
        <v>151</v>
      </c>
      <c r="N5" s="31">
        <f t="shared" ref="N5:N7" si="0">$B$17+M5*$B$18+M5*M5*$B$19</f>
        <v>27345.7298720279</v>
      </c>
    </row>
    <row r="6" spans="1:15" x14ac:dyDescent="0.2">
      <c r="A6" s="19" t="s">
        <v>164</v>
      </c>
      <c r="B6" s="20">
        <v>0.84108550255576486</v>
      </c>
      <c r="J6" s="30"/>
      <c r="K6" s="30"/>
      <c r="L6" s="30" t="s">
        <v>191</v>
      </c>
      <c r="M6" s="30">
        <v>152</v>
      </c>
      <c r="N6" s="31">
        <f t="shared" si="0"/>
        <v>27583.638873698794</v>
      </c>
    </row>
    <row r="7" spans="1:15" x14ac:dyDescent="0.2">
      <c r="A7" s="13" t="s">
        <v>165</v>
      </c>
      <c r="B7" s="21">
        <v>2330.3024258956166</v>
      </c>
      <c r="J7" s="30"/>
      <c r="K7" s="30"/>
      <c r="L7" s="30" t="s">
        <v>192</v>
      </c>
      <c r="M7" s="30">
        <v>153</v>
      </c>
      <c r="N7" s="31">
        <f t="shared" si="0"/>
        <v>27823.07806762166</v>
      </c>
    </row>
    <row r="8" spans="1:15" ht="13.5" thickBot="1" x14ac:dyDescent="0.25">
      <c r="A8" s="14" t="s">
        <v>166</v>
      </c>
      <c r="B8" s="14">
        <v>149</v>
      </c>
      <c r="M8" s="32" t="s">
        <v>170</v>
      </c>
      <c r="N8" s="57">
        <f>SUM(N4:N7)</f>
        <v>109861.79787595733</v>
      </c>
      <c r="O8" s="57" t="s">
        <v>210</v>
      </c>
    </row>
    <row r="10" spans="1:15" ht="13.5" thickBot="1" x14ac:dyDescent="0.25">
      <c r="A10" t="s">
        <v>167</v>
      </c>
    </row>
    <row r="11" spans="1:15" x14ac:dyDescent="0.2">
      <c r="A11" s="15"/>
      <c r="B11" s="15" t="s">
        <v>172</v>
      </c>
      <c r="C11" s="15" t="s">
        <v>173</v>
      </c>
      <c r="D11" s="15" t="s">
        <v>174</v>
      </c>
      <c r="E11" s="15" t="s">
        <v>175</v>
      </c>
      <c r="F11" s="15" t="s">
        <v>176</v>
      </c>
    </row>
    <row r="12" spans="1:15" x14ac:dyDescent="0.2">
      <c r="A12" s="13" t="s">
        <v>168</v>
      </c>
      <c r="B12" s="13">
        <v>2</v>
      </c>
      <c r="C12" s="35">
        <v>4264522040.3656321</v>
      </c>
      <c r="D12" s="35">
        <v>2132261020.182816</v>
      </c>
      <c r="E12" s="35">
        <v>392.65921416935203</v>
      </c>
      <c r="F12" s="13">
        <v>1.793040592547496E-59</v>
      </c>
    </row>
    <row r="13" spans="1:15" x14ac:dyDescent="0.2">
      <c r="A13" s="13" t="s">
        <v>169</v>
      </c>
      <c r="B13" s="13">
        <v>146</v>
      </c>
      <c r="C13" s="35">
        <v>792825171.83570933</v>
      </c>
      <c r="D13" s="35">
        <v>5430309.3961349959</v>
      </c>
      <c r="E13" s="35"/>
      <c r="F13" s="13"/>
    </row>
    <row r="14" spans="1:15" ht="13.5" thickBot="1" x14ac:dyDescent="0.25">
      <c r="A14" s="14" t="s">
        <v>170</v>
      </c>
      <c r="B14" s="14">
        <v>148</v>
      </c>
      <c r="C14" s="36">
        <v>5057347212.2013416</v>
      </c>
      <c r="D14" s="36"/>
      <c r="E14" s="36"/>
      <c r="F14" s="14"/>
    </row>
    <row r="15" spans="1:15" ht="13.5" thickBot="1" x14ac:dyDescent="0.25"/>
    <row r="16" spans="1:15" x14ac:dyDescent="0.2">
      <c r="A16" s="15"/>
      <c r="B16" s="15" t="s">
        <v>177</v>
      </c>
      <c r="C16" s="15" t="s">
        <v>165</v>
      </c>
      <c r="D16" s="15" t="s">
        <v>178</v>
      </c>
      <c r="E16" s="15" t="s">
        <v>179</v>
      </c>
      <c r="F16" s="15" t="s">
        <v>180</v>
      </c>
      <c r="G16" s="15" t="s">
        <v>181</v>
      </c>
      <c r="H16" s="15" t="s">
        <v>182</v>
      </c>
      <c r="I16" s="15" t="s">
        <v>183</v>
      </c>
    </row>
    <row r="17" spans="1:12" x14ac:dyDescent="0.2">
      <c r="A17" s="13" t="s">
        <v>171</v>
      </c>
      <c r="B17" s="54">
        <v>8981.9569033490388</v>
      </c>
      <c r="C17" s="22">
        <v>580.49184576574214</v>
      </c>
      <c r="D17" s="22">
        <v>15.473011324561677</v>
      </c>
      <c r="E17" s="51">
        <v>1.3985651116843906E-32</v>
      </c>
      <c r="F17" s="13">
        <v>7834.7043664427711</v>
      </c>
      <c r="G17" s="13">
        <v>10129.209440255307</v>
      </c>
      <c r="H17" s="13">
        <v>7834.7043664427711</v>
      </c>
      <c r="I17" s="13">
        <v>10129.209440255307</v>
      </c>
      <c r="L17" s="30"/>
    </row>
    <row r="18" spans="1:12" x14ac:dyDescent="0.2">
      <c r="A18" s="13" t="s">
        <v>159</v>
      </c>
      <c r="B18" s="54">
        <v>6.084875497193873</v>
      </c>
      <c r="C18" s="22">
        <v>17.867120059220312</v>
      </c>
      <c r="D18" s="22">
        <v>0.34056274749515542</v>
      </c>
      <c r="E18" s="51">
        <v>0.73392231525793794</v>
      </c>
      <c r="F18" s="13">
        <v>-29.226729591952189</v>
      </c>
      <c r="G18" s="13">
        <v>41.396480586339933</v>
      </c>
      <c r="H18" s="13">
        <v>-29.226729591952189</v>
      </c>
      <c r="I18" s="13">
        <v>41.396480586339933</v>
      </c>
      <c r="J18" s="30" t="s">
        <v>205</v>
      </c>
      <c r="L18" s="30"/>
    </row>
    <row r="19" spans="1:12" ht="13.5" thickBot="1" x14ac:dyDescent="0.25">
      <c r="A19" s="48" t="s">
        <v>202</v>
      </c>
      <c r="B19" s="55">
        <v>0.76509612598581567</v>
      </c>
      <c r="C19" s="48">
        <v>0.11538033016696335</v>
      </c>
      <c r="D19" s="48">
        <v>6.6310793605692444</v>
      </c>
      <c r="E19" s="53">
        <v>6.0405022749059323E-10</v>
      </c>
      <c r="F19" s="48">
        <v>0.53706471183473792</v>
      </c>
      <c r="G19" s="48">
        <v>0.99312754013689342</v>
      </c>
      <c r="H19" s="48">
        <v>0.53706471183473792</v>
      </c>
      <c r="I19" s="48">
        <v>0.99312754013689342</v>
      </c>
      <c r="J19" s="30" t="s">
        <v>206</v>
      </c>
      <c r="L19" s="30"/>
    </row>
    <row r="20" spans="1:12" x14ac:dyDescent="0.2">
      <c r="C20" s="32"/>
      <c r="D20" s="33"/>
      <c r="J20" s="30" t="s">
        <v>218</v>
      </c>
    </row>
    <row r="21" spans="1:12" x14ac:dyDescent="0.2">
      <c r="C21" s="49" t="s">
        <v>196</v>
      </c>
      <c r="D21" s="43">
        <f>AVERAGE(D26:D174)</f>
        <v>5320974.3076222083</v>
      </c>
    </row>
    <row r="22" spans="1:12" x14ac:dyDescent="0.2">
      <c r="C22" s="49" t="s">
        <v>197</v>
      </c>
      <c r="D22" s="43">
        <f>SQRT(D21)</f>
        <v>2306.7237172280102</v>
      </c>
    </row>
    <row r="23" spans="1:12" x14ac:dyDescent="0.2">
      <c r="A23" t="s">
        <v>184</v>
      </c>
    </row>
    <row r="24" spans="1:12" ht="13.5" thickBot="1" x14ac:dyDescent="0.25">
      <c r="D24" s="30"/>
    </row>
    <row r="25" spans="1:12" x14ac:dyDescent="0.2">
      <c r="A25" s="15" t="s">
        <v>185</v>
      </c>
      <c r="B25" s="15" t="s">
        <v>186</v>
      </c>
      <c r="C25" s="15" t="s">
        <v>187</v>
      </c>
      <c r="D25" s="34" t="s">
        <v>203</v>
      </c>
      <c r="E25" s="29"/>
    </row>
    <row r="26" spans="1:12" x14ac:dyDescent="0.2">
      <c r="A26" s="13">
        <v>1</v>
      </c>
      <c r="B26" s="27">
        <v>8988.8068749722188</v>
      </c>
      <c r="C26" s="27">
        <v>-996.80687497221879</v>
      </c>
      <c r="D26" s="34">
        <f>C26*C26</f>
        <v>993623.94599188061</v>
      </c>
    </row>
    <row r="27" spans="1:12" x14ac:dyDescent="0.2">
      <c r="A27" s="13">
        <v>2</v>
      </c>
      <c r="B27" s="27">
        <v>8997.1870388473708</v>
      </c>
      <c r="C27" s="27">
        <v>-2883.1870388473708</v>
      </c>
      <c r="D27" s="34">
        <f t="shared" ref="D27:D90" si="1">C27*C27</f>
        <v>8312767.5009774705</v>
      </c>
    </row>
    <row r="28" spans="1:12" x14ac:dyDescent="0.2">
      <c r="A28" s="13">
        <v>3</v>
      </c>
      <c r="B28" s="27">
        <v>9007.097394974493</v>
      </c>
      <c r="C28" s="27">
        <v>-3042.097394974493</v>
      </c>
      <c r="D28" s="34">
        <f t="shared" si="1"/>
        <v>9254356.5605105963</v>
      </c>
    </row>
    <row r="29" spans="1:12" x14ac:dyDescent="0.2">
      <c r="A29" s="13">
        <v>4</v>
      </c>
      <c r="B29" s="27">
        <v>9018.5379433535873</v>
      </c>
      <c r="C29" s="27">
        <v>-558.53794335358725</v>
      </c>
      <c r="D29" s="34">
        <f t="shared" si="1"/>
        <v>311964.63416565506</v>
      </c>
    </row>
    <row r="30" spans="1:12" x14ac:dyDescent="0.2">
      <c r="A30" s="13">
        <v>5</v>
      </c>
      <c r="B30" s="27">
        <v>9031.5086839846535</v>
      </c>
      <c r="C30" s="27">
        <v>-708.50868398465354</v>
      </c>
      <c r="D30" s="34">
        <f t="shared" si="1"/>
        <v>501984.55528166564</v>
      </c>
    </row>
    <row r="31" spans="1:12" x14ac:dyDescent="0.2">
      <c r="A31" s="13">
        <v>6</v>
      </c>
      <c r="B31" s="27">
        <v>9046.0096168676919</v>
      </c>
      <c r="C31" s="27">
        <v>-2713.0096168676919</v>
      </c>
      <c r="D31" s="34">
        <f t="shared" si="1"/>
        <v>7360421.1812165799</v>
      </c>
    </row>
    <row r="32" spans="1:12" x14ac:dyDescent="0.2">
      <c r="A32" s="13">
        <v>7</v>
      </c>
      <c r="B32" s="27">
        <v>9062.0407420027022</v>
      </c>
      <c r="C32" s="27">
        <v>-3387.0407420027022</v>
      </c>
      <c r="D32" s="34">
        <f t="shared" si="1"/>
        <v>11472044.987986216</v>
      </c>
    </row>
    <row r="33" spans="1:4" x14ac:dyDescent="0.2">
      <c r="A33" s="13">
        <v>8</v>
      </c>
      <c r="B33" s="27">
        <v>9079.6020593896828</v>
      </c>
      <c r="C33" s="27">
        <v>1010.3979406103172</v>
      </c>
      <c r="D33" s="34">
        <f t="shared" si="1"/>
        <v>1020903.99838957</v>
      </c>
    </row>
    <row r="34" spans="1:4" x14ac:dyDescent="0.2">
      <c r="A34" s="13">
        <v>9</v>
      </c>
      <c r="B34" s="27">
        <v>9098.6935690286355</v>
      </c>
      <c r="C34" s="27">
        <v>-63.693569028635466</v>
      </c>
      <c r="D34" s="34">
        <f t="shared" si="1"/>
        <v>4056.8707356055511</v>
      </c>
    </row>
    <row r="35" spans="1:4" x14ac:dyDescent="0.2">
      <c r="A35" s="13">
        <v>10</v>
      </c>
      <c r="B35" s="27">
        <v>9119.3152709195601</v>
      </c>
      <c r="C35" s="27">
        <v>-2143.3152709195601</v>
      </c>
      <c r="D35" s="34">
        <f t="shared" si="1"/>
        <v>4593800.3505569873</v>
      </c>
    </row>
    <row r="36" spans="1:4" x14ac:dyDescent="0.2">
      <c r="A36" s="13">
        <v>11</v>
      </c>
      <c r="B36" s="27">
        <v>9141.467165062455</v>
      </c>
      <c r="C36" s="27">
        <v>-2682.467165062455</v>
      </c>
      <c r="D36" s="34">
        <f t="shared" si="1"/>
        <v>7195630.0916382046</v>
      </c>
    </row>
    <row r="37" spans="1:4" x14ac:dyDescent="0.2">
      <c r="A37" s="13">
        <v>12</v>
      </c>
      <c r="B37" s="27">
        <v>9165.1492514573238</v>
      </c>
      <c r="C37" s="27">
        <v>1730.8507485426762</v>
      </c>
      <c r="D37" s="34">
        <f t="shared" si="1"/>
        <v>2995844.3137307428</v>
      </c>
    </row>
    <row r="38" spans="1:4" x14ac:dyDescent="0.2">
      <c r="A38" s="13">
        <v>13</v>
      </c>
      <c r="B38" s="27">
        <v>9190.3615301041627</v>
      </c>
      <c r="C38" s="27">
        <v>787.63846989583726</v>
      </c>
      <c r="D38" s="34">
        <f t="shared" si="1"/>
        <v>620374.3592598557</v>
      </c>
    </row>
    <row r="39" spans="1:4" x14ac:dyDescent="0.2">
      <c r="A39" s="13">
        <v>14</v>
      </c>
      <c r="B39" s="27">
        <v>9217.1040010029737</v>
      </c>
      <c r="C39" s="27">
        <v>-1751.1040010029737</v>
      </c>
      <c r="D39" s="34">
        <f t="shared" si="1"/>
        <v>3066365.2223286228</v>
      </c>
    </row>
    <row r="40" spans="1:4" x14ac:dyDescent="0.2">
      <c r="A40" s="13">
        <v>15</v>
      </c>
      <c r="B40" s="27">
        <v>9245.376664153755</v>
      </c>
      <c r="C40" s="27">
        <v>-2046.376664153755</v>
      </c>
      <c r="D40" s="34">
        <f t="shared" si="1"/>
        <v>4187657.4515930503</v>
      </c>
    </row>
    <row r="41" spans="1:4" x14ac:dyDescent="0.2">
      <c r="A41" s="13">
        <v>16</v>
      </c>
      <c r="B41" s="27">
        <v>9275.1795195565082</v>
      </c>
      <c r="C41" s="27">
        <v>1701.8204804434918</v>
      </c>
      <c r="D41" s="34">
        <f t="shared" si="1"/>
        <v>2896192.9476569169</v>
      </c>
    </row>
    <row r="42" spans="1:4" x14ac:dyDescent="0.2">
      <c r="A42" s="13">
        <v>17</v>
      </c>
      <c r="B42" s="27">
        <v>9306.5125672112354</v>
      </c>
      <c r="C42" s="27">
        <v>105.48743278876464</v>
      </c>
      <c r="D42" s="34">
        <f t="shared" si="1"/>
        <v>11127.598476364137</v>
      </c>
    </row>
    <row r="43" spans="1:4" x14ac:dyDescent="0.2">
      <c r="A43" s="13">
        <v>18</v>
      </c>
      <c r="B43" s="27">
        <v>9339.3758071179327</v>
      </c>
      <c r="C43" s="27">
        <v>-2998.3758071179327</v>
      </c>
      <c r="D43" s="34">
        <f t="shared" si="1"/>
        <v>8990257.4807101153</v>
      </c>
    </row>
    <row r="44" spans="1:4" x14ac:dyDescent="0.2">
      <c r="A44" s="13">
        <v>19</v>
      </c>
      <c r="B44" s="27">
        <v>9373.7692392766021</v>
      </c>
      <c r="C44" s="27">
        <v>-1589.7692392766021</v>
      </c>
      <c r="D44" s="34">
        <f t="shared" si="1"/>
        <v>2527366.2341501061</v>
      </c>
    </row>
    <row r="45" spans="1:4" x14ac:dyDescent="0.2">
      <c r="A45" s="13">
        <v>20</v>
      </c>
      <c r="B45" s="27">
        <v>9409.6928636872417</v>
      </c>
      <c r="C45" s="27">
        <v>2501.3071363127583</v>
      </c>
      <c r="D45" s="34">
        <f t="shared" si="1"/>
        <v>6256537.3901691316</v>
      </c>
    </row>
    <row r="46" spans="1:4" x14ac:dyDescent="0.2">
      <c r="A46" s="13">
        <v>21</v>
      </c>
      <c r="B46" s="27">
        <v>9447.1466803498552</v>
      </c>
      <c r="C46" s="27">
        <v>631.85331965014484</v>
      </c>
      <c r="D46" s="34">
        <f t="shared" si="1"/>
        <v>399238.61755290814</v>
      </c>
    </row>
    <row r="47" spans="1:4" x14ac:dyDescent="0.2">
      <c r="A47" s="13">
        <v>22</v>
      </c>
      <c r="B47" s="27">
        <v>9486.1306892644388</v>
      </c>
      <c r="C47" s="27">
        <v>-1765.1306892644388</v>
      </c>
      <c r="D47" s="34">
        <f t="shared" si="1"/>
        <v>3115686.3501831531</v>
      </c>
    </row>
    <row r="48" spans="1:4" x14ac:dyDescent="0.2">
      <c r="A48" s="13">
        <v>23</v>
      </c>
      <c r="B48" s="27">
        <v>9526.6448904309946</v>
      </c>
      <c r="C48" s="27">
        <v>-1329.6448904309946</v>
      </c>
      <c r="D48" s="34">
        <f t="shared" si="1"/>
        <v>1767955.5346492515</v>
      </c>
    </row>
    <row r="49" spans="1:4" x14ac:dyDescent="0.2">
      <c r="A49" s="13">
        <v>24</v>
      </c>
      <c r="B49" s="27">
        <v>9568.6892838495205</v>
      </c>
      <c r="C49" s="27">
        <v>2469.3107161504795</v>
      </c>
      <c r="D49" s="34">
        <f t="shared" si="1"/>
        <v>6097495.4128955938</v>
      </c>
    </row>
    <row r="50" spans="1:4" x14ac:dyDescent="0.2">
      <c r="A50" s="13">
        <v>25</v>
      </c>
      <c r="B50" s="27">
        <v>9612.2638695200203</v>
      </c>
      <c r="C50" s="27">
        <v>2350.7361304799797</v>
      </c>
      <c r="D50" s="34">
        <f t="shared" si="1"/>
        <v>5525960.3551439885</v>
      </c>
    </row>
    <row r="51" spans="1:4" x14ac:dyDescent="0.2">
      <c r="A51" s="13">
        <v>26</v>
      </c>
      <c r="B51" s="27">
        <v>9657.3686474424903</v>
      </c>
      <c r="C51" s="27">
        <v>-1624.3686474424903</v>
      </c>
      <c r="D51" s="34">
        <f t="shared" si="1"/>
        <v>2638573.5027941456</v>
      </c>
    </row>
    <row r="52" spans="1:4" x14ac:dyDescent="0.2">
      <c r="A52" s="13">
        <v>27</v>
      </c>
      <c r="B52" s="27">
        <v>9704.0036176169324</v>
      </c>
      <c r="C52" s="27">
        <v>-1086.0036176169324</v>
      </c>
      <c r="D52" s="34">
        <f t="shared" si="1"/>
        <v>1179403.8574770642</v>
      </c>
    </row>
    <row r="53" spans="1:4" x14ac:dyDescent="0.2">
      <c r="A53" s="13">
        <v>28</v>
      </c>
      <c r="B53" s="27">
        <v>9752.1687800433465</v>
      </c>
      <c r="C53" s="27">
        <v>3872.8312199566535</v>
      </c>
      <c r="D53" s="34">
        <f t="shared" si="1"/>
        <v>14998821.658270942</v>
      </c>
    </row>
    <row r="54" spans="1:4" x14ac:dyDescent="0.2">
      <c r="A54" s="13">
        <v>29</v>
      </c>
      <c r="B54" s="27">
        <v>9801.8641347217326</v>
      </c>
      <c r="C54" s="27">
        <v>1932.1358652782674</v>
      </c>
      <c r="D54" s="34">
        <f t="shared" si="1"/>
        <v>3733149.0018945988</v>
      </c>
    </row>
    <row r="55" spans="1:4" x14ac:dyDescent="0.2">
      <c r="A55" s="13">
        <v>30</v>
      </c>
      <c r="B55" s="27">
        <v>9853.089681652089</v>
      </c>
      <c r="C55" s="27">
        <v>-958.08968165208898</v>
      </c>
      <c r="D55" s="34">
        <f t="shared" si="1"/>
        <v>917935.83808820124</v>
      </c>
    </row>
    <row r="56" spans="1:4" x14ac:dyDescent="0.2">
      <c r="A56" s="13">
        <v>31</v>
      </c>
      <c r="B56" s="27">
        <v>9905.8454208344174</v>
      </c>
      <c r="C56" s="27">
        <v>-1178.8454208344174</v>
      </c>
      <c r="D56" s="34">
        <f t="shared" si="1"/>
        <v>1389676.5262222746</v>
      </c>
    </row>
    <row r="57" spans="1:4" x14ac:dyDescent="0.2">
      <c r="A57" s="13">
        <v>32</v>
      </c>
      <c r="B57" s="27">
        <v>9960.1313522687178</v>
      </c>
      <c r="C57" s="27">
        <v>4013.8686477312822</v>
      </c>
      <c r="D57" s="34">
        <f t="shared" si="1"/>
        <v>16111141.521240152</v>
      </c>
    </row>
    <row r="58" spans="1:4" x14ac:dyDescent="0.2">
      <c r="A58" s="13">
        <v>33</v>
      </c>
      <c r="B58" s="27">
        <v>10015.94747595499</v>
      </c>
      <c r="C58" s="27">
        <v>2567.0525240450097</v>
      </c>
      <c r="D58" s="34">
        <f t="shared" si="1"/>
        <v>6589758.6612058552</v>
      </c>
    </row>
    <row r="59" spans="1:4" x14ac:dyDescent="0.2">
      <c r="A59" s="13">
        <v>34</v>
      </c>
      <c r="B59" s="27">
        <v>10073.293791893233</v>
      </c>
      <c r="C59" s="27">
        <v>-548.29379189323299</v>
      </c>
      <c r="D59" s="34">
        <f t="shared" si="1"/>
        <v>300626.08222865989</v>
      </c>
    </row>
    <row r="60" spans="1:4" x14ac:dyDescent="0.2">
      <c r="A60" s="13">
        <v>35</v>
      </c>
      <c r="B60" s="27">
        <v>10132.17030008345</v>
      </c>
      <c r="C60" s="27">
        <v>-470.17030008344955</v>
      </c>
      <c r="D60" s="34">
        <f t="shared" si="1"/>
        <v>221060.11108056101</v>
      </c>
    </row>
    <row r="61" spans="1:4" x14ac:dyDescent="0.2">
      <c r="A61" s="13">
        <v>36</v>
      </c>
      <c r="B61" s="27">
        <v>10192.577000525636</v>
      </c>
      <c r="C61" s="27">
        <v>5297.4229994743637</v>
      </c>
      <c r="D61" s="34">
        <f t="shared" si="1"/>
        <v>28062690.435359962</v>
      </c>
    </row>
    <row r="62" spans="1:4" x14ac:dyDescent="0.2">
      <c r="A62" s="13">
        <v>37</v>
      </c>
      <c r="B62" s="27">
        <v>10254.513893219795</v>
      </c>
      <c r="C62" s="27">
        <v>3584.4861067802049</v>
      </c>
      <c r="D62" s="34">
        <f t="shared" si="1"/>
        <v>12848540.64970031</v>
      </c>
    </row>
    <row r="63" spans="1:4" x14ac:dyDescent="0.2">
      <c r="A63" s="13">
        <v>38</v>
      </c>
      <c r="B63" s="27">
        <v>10317.980978165924</v>
      </c>
      <c r="C63" s="27">
        <v>-270.98097816592417</v>
      </c>
      <c r="D63" s="34">
        <f t="shared" si="1"/>
        <v>73430.690527761079</v>
      </c>
    </row>
    <row r="64" spans="1:4" x14ac:dyDescent="0.2">
      <c r="A64" s="13">
        <v>39</v>
      </c>
      <c r="B64" s="27">
        <v>10382.978255364025</v>
      </c>
      <c r="C64" s="27">
        <v>-594.97825536402524</v>
      </c>
      <c r="D64" s="34">
        <f t="shared" si="1"/>
        <v>353999.12435601925</v>
      </c>
    </row>
    <row r="65" spans="1:4" x14ac:dyDescent="0.2">
      <c r="A65" s="13">
        <v>40</v>
      </c>
      <c r="B65" s="27">
        <v>10449.5057248141</v>
      </c>
      <c r="C65" s="27">
        <v>4528.4942751858998</v>
      </c>
      <c r="D65" s="34">
        <f t="shared" si="1"/>
        <v>20507260.400391467</v>
      </c>
    </row>
    <row r="66" spans="1:4" x14ac:dyDescent="0.2">
      <c r="A66" s="13">
        <v>41</v>
      </c>
      <c r="B66" s="27">
        <v>10517.563386516144</v>
      </c>
      <c r="C66" s="27">
        <v>2527.4366134838565</v>
      </c>
      <c r="D66" s="34">
        <f t="shared" si="1"/>
        <v>6387935.835178745</v>
      </c>
    </row>
    <row r="67" spans="1:4" x14ac:dyDescent="0.2">
      <c r="A67" s="13">
        <v>42</v>
      </c>
      <c r="B67" s="27">
        <v>10587.151240470161</v>
      </c>
      <c r="C67" s="27">
        <v>-1098.1512404701607</v>
      </c>
      <c r="D67" s="34">
        <f t="shared" si="1"/>
        <v>1205936.1469461527</v>
      </c>
    </row>
    <row r="68" spans="1:4" x14ac:dyDescent="0.2">
      <c r="A68" s="13">
        <v>43</v>
      </c>
      <c r="B68" s="27">
        <v>10658.26928667615</v>
      </c>
      <c r="C68" s="27">
        <v>-1917.2692866761499</v>
      </c>
      <c r="D68" s="34">
        <f t="shared" si="1"/>
        <v>3675921.5176316728</v>
      </c>
    </row>
    <row r="69" spans="1:4" x14ac:dyDescent="0.2">
      <c r="A69" s="13">
        <v>44</v>
      </c>
      <c r="B69" s="27">
        <v>10730.917525134109</v>
      </c>
      <c r="C69" s="27">
        <v>2418.0824748658906</v>
      </c>
      <c r="D69" s="34">
        <f t="shared" si="1"/>
        <v>5847122.8552535502</v>
      </c>
    </row>
    <row r="70" spans="1:4" x14ac:dyDescent="0.2">
      <c r="A70" s="13">
        <v>45</v>
      </c>
      <c r="B70" s="27">
        <v>10805.095955844039</v>
      </c>
      <c r="C70" s="27">
        <v>3300.9040441559609</v>
      </c>
      <c r="D70" s="34">
        <f t="shared" si="1"/>
        <v>10895967.508725177</v>
      </c>
    </row>
    <row r="71" spans="1:4" x14ac:dyDescent="0.2">
      <c r="A71" s="13">
        <v>46</v>
      </c>
      <c r="B71" s="27">
        <v>10880.804578805943</v>
      </c>
      <c r="C71" s="27">
        <v>-882.80457880594258</v>
      </c>
      <c r="D71" s="34">
        <f t="shared" si="1"/>
        <v>779343.92436073767</v>
      </c>
    </row>
    <row r="72" spans="1:4" x14ac:dyDescent="0.2">
      <c r="A72" s="13">
        <v>47</v>
      </c>
      <c r="B72" s="27">
        <v>10958.043394019816</v>
      </c>
      <c r="C72" s="27">
        <v>-924.04339401981633</v>
      </c>
      <c r="D72" s="34">
        <f t="shared" si="1"/>
        <v>853856.19403166149</v>
      </c>
    </row>
    <row r="73" spans="1:4" x14ac:dyDescent="0.2">
      <c r="A73" s="13">
        <v>48</v>
      </c>
      <c r="B73" s="27">
        <v>11036.812401485664</v>
      </c>
      <c r="C73" s="27">
        <v>4044.1875985143361</v>
      </c>
      <c r="D73" s="34">
        <f t="shared" si="1"/>
        <v>16355453.331977153</v>
      </c>
    </row>
    <row r="74" spans="1:4" x14ac:dyDescent="0.2">
      <c r="A74" s="13">
        <v>49</v>
      </c>
      <c r="B74" s="27">
        <v>11117.111601203482</v>
      </c>
      <c r="C74" s="27">
        <v>2148.8883987965182</v>
      </c>
      <c r="D74" s="34">
        <f t="shared" si="1"/>
        <v>4617721.3504822636</v>
      </c>
    </row>
    <row r="75" spans="1:4" x14ac:dyDescent="0.2">
      <c r="A75" s="13">
        <v>50</v>
      </c>
      <c r="B75" s="27">
        <v>11198.940993173272</v>
      </c>
      <c r="C75" s="27">
        <v>-1201.9409931732716</v>
      </c>
      <c r="D75" s="34">
        <f t="shared" si="1"/>
        <v>1444662.1510703505</v>
      </c>
    </row>
    <row r="76" spans="1:4" x14ac:dyDescent="0.2">
      <c r="A76" s="13">
        <v>51</v>
      </c>
      <c r="B76" s="27">
        <v>11282.300577395032</v>
      </c>
      <c r="C76" s="27">
        <v>-2255.3005773950317</v>
      </c>
      <c r="D76" s="34">
        <f t="shared" si="1"/>
        <v>5086380.6943983631</v>
      </c>
    </row>
    <row r="77" spans="1:4" x14ac:dyDescent="0.2">
      <c r="A77" s="13">
        <v>52</v>
      </c>
      <c r="B77" s="27">
        <v>11367.190353868766</v>
      </c>
      <c r="C77" s="27">
        <v>2956.8096461312343</v>
      </c>
      <c r="D77" s="34">
        <f t="shared" si="1"/>
        <v>8742723.2834547143</v>
      </c>
    </row>
    <row r="78" spans="1:4" x14ac:dyDescent="0.2">
      <c r="A78" s="13">
        <v>53</v>
      </c>
      <c r="B78" s="27">
        <v>11453.61032259447</v>
      </c>
      <c r="C78" s="27">
        <v>1695.3896774055302</v>
      </c>
      <c r="D78" s="34">
        <f t="shared" si="1"/>
        <v>2874346.1582532278</v>
      </c>
    </row>
    <row r="79" spans="1:4" x14ac:dyDescent="0.2">
      <c r="A79" s="13">
        <v>54</v>
      </c>
      <c r="B79" s="27">
        <v>11541.560483572146</v>
      </c>
      <c r="C79" s="27">
        <v>-332.56048357214604</v>
      </c>
      <c r="D79" s="34">
        <f t="shared" si="1"/>
        <v>110596.47523373962</v>
      </c>
    </row>
    <row r="80" spans="1:4" x14ac:dyDescent="0.2">
      <c r="A80" s="13">
        <v>55</v>
      </c>
      <c r="B80" s="27">
        <v>11631.040836801794</v>
      </c>
      <c r="C80" s="27">
        <v>-1299.0408368017943</v>
      </c>
      <c r="D80" s="34">
        <f t="shared" si="1"/>
        <v>1687507.095678706</v>
      </c>
    </row>
    <row r="81" spans="1:4" x14ac:dyDescent="0.2">
      <c r="A81" s="13">
        <v>56</v>
      </c>
      <c r="B81" s="27">
        <v>11722.051382283415</v>
      </c>
      <c r="C81" s="27">
        <v>3631.9486177165854</v>
      </c>
      <c r="D81" s="34">
        <f t="shared" si="1"/>
        <v>13191050.761733416</v>
      </c>
    </row>
    <row r="82" spans="1:4" x14ac:dyDescent="0.2">
      <c r="A82" s="13">
        <v>57</v>
      </c>
      <c r="B82" s="27">
        <v>11814.592120017005</v>
      </c>
      <c r="C82" s="27">
        <v>1985.4078799829949</v>
      </c>
      <c r="D82" s="34">
        <f t="shared" si="1"/>
        <v>3941844.4498985703</v>
      </c>
    </row>
    <row r="83" spans="1:4" x14ac:dyDescent="0.2">
      <c r="A83" s="13">
        <v>58</v>
      </c>
      <c r="B83" s="27">
        <v>11908.663050002568</v>
      </c>
      <c r="C83" s="27">
        <v>-122.66305000256762</v>
      </c>
      <c r="D83" s="34">
        <f t="shared" si="1"/>
        <v>15046.223835932404</v>
      </c>
    </row>
    <row r="84" spans="1:4" x14ac:dyDescent="0.2">
      <c r="A84" s="13">
        <v>59</v>
      </c>
      <c r="B84" s="27">
        <v>12004.264172240102</v>
      </c>
      <c r="C84" s="27">
        <v>-1454.2641722401022</v>
      </c>
      <c r="D84" s="34">
        <f t="shared" si="1"/>
        <v>2114884.2826611898</v>
      </c>
    </row>
    <row r="85" spans="1:4" x14ac:dyDescent="0.2">
      <c r="A85" s="13">
        <v>60</v>
      </c>
      <c r="B85" s="27">
        <v>12101.395486729607</v>
      </c>
      <c r="C85" s="27">
        <v>4012.604513270393</v>
      </c>
      <c r="D85" s="34">
        <f t="shared" si="1"/>
        <v>16100994.979917927</v>
      </c>
    </row>
    <row r="86" spans="1:4" x14ac:dyDescent="0.2">
      <c r="A86" s="13">
        <v>61</v>
      </c>
      <c r="B86" s="27">
        <v>12200.056993471086</v>
      </c>
      <c r="C86" s="27">
        <v>1054.9430065289143</v>
      </c>
      <c r="D86" s="34">
        <f t="shared" si="1"/>
        <v>1112904.7470242649</v>
      </c>
    </row>
    <row r="87" spans="1:4" x14ac:dyDescent="0.2">
      <c r="A87" s="13">
        <v>62</v>
      </c>
      <c r="B87" s="27">
        <v>12300.248692464535</v>
      </c>
      <c r="C87" s="27">
        <v>-897.24869246453454</v>
      </c>
      <c r="D87" s="34">
        <f t="shared" si="1"/>
        <v>805055.21612931683</v>
      </c>
    </row>
    <row r="88" spans="1:4" x14ac:dyDescent="0.2">
      <c r="A88" s="13">
        <v>63</v>
      </c>
      <c r="B88" s="27">
        <v>12401.970583709955</v>
      </c>
      <c r="C88" s="27">
        <v>-2132.9705837099555</v>
      </c>
      <c r="D88" s="34">
        <f t="shared" si="1"/>
        <v>4549563.5109719886</v>
      </c>
    </row>
    <row r="89" spans="1:4" x14ac:dyDescent="0.2">
      <c r="A89" s="13">
        <v>64</v>
      </c>
      <c r="B89" s="27">
        <v>12505.222667207348</v>
      </c>
      <c r="C89" s="27">
        <v>1503.7773327926516</v>
      </c>
      <c r="D89" s="34">
        <f t="shared" si="1"/>
        <v>2261346.266620981</v>
      </c>
    </row>
    <row r="90" spans="1:4" x14ac:dyDescent="0.2">
      <c r="A90" s="13">
        <v>65</v>
      </c>
      <c r="B90" s="27">
        <v>12610.004942956712</v>
      </c>
      <c r="C90" s="27">
        <v>3236.9950570432884</v>
      </c>
      <c r="D90" s="34">
        <f t="shared" si="1"/>
        <v>10478136.999322683</v>
      </c>
    </row>
    <row r="91" spans="1:4" x14ac:dyDescent="0.2">
      <c r="A91" s="13">
        <v>66</v>
      </c>
      <c r="B91" s="27">
        <v>12716.317410958047</v>
      </c>
      <c r="C91" s="27">
        <v>250.68258904195318</v>
      </c>
      <c r="D91" s="34">
        <f t="shared" ref="D91:D154" si="2">C91*C91</f>
        <v>62841.760448776782</v>
      </c>
    </row>
    <row r="92" spans="1:4" x14ac:dyDescent="0.2">
      <c r="A92" s="13">
        <v>67</v>
      </c>
      <c r="B92" s="27">
        <v>12824.160071211356</v>
      </c>
      <c r="C92" s="27">
        <v>-1496.1600712113559</v>
      </c>
      <c r="D92" s="34">
        <f t="shared" si="2"/>
        <v>2238494.9586871695</v>
      </c>
    </row>
    <row r="93" spans="1:4" x14ac:dyDescent="0.2">
      <c r="A93" s="13">
        <v>68</v>
      </c>
      <c r="B93" s="27">
        <v>12933.532923716633</v>
      </c>
      <c r="C93" s="27">
        <v>2880.4670762833666</v>
      </c>
      <c r="D93" s="34">
        <f t="shared" si="2"/>
        <v>8297090.5775524462</v>
      </c>
    </row>
    <row r="94" spans="1:4" x14ac:dyDescent="0.2">
      <c r="A94" s="13">
        <v>69</v>
      </c>
      <c r="B94" s="27">
        <v>13044.435968473885</v>
      </c>
      <c r="C94" s="27">
        <v>5581.5640315261153</v>
      </c>
      <c r="D94" s="34">
        <f t="shared" si="2"/>
        <v>31153857.038026061</v>
      </c>
    </row>
    <row r="95" spans="1:4" x14ac:dyDescent="0.2">
      <c r="A95" s="13">
        <v>70</v>
      </c>
      <c r="B95" s="27">
        <v>13156.869205483108</v>
      </c>
      <c r="C95" s="27">
        <v>62.13079451689191</v>
      </c>
      <c r="D95" s="34">
        <f t="shared" si="2"/>
        <v>3860.2356273002461</v>
      </c>
    </row>
    <row r="96" spans="1:4" x14ac:dyDescent="0.2">
      <c r="A96" s="13">
        <v>71</v>
      </c>
      <c r="B96" s="27">
        <v>13270.832634744302</v>
      </c>
      <c r="C96" s="27">
        <v>547.16736525569831</v>
      </c>
      <c r="D96" s="34">
        <f t="shared" si="2"/>
        <v>299392.12560086278</v>
      </c>
    </row>
    <row r="97" spans="1:4" x14ac:dyDescent="0.2">
      <c r="A97" s="13">
        <v>72</v>
      </c>
      <c r="B97" s="27">
        <v>13386.326256257467</v>
      </c>
      <c r="C97" s="27">
        <v>4675.6737437425327</v>
      </c>
      <c r="D97" s="34">
        <f t="shared" si="2"/>
        <v>21861924.957923312</v>
      </c>
    </row>
    <row r="98" spans="1:4" x14ac:dyDescent="0.2">
      <c r="A98" s="13">
        <v>73</v>
      </c>
      <c r="B98" s="27">
        <v>13503.350070022603</v>
      </c>
      <c r="C98" s="27">
        <v>2218.6499299773968</v>
      </c>
      <c r="D98" s="34">
        <f t="shared" si="2"/>
        <v>4922407.5117887082</v>
      </c>
    </row>
    <row r="99" spans="1:4" x14ac:dyDescent="0.2">
      <c r="A99" s="13">
        <v>74</v>
      </c>
      <c r="B99" s="27">
        <v>13621.904076039711</v>
      </c>
      <c r="C99" s="27">
        <v>-1510.9040760397111</v>
      </c>
      <c r="D99" s="34">
        <f t="shared" si="2"/>
        <v>2282831.1269934131</v>
      </c>
    </row>
    <row r="100" spans="1:4" x14ac:dyDescent="0.2">
      <c r="A100" s="13">
        <v>75</v>
      </c>
      <c r="B100" s="27">
        <v>13741.988274308791</v>
      </c>
      <c r="C100" s="27">
        <v>-2039.988274308791</v>
      </c>
      <c r="D100" s="34">
        <f t="shared" si="2"/>
        <v>4161552.1593173593</v>
      </c>
    </row>
    <row r="101" spans="1:4" x14ac:dyDescent="0.2">
      <c r="A101" s="13">
        <v>76</v>
      </c>
      <c r="B101" s="27">
        <v>13863.602664829843</v>
      </c>
      <c r="C101" s="27">
        <v>1725.397335170157</v>
      </c>
      <c r="D101" s="34">
        <f t="shared" si="2"/>
        <v>2976995.9642122793</v>
      </c>
    </row>
    <row r="102" spans="1:4" x14ac:dyDescent="0.2">
      <c r="A102" s="13">
        <v>77</v>
      </c>
      <c r="B102" s="27">
        <v>13986.747247602867</v>
      </c>
      <c r="C102" s="27">
        <v>865.25275239713301</v>
      </c>
      <c r="D102" s="34">
        <f t="shared" si="2"/>
        <v>748662.32553081436</v>
      </c>
    </row>
    <row r="103" spans="1:4" x14ac:dyDescent="0.2">
      <c r="A103" s="13">
        <v>78</v>
      </c>
      <c r="B103" s="27">
        <v>14111.422022627863</v>
      </c>
      <c r="C103" s="27">
        <v>-499.42202262786304</v>
      </c>
      <c r="D103" s="34">
        <f t="shared" si="2"/>
        <v>249422.35668570574</v>
      </c>
    </row>
    <row r="104" spans="1:4" x14ac:dyDescent="0.2">
      <c r="A104" s="13">
        <v>79</v>
      </c>
      <c r="B104" s="27">
        <v>14237.626989904829</v>
      </c>
      <c r="C104" s="27">
        <v>-1857.6269899048293</v>
      </c>
      <c r="D104" s="34">
        <f t="shared" si="2"/>
        <v>3450778.0336228767</v>
      </c>
    </row>
    <row r="105" spans="1:4" x14ac:dyDescent="0.2">
      <c r="A105" s="13">
        <v>80</v>
      </c>
      <c r="B105" s="27">
        <v>14365.362149433768</v>
      </c>
      <c r="C105" s="27">
        <v>1135.6378505662324</v>
      </c>
      <c r="D105" s="34">
        <f t="shared" si="2"/>
        <v>1289673.3276386922</v>
      </c>
    </row>
    <row r="106" spans="1:4" x14ac:dyDescent="0.2">
      <c r="A106" s="13">
        <v>81</v>
      </c>
      <c r="B106" s="27">
        <v>14494.62750121468</v>
      </c>
      <c r="C106" s="27">
        <v>1827.3724987853202</v>
      </c>
      <c r="D106" s="34">
        <f t="shared" si="2"/>
        <v>3339290.2493169052</v>
      </c>
    </row>
    <row r="107" spans="1:4" x14ac:dyDescent="0.2">
      <c r="A107" s="13">
        <v>82</v>
      </c>
      <c r="B107" s="27">
        <v>14625.42304524756</v>
      </c>
      <c r="C107" s="27">
        <v>-2468.4230452475604</v>
      </c>
      <c r="D107" s="34">
        <f t="shared" si="2"/>
        <v>6093112.3303092392</v>
      </c>
    </row>
    <row r="108" spans="1:4" x14ac:dyDescent="0.2">
      <c r="A108" s="13">
        <v>83</v>
      </c>
      <c r="B108" s="27">
        <v>14757.748781532413</v>
      </c>
      <c r="C108" s="27">
        <v>-3633.748781532413</v>
      </c>
      <c r="D108" s="34">
        <f t="shared" si="2"/>
        <v>13204130.207288297</v>
      </c>
    </row>
    <row r="109" spans="1:4" x14ac:dyDescent="0.2">
      <c r="A109" s="13">
        <v>84</v>
      </c>
      <c r="B109" s="27">
        <v>14891.604710069239</v>
      </c>
      <c r="C109" s="27">
        <v>-270.60471006923945</v>
      </c>
      <c r="D109" s="34">
        <f t="shared" si="2"/>
        <v>73226.909111657136</v>
      </c>
    </row>
    <row r="110" spans="1:4" x14ac:dyDescent="0.2">
      <c r="A110" s="13">
        <v>85</v>
      </c>
      <c r="B110" s="27">
        <v>15026.990830858036</v>
      </c>
      <c r="C110" s="27">
        <v>-991.99083085803613</v>
      </c>
      <c r="D110" s="34">
        <f t="shared" si="2"/>
        <v>984045.80850641686</v>
      </c>
    </row>
    <row r="111" spans="1:4" x14ac:dyDescent="0.2">
      <c r="A111" s="13">
        <v>86</v>
      </c>
      <c r="B111" s="27">
        <v>15163.907143898803</v>
      </c>
      <c r="C111" s="27">
        <v>-4004.907143898803</v>
      </c>
      <c r="D111" s="34">
        <f t="shared" si="2"/>
        <v>16039281.231251668</v>
      </c>
    </row>
    <row r="112" spans="1:4" x14ac:dyDescent="0.2">
      <c r="A112" s="13">
        <v>87</v>
      </c>
      <c r="B112" s="27">
        <v>15302.353649191544</v>
      </c>
      <c r="C112" s="27">
        <v>-4358.3536491915438</v>
      </c>
      <c r="D112" s="34">
        <f t="shared" si="2"/>
        <v>18995246.531421248</v>
      </c>
    </row>
    <row r="113" spans="1:4" x14ac:dyDescent="0.2">
      <c r="A113" s="13">
        <v>88</v>
      </c>
      <c r="B113" s="27">
        <v>15442.330346736257</v>
      </c>
      <c r="C113" s="27">
        <v>381.66965326374338</v>
      </c>
      <c r="D113" s="34">
        <f t="shared" si="2"/>
        <v>145671.72422246609</v>
      </c>
    </row>
    <row r="114" spans="1:4" x14ac:dyDescent="0.2">
      <c r="A114" s="13">
        <v>89</v>
      </c>
      <c r="B114" s="27">
        <v>15583.83723653294</v>
      </c>
      <c r="C114" s="27">
        <v>-1205.8372365329396</v>
      </c>
      <c r="D114" s="34">
        <f t="shared" si="2"/>
        <v>1454043.4410093967</v>
      </c>
    </row>
    <row r="115" spans="1:4" x14ac:dyDescent="0.2">
      <c r="A115" s="13">
        <v>90</v>
      </c>
      <c r="B115" s="27">
        <v>15726.874318581595</v>
      </c>
      <c r="C115" s="27">
        <v>-3910.8743185815947</v>
      </c>
      <c r="D115" s="34">
        <f t="shared" si="2"/>
        <v>15294937.935741052</v>
      </c>
    </row>
    <row r="116" spans="1:4" x14ac:dyDescent="0.2">
      <c r="A116" s="13">
        <v>91</v>
      </c>
      <c r="B116" s="27">
        <v>15871.44159288222</v>
      </c>
      <c r="C116" s="27">
        <v>-3638.44159288222</v>
      </c>
      <c r="D116" s="34">
        <f t="shared" si="2"/>
        <v>13238257.224815307</v>
      </c>
    </row>
    <row r="117" spans="1:4" x14ac:dyDescent="0.2">
      <c r="A117" s="13">
        <v>92</v>
      </c>
      <c r="B117" s="27">
        <v>16017.539059434819</v>
      </c>
      <c r="C117" s="27">
        <v>1326.4609405651809</v>
      </c>
      <c r="D117" s="34">
        <f t="shared" si="2"/>
        <v>1759498.6268450643</v>
      </c>
    </row>
    <row r="118" spans="1:4" x14ac:dyDescent="0.2">
      <c r="A118" s="13">
        <v>93</v>
      </c>
      <c r="B118" s="27">
        <v>16165.16671823939</v>
      </c>
      <c r="C118" s="27">
        <v>646.83328176060968</v>
      </c>
      <c r="D118" s="34">
        <f t="shared" si="2"/>
        <v>418393.29439320025</v>
      </c>
    </row>
    <row r="119" spans="1:4" x14ac:dyDescent="0.2">
      <c r="A119" s="13">
        <v>94</v>
      </c>
      <c r="B119" s="27">
        <v>16314.324569295932</v>
      </c>
      <c r="C119" s="27">
        <v>-4133.3245692959317</v>
      </c>
      <c r="D119" s="34">
        <f t="shared" si="2"/>
        <v>17084371.995145399</v>
      </c>
    </row>
    <row r="120" spans="1:4" x14ac:dyDescent="0.2">
      <c r="A120" s="13">
        <v>95</v>
      </c>
      <c r="B120" s="27">
        <v>16465.012612604442</v>
      </c>
      <c r="C120" s="27">
        <v>-3190.0126126044415</v>
      </c>
      <c r="D120" s="34">
        <f t="shared" si="2"/>
        <v>10176180.468575414</v>
      </c>
    </row>
    <row r="121" spans="1:4" x14ac:dyDescent="0.2">
      <c r="A121" s="13">
        <v>96</v>
      </c>
      <c r="B121" s="27">
        <v>16617.230848164927</v>
      </c>
      <c r="C121" s="27">
        <v>1840.769151835073</v>
      </c>
      <c r="D121" s="34">
        <f t="shared" si="2"/>
        <v>3388431.0703476141</v>
      </c>
    </row>
    <row r="122" spans="1:4" x14ac:dyDescent="0.2">
      <c r="A122" s="13">
        <v>97</v>
      </c>
      <c r="B122" s="27">
        <v>16770.979275977385</v>
      </c>
      <c r="C122" s="27">
        <v>604.02072402261547</v>
      </c>
      <c r="D122" s="34">
        <f t="shared" si="2"/>
        <v>364841.0350488046</v>
      </c>
    </row>
    <row r="123" spans="1:4" x14ac:dyDescent="0.2">
      <c r="A123" s="13">
        <v>98</v>
      </c>
      <c r="B123" s="27">
        <v>16926.25789604181</v>
      </c>
      <c r="C123" s="27">
        <v>-2317.2578960418105</v>
      </c>
      <c r="D123" s="34">
        <f t="shared" si="2"/>
        <v>5369684.156768118</v>
      </c>
    </row>
    <row r="124" spans="1:4" x14ac:dyDescent="0.2">
      <c r="A124" s="13">
        <v>99</v>
      </c>
      <c r="B124" s="27">
        <v>17083.066708358212</v>
      </c>
      <c r="C124" s="27">
        <v>-3760.0667083582121</v>
      </c>
      <c r="D124" s="34">
        <f t="shared" si="2"/>
        <v>14138101.651303759</v>
      </c>
    </row>
    <row r="125" spans="1:4" x14ac:dyDescent="0.2">
      <c r="A125" s="13">
        <v>100</v>
      </c>
      <c r="B125" s="27">
        <v>17241.405712926586</v>
      </c>
      <c r="C125" s="27">
        <v>1085.5942870734143</v>
      </c>
      <c r="D125" s="34">
        <f t="shared" si="2"/>
        <v>1178514.9561264347</v>
      </c>
    </row>
    <row r="126" spans="1:4" x14ac:dyDescent="0.2">
      <c r="A126" s="13">
        <v>101</v>
      </c>
      <c r="B126" s="27">
        <v>17401.274909746928</v>
      </c>
      <c r="C126" s="27">
        <v>-1348.2749097469277</v>
      </c>
      <c r="D126" s="34">
        <f t="shared" si="2"/>
        <v>1817845.2322530861</v>
      </c>
    </row>
    <row r="127" spans="1:4" x14ac:dyDescent="0.2">
      <c r="A127" s="13">
        <v>102</v>
      </c>
      <c r="B127" s="27">
        <v>17562.674298819242</v>
      </c>
      <c r="C127" s="27">
        <v>-2492.6742988192418</v>
      </c>
      <c r="D127" s="34">
        <f t="shared" si="2"/>
        <v>6213425.1599939987</v>
      </c>
    </row>
    <row r="128" spans="1:4" x14ac:dyDescent="0.2">
      <c r="A128" s="13">
        <v>103</v>
      </c>
      <c r="B128" s="27">
        <v>17725.603880143524</v>
      </c>
      <c r="C128" s="27">
        <v>-3919.6038801435243</v>
      </c>
      <c r="D128" s="34">
        <f t="shared" si="2"/>
        <v>15363294.577236172</v>
      </c>
    </row>
    <row r="129" spans="1:4" x14ac:dyDescent="0.2">
      <c r="A129" s="13">
        <v>104</v>
      </c>
      <c r="B129" s="27">
        <v>17890.063653719786</v>
      </c>
      <c r="C129" s="27">
        <v>354.93634628021391</v>
      </c>
      <c r="D129" s="34">
        <f t="shared" si="2"/>
        <v>125979.80991074792</v>
      </c>
    </row>
    <row r="130" spans="1:4" x14ac:dyDescent="0.2">
      <c r="A130" s="13">
        <v>105</v>
      </c>
      <c r="B130" s="27">
        <v>18056.053619548013</v>
      </c>
      <c r="C130" s="27">
        <v>-595.05361954801265</v>
      </c>
      <c r="D130" s="34">
        <f t="shared" si="2"/>
        <v>354088.81013719097</v>
      </c>
    </row>
    <row r="131" spans="1:4" x14ac:dyDescent="0.2">
      <c r="A131" s="13">
        <v>106</v>
      </c>
      <c r="B131" s="27">
        <v>18223.573777628211</v>
      </c>
      <c r="C131" s="27">
        <v>-3224.5737776282112</v>
      </c>
      <c r="D131" s="34">
        <f t="shared" si="2"/>
        <v>10397876.047367472</v>
      </c>
    </row>
    <row r="132" spans="1:4" x14ac:dyDescent="0.2">
      <c r="A132" s="13">
        <v>107</v>
      </c>
      <c r="B132" s="27">
        <v>18392.624127960386</v>
      </c>
      <c r="C132" s="27">
        <v>-2370.6241279603855</v>
      </c>
      <c r="D132" s="34">
        <f t="shared" si="2"/>
        <v>5619858.7560679382</v>
      </c>
    </row>
    <row r="133" spans="1:4" x14ac:dyDescent="0.2">
      <c r="A133" s="13">
        <v>108</v>
      </c>
      <c r="B133" s="27">
        <v>18563.204670544532</v>
      </c>
      <c r="C133" s="27">
        <v>2000.7953294554682</v>
      </c>
      <c r="D133" s="34">
        <f t="shared" si="2"/>
        <v>4003181.9503708156</v>
      </c>
    </row>
    <row r="134" spans="1:4" x14ac:dyDescent="0.2">
      <c r="A134" s="13">
        <v>109</v>
      </c>
      <c r="B134" s="27">
        <v>18735.315405380647</v>
      </c>
      <c r="C134" s="27">
        <v>-2363.3154053806466</v>
      </c>
      <c r="D134" s="34">
        <f t="shared" si="2"/>
        <v>5585259.7053094897</v>
      </c>
    </row>
    <row r="135" spans="1:4" x14ac:dyDescent="0.2">
      <c r="A135" s="13">
        <v>110</v>
      </c>
      <c r="B135" s="27">
        <v>18908.956332468733</v>
      </c>
      <c r="C135" s="27">
        <v>-3054.9563324687333</v>
      </c>
      <c r="D135" s="34">
        <f t="shared" si="2"/>
        <v>9332758.1932908129</v>
      </c>
    </row>
    <row r="136" spans="1:4" x14ac:dyDescent="0.2">
      <c r="A136" s="13">
        <v>111</v>
      </c>
      <c r="B136" s="27">
        <v>19084.127451808796</v>
      </c>
      <c r="C136" s="27">
        <v>-3969.1274518087957</v>
      </c>
      <c r="D136" s="34">
        <f t="shared" si="2"/>
        <v>15753972.728702184</v>
      </c>
    </row>
    <row r="137" spans="1:4" x14ac:dyDescent="0.2">
      <c r="A137" s="13">
        <v>112</v>
      </c>
      <c r="B137" s="27">
        <v>19260.828763400823</v>
      </c>
      <c r="C137" s="27">
        <v>-1053.8287634008229</v>
      </c>
      <c r="D137" s="34">
        <f t="shared" si="2"/>
        <v>1110555.0625709076</v>
      </c>
    </row>
    <row r="138" spans="1:4" x14ac:dyDescent="0.2">
      <c r="A138" s="13">
        <v>113</v>
      </c>
      <c r="B138" s="27">
        <v>19439.060267244826</v>
      </c>
      <c r="C138" s="27">
        <v>48.939732755174191</v>
      </c>
      <c r="D138" s="34">
        <f t="shared" si="2"/>
        <v>2395.0974421478695</v>
      </c>
    </row>
    <row r="139" spans="1:4" x14ac:dyDescent="0.2">
      <c r="A139" s="13">
        <v>114</v>
      </c>
      <c r="B139" s="27">
        <v>19618.821963340801</v>
      </c>
      <c r="C139" s="27">
        <v>-2974.8219633408007</v>
      </c>
      <c r="D139" s="34">
        <f t="shared" si="2"/>
        <v>8849565.7135748155</v>
      </c>
    </row>
    <row r="140" spans="1:4" x14ac:dyDescent="0.2">
      <c r="A140" s="13">
        <v>115</v>
      </c>
      <c r="B140" s="27">
        <v>19800.113851688744</v>
      </c>
      <c r="C140" s="27">
        <v>-1169.113851688744</v>
      </c>
      <c r="D140" s="34">
        <f t="shared" si="2"/>
        <v>1366827.1982104906</v>
      </c>
    </row>
    <row r="141" spans="1:4" x14ac:dyDescent="0.2">
      <c r="A141" s="13">
        <v>116</v>
      </c>
      <c r="B141" s="27">
        <v>19982.935932288663</v>
      </c>
      <c r="C141" s="27">
        <v>1110.064067711337</v>
      </c>
      <c r="D141" s="34">
        <f t="shared" si="2"/>
        <v>1232242.2344238397</v>
      </c>
    </row>
    <row r="142" spans="1:4" x14ac:dyDescent="0.2">
      <c r="A142" s="13">
        <v>117</v>
      </c>
      <c r="B142" s="27">
        <v>20167.288205140554</v>
      </c>
      <c r="C142" s="27">
        <v>2044.7117948594459</v>
      </c>
      <c r="D142" s="34">
        <f t="shared" si="2"/>
        <v>4180846.3240373367</v>
      </c>
    </row>
    <row r="143" spans="1:4" x14ac:dyDescent="0.2">
      <c r="A143" s="13">
        <v>118</v>
      </c>
      <c r="B143" s="27">
        <v>20353.170670244413</v>
      </c>
      <c r="C143" s="27">
        <v>-591.17067024441349</v>
      </c>
      <c r="D143" s="34">
        <f t="shared" si="2"/>
        <v>349482.76135722909</v>
      </c>
    </row>
    <row r="144" spans="1:4" x14ac:dyDescent="0.2">
      <c r="A144" s="13">
        <v>119</v>
      </c>
      <c r="B144" s="27">
        <v>20540.583327600245</v>
      </c>
      <c r="C144" s="27">
        <v>-1137.583327600245</v>
      </c>
      <c r="D144" s="34">
        <f t="shared" si="2"/>
        <v>1294095.8272340463</v>
      </c>
    </row>
    <row r="145" spans="1:4" x14ac:dyDescent="0.2">
      <c r="A145" s="13">
        <v>120</v>
      </c>
      <c r="B145" s="27">
        <v>20729.526177208048</v>
      </c>
      <c r="C145" s="27">
        <v>497.47382279195153</v>
      </c>
      <c r="D145" s="34">
        <f t="shared" si="2"/>
        <v>247480.20436323801</v>
      </c>
    </row>
    <row r="146" spans="1:4" x14ac:dyDescent="0.2">
      <c r="A146" s="13">
        <v>121</v>
      </c>
      <c r="B146" s="27">
        <v>20919.999219067824</v>
      </c>
      <c r="C146" s="27">
        <v>2256.000780932176</v>
      </c>
      <c r="D146" s="34">
        <f t="shared" si="2"/>
        <v>5089539.5235665878</v>
      </c>
    </row>
    <row r="147" spans="1:4" x14ac:dyDescent="0.2">
      <c r="A147" s="13">
        <v>122</v>
      </c>
      <c r="B147" s="27">
        <v>21112.002453179572</v>
      </c>
      <c r="C147" s="27">
        <v>-289.0024531795716</v>
      </c>
      <c r="D147" s="34">
        <f t="shared" si="2"/>
        <v>83522.417943810477</v>
      </c>
    </row>
    <row r="148" spans="1:4" x14ac:dyDescent="0.2">
      <c r="A148" s="13">
        <v>123</v>
      </c>
      <c r="B148" s="27">
        <v>21305.535879543291</v>
      </c>
      <c r="C148" s="27">
        <v>-658.53587954329123</v>
      </c>
      <c r="D148" s="34">
        <f t="shared" si="2"/>
        <v>433669.50464585616</v>
      </c>
    </row>
    <row r="149" spans="1:4" x14ac:dyDescent="0.2">
      <c r="A149" s="13">
        <v>124</v>
      </c>
      <c r="B149" s="27">
        <v>21500.599498158983</v>
      </c>
      <c r="C149" s="27">
        <v>-164.5994981589829</v>
      </c>
      <c r="D149" s="34">
        <f t="shared" si="2"/>
        <v>27092.994794189013</v>
      </c>
    </row>
    <row r="150" spans="1:4" x14ac:dyDescent="0.2">
      <c r="A150" s="13">
        <v>125</v>
      </c>
      <c r="B150" s="27">
        <v>21697.193309026643</v>
      </c>
      <c r="C150" s="27">
        <v>1760.806690973357</v>
      </c>
      <c r="D150" s="34">
        <f t="shared" si="2"/>
        <v>3100440.2029765435</v>
      </c>
    </row>
    <row r="151" spans="1:4" x14ac:dyDescent="0.2">
      <c r="A151" s="13">
        <v>126</v>
      </c>
      <c r="B151" s="27">
        <v>21895.317312146275</v>
      </c>
      <c r="C151" s="27">
        <v>107.68268785372493</v>
      </c>
      <c r="D151" s="34">
        <f t="shared" si="2"/>
        <v>11595.561263402758</v>
      </c>
    </row>
    <row r="152" spans="1:4" x14ac:dyDescent="0.2">
      <c r="A152" s="13">
        <v>127</v>
      </c>
      <c r="B152" s="27">
        <v>22094.971507517883</v>
      </c>
      <c r="C152" s="27">
        <v>-447.97150751788286</v>
      </c>
      <c r="D152" s="34">
        <f t="shared" si="2"/>
        <v>200678.47154784459</v>
      </c>
    </row>
    <row r="153" spans="1:4" x14ac:dyDescent="0.2">
      <c r="A153" s="13">
        <v>128</v>
      </c>
      <c r="B153" s="27">
        <v>22296.155895141459</v>
      </c>
      <c r="C153" s="27">
        <v>4119.844104858541</v>
      </c>
      <c r="D153" s="34">
        <f t="shared" si="2"/>
        <v>16973115.448337674</v>
      </c>
    </row>
    <row r="154" spans="1:4" x14ac:dyDescent="0.2">
      <c r="A154" s="13">
        <v>129</v>
      </c>
      <c r="B154" s="27">
        <v>22498.870475017007</v>
      </c>
      <c r="C154" s="27">
        <v>2727.1295249829927</v>
      </c>
      <c r="D154" s="34">
        <f t="shared" si="2"/>
        <v>7437235.4460339639</v>
      </c>
    </row>
    <row r="155" spans="1:4" x14ac:dyDescent="0.2">
      <c r="A155" s="13">
        <v>130</v>
      </c>
      <c r="B155" s="27">
        <v>22703.115247144528</v>
      </c>
      <c r="C155" s="27">
        <v>2019.8847528554725</v>
      </c>
      <c r="D155" s="34">
        <f t="shared" ref="D155:D174" si="3">C155*C155</f>
        <v>4079934.4148180131</v>
      </c>
    </row>
    <row r="156" spans="1:4" x14ac:dyDescent="0.2">
      <c r="A156" s="13">
        <v>131</v>
      </c>
      <c r="B156" s="27">
        <v>22908.89021152402</v>
      </c>
      <c r="C156" s="27">
        <v>-2963.8902115240198</v>
      </c>
      <c r="D156" s="34">
        <f t="shared" si="3"/>
        <v>8784645.1859678999</v>
      </c>
    </row>
    <row r="157" spans="1:4" x14ac:dyDescent="0.2">
      <c r="A157" s="13">
        <v>132</v>
      </c>
      <c r="B157" s="27">
        <v>23116.195368155481</v>
      </c>
      <c r="C157" s="27">
        <v>923.80463184451946</v>
      </c>
      <c r="D157" s="34">
        <f t="shared" si="3"/>
        <v>853414.99781738815</v>
      </c>
    </row>
    <row r="158" spans="1:4" x14ac:dyDescent="0.2">
      <c r="A158" s="13">
        <v>133</v>
      </c>
      <c r="B158" s="27">
        <v>23325.030717038921</v>
      </c>
      <c r="C158" s="27">
        <v>1708.9692829610794</v>
      </c>
      <c r="D158" s="34">
        <f t="shared" si="3"/>
        <v>2920576.0101045058</v>
      </c>
    </row>
    <row r="159" spans="1:4" x14ac:dyDescent="0.2">
      <c r="A159" s="13">
        <v>134</v>
      </c>
      <c r="B159" s="27">
        <v>23535.396258174325</v>
      </c>
      <c r="C159" s="27">
        <v>1349.6037418256747</v>
      </c>
      <c r="D159" s="34">
        <f t="shared" si="3"/>
        <v>1821430.2599498623</v>
      </c>
    </row>
    <row r="160" spans="1:4" x14ac:dyDescent="0.2">
      <c r="A160" s="13">
        <v>135</v>
      </c>
      <c r="B160" s="27">
        <v>23747.291991561702</v>
      </c>
      <c r="C160" s="27">
        <v>-2579.2919915617022</v>
      </c>
      <c r="D160" s="34">
        <f t="shared" si="3"/>
        <v>6652747.1777343322</v>
      </c>
    </row>
    <row r="161" spans="1:4" x14ac:dyDescent="0.2">
      <c r="A161" s="13">
        <v>136</v>
      </c>
      <c r="B161" s="27">
        <v>23960.717917201051</v>
      </c>
      <c r="C161" s="27">
        <v>-419.71791720105102</v>
      </c>
      <c r="D161" s="34">
        <f t="shared" si="3"/>
        <v>176163.13001958831</v>
      </c>
    </row>
    <row r="162" spans="1:4" x14ac:dyDescent="0.2">
      <c r="A162" s="13">
        <v>137</v>
      </c>
      <c r="B162" s="27">
        <v>24175.674035092372</v>
      </c>
      <c r="C162" s="27">
        <v>1843.3259649076281</v>
      </c>
      <c r="D162" s="34">
        <f t="shared" si="3"/>
        <v>3397850.612902638</v>
      </c>
    </row>
    <row r="163" spans="1:4" x14ac:dyDescent="0.2">
      <c r="A163" s="13">
        <v>138</v>
      </c>
      <c r="B163" s="27">
        <v>24392.160345235665</v>
      </c>
      <c r="C163" s="27">
        <v>264.83965476433514</v>
      </c>
      <c r="D163" s="34">
        <f t="shared" si="3"/>
        <v>70140.04273569223</v>
      </c>
    </row>
    <row r="164" spans="1:4" x14ac:dyDescent="0.2">
      <c r="A164" s="13">
        <v>139</v>
      </c>
      <c r="B164" s="27">
        <v>24610.17684763093</v>
      </c>
      <c r="C164" s="27">
        <v>-4011.1768476309298</v>
      </c>
      <c r="D164" s="34">
        <f t="shared" si="3"/>
        <v>16089539.702970404</v>
      </c>
    </row>
    <row r="165" spans="1:4" x14ac:dyDescent="0.2">
      <c r="A165" s="13">
        <v>140</v>
      </c>
      <c r="B165" s="27">
        <v>24829.723542278167</v>
      </c>
      <c r="C165" s="27">
        <v>-295.72354227816686</v>
      </c>
      <c r="D165" s="34">
        <f t="shared" si="3"/>
        <v>87452.413457546747</v>
      </c>
    </row>
    <row r="166" spans="1:4" x14ac:dyDescent="0.2">
      <c r="A166" s="13">
        <v>141</v>
      </c>
      <c r="B166" s="27">
        <v>25050.800429177376</v>
      </c>
      <c r="C166" s="27">
        <v>3666.1995708226241</v>
      </c>
      <c r="D166" s="34">
        <f t="shared" si="3"/>
        <v>13441019.293099994</v>
      </c>
    </row>
    <row r="167" spans="1:4" x14ac:dyDescent="0.2">
      <c r="A167" s="13">
        <v>142</v>
      </c>
      <c r="B167" s="27">
        <v>25273.407508328557</v>
      </c>
      <c r="C167" s="27">
        <v>864.59249167144299</v>
      </c>
      <c r="D167" s="34">
        <f t="shared" si="3"/>
        <v>747520.17665463418</v>
      </c>
    </row>
    <row r="168" spans="1:4" x14ac:dyDescent="0.2">
      <c r="A168" s="13">
        <v>143</v>
      </c>
      <c r="B168" s="27">
        <v>25497.544779731707</v>
      </c>
      <c r="C168" s="27">
        <v>-2529.5447797317065</v>
      </c>
      <c r="D168" s="34">
        <f t="shared" si="3"/>
        <v>6398596.7926679272</v>
      </c>
    </row>
    <row r="169" spans="1:4" x14ac:dyDescent="0.2">
      <c r="A169" s="13">
        <v>144</v>
      </c>
      <c r="B169" s="27">
        <v>25723.212243386828</v>
      </c>
      <c r="C169" s="27">
        <v>853.78775661317195</v>
      </c>
      <c r="D169" s="34">
        <f t="shared" si="3"/>
        <v>728953.53334255295</v>
      </c>
    </row>
    <row r="170" spans="1:4" x14ac:dyDescent="0.2">
      <c r="A170" s="13">
        <v>145</v>
      </c>
      <c r="B170" s="27">
        <v>25950.409899293925</v>
      </c>
      <c r="C170" s="27">
        <v>2709.5901007060747</v>
      </c>
      <c r="D170" s="34">
        <f t="shared" si="3"/>
        <v>7341878.5138443559</v>
      </c>
    </row>
    <row r="171" spans="1:4" x14ac:dyDescent="0.2">
      <c r="A171" s="13">
        <v>146</v>
      </c>
      <c r="B171" s="27">
        <v>26179.137747452991</v>
      </c>
      <c r="C171" s="27">
        <v>4250.8622525470091</v>
      </c>
      <c r="D171" s="34">
        <f t="shared" si="3"/>
        <v>18069829.890129033</v>
      </c>
    </row>
    <row r="172" spans="1:4" x14ac:dyDescent="0.2">
      <c r="A172" s="13">
        <v>147</v>
      </c>
      <c r="B172" s="27">
        <v>26409.395787864029</v>
      </c>
      <c r="C172" s="27">
        <v>946.60421213597147</v>
      </c>
      <c r="D172" s="34">
        <f t="shared" si="3"/>
        <v>896059.53443356324</v>
      </c>
    </row>
    <row r="173" spans="1:4" x14ac:dyDescent="0.2">
      <c r="A173" s="13">
        <v>148</v>
      </c>
      <c r="B173" s="27">
        <v>26641.184020527038</v>
      </c>
      <c r="C173" s="27">
        <v>-1187.1840205270382</v>
      </c>
      <c r="D173" s="34">
        <f t="shared" si="3"/>
        <v>1409405.8985947431</v>
      </c>
    </row>
    <row r="174" spans="1:4" ht="13.5" thickBot="1" x14ac:dyDescent="0.25">
      <c r="A174" s="48">
        <v>149</v>
      </c>
      <c r="B174" s="48">
        <v>26874.50244544202</v>
      </c>
      <c r="C174" s="48">
        <v>3319.49755455798</v>
      </c>
      <c r="D174" s="34">
        <f t="shared" si="3"/>
        <v>11019064.014716409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D154"/>
  <sheetViews>
    <sheetView workbookViewId="0"/>
  </sheetViews>
  <sheetFormatPr defaultRowHeight="12.75" x14ac:dyDescent="0.2"/>
  <cols>
    <col min="3" max="3" width="10.28515625" bestFit="1" customWidth="1"/>
  </cols>
  <sheetData>
    <row r="1" spans="1:4" x14ac:dyDescent="0.2">
      <c r="A1" s="8" t="s">
        <v>8</v>
      </c>
      <c r="B1" s="8" t="s">
        <v>159</v>
      </c>
      <c r="C1" t="s">
        <v>158</v>
      </c>
      <c r="D1" s="8" t="s">
        <v>212</v>
      </c>
    </row>
    <row r="2" spans="1:4" x14ac:dyDescent="0.2">
      <c r="A2" t="s">
        <v>9</v>
      </c>
      <c r="B2">
        <v>1</v>
      </c>
      <c r="C2" s="12">
        <v>7992</v>
      </c>
      <c r="D2" s="60">
        <f>LN(C2)</f>
        <v>8.9861963203283892</v>
      </c>
    </row>
    <row r="3" spans="1:4" x14ac:dyDescent="0.2">
      <c r="A3" t="s">
        <v>10</v>
      </c>
      <c r="B3">
        <v>2</v>
      </c>
      <c r="C3" s="12">
        <v>6114</v>
      </c>
      <c r="D3" s="60">
        <f t="shared" ref="D3:D66" si="0">LN(C3)</f>
        <v>8.7183365024507804</v>
      </c>
    </row>
    <row r="4" spans="1:4" x14ac:dyDescent="0.2">
      <c r="A4" t="s">
        <v>11</v>
      </c>
      <c r="B4">
        <v>3</v>
      </c>
      <c r="C4" s="12">
        <v>5965</v>
      </c>
      <c r="D4" s="60">
        <f t="shared" si="0"/>
        <v>8.6936643345320164</v>
      </c>
    </row>
    <row r="5" spans="1:4" x14ac:dyDescent="0.2">
      <c r="A5" t="s">
        <v>12</v>
      </c>
      <c r="B5">
        <v>4</v>
      </c>
      <c r="C5" s="12">
        <v>8460</v>
      </c>
      <c r="D5" s="60">
        <f t="shared" si="0"/>
        <v>9.0431044526002697</v>
      </c>
    </row>
    <row r="6" spans="1:4" x14ac:dyDescent="0.2">
      <c r="A6" t="s">
        <v>13</v>
      </c>
      <c r="B6">
        <v>5</v>
      </c>
      <c r="C6" s="12">
        <v>8323</v>
      </c>
      <c r="D6" s="60">
        <f t="shared" si="0"/>
        <v>9.0267780457460951</v>
      </c>
    </row>
    <row r="7" spans="1:4" x14ac:dyDescent="0.2">
      <c r="A7" t="s">
        <v>14</v>
      </c>
      <c r="B7">
        <v>6</v>
      </c>
      <c r="C7" s="12">
        <v>6333</v>
      </c>
      <c r="D7" s="60">
        <f t="shared" si="0"/>
        <v>8.7535293365164311</v>
      </c>
    </row>
    <row r="8" spans="1:4" x14ac:dyDescent="0.2">
      <c r="A8" t="s">
        <v>15</v>
      </c>
      <c r="B8">
        <v>7</v>
      </c>
      <c r="C8" s="12">
        <v>5675</v>
      </c>
      <c r="D8" s="60">
        <f t="shared" si="0"/>
        <v>8.6438258423496031</v>
      </c>
    </row>
    <row r="9" spans="1:4" x14ac:dyDescent="0.2">
      <c r="A9" t="s">
        <v>16</v>
      </c>
      <c r="B9">
        <v>8</v>
      </c>
      <c r="C9" s="12">
        <v>10090</v>
      </c>
      <c r="D9" s="60">
        <f t="shared" si="0"/>
        <v>9.2193001133476553</v>
      </c>
    </row>
    <row r="10" spans="1:4" x14ac:dyDescent="0.2">
      <c r="A10" t="s">
        <v>17</v>
      </c>
      <c r="B10">
        <v>9</v>
      </c>
      <c r="C10" s="12">
        <v>9035</v>
      </c>
      <c r="D10" s="60">
        <f t="shared" si="0"/>
        <v>9.1088612030263292</v>
      </c>
    </row>
    <row r="11" spans="1:4" x14ac:dyDescent="0.2">
      <c r="A11" t="s">
        <v>18</v>
      </c>
      <c r="B11">
        <v>10</v>
      </c>
      <c r="C11" s="12">
        <v>6976</v>
      </c>
      <c r="D11" s="60">
        <f t="shared" si="0"/>
        <v>8.8502309655888158</v>
      </c>
    </row>
    <row r="12" spans="1:4" x14ac:dyDescent="0.2">
      <c r="A12" t="s">
        <v>19</v>
      </c>
      <c r="B12">
        <v>11</v>
      </c>
      <c r="C12" s="12">
        <v>6459</v>
      </c>
      <c r="D12" s="60">
        <f t="shared" si="0"/>
        <v>8.7732297860324735</v>
      </c>
    </row>
    <row r="13" spans="1:4" x14ac:dyDescent="0.2">
      <c r="A13" t="s">
        <v>20</v>
      </c>
      <c r="B13">
        <v>12</v>
      </c>
      <c r="C13" s="12">
        <v>10896</v>
      </c>
      <c r="D13" s="60">
        <f t="shared" si="0"/>
        <v>9.2961510283892927</v>
      </c>
    </row>
    <row r="14" spans="1:4" x14ac:dyDescent="0.2">
      <c r="A14" t="s">
        <v>21</v>
      </c>
      <c r="B14">
        <v>13</v>
      </c>
      <c r="C14" s="12">
        <v>9978</v>
      </c>
      <c r="D14" s="60">
        <f t="shared" si="0"/>
        <v>9.2081379484209833</v>
      </c>
    </row>
    <row r="15" spans="1:4" x14ac:dyDescent="0.2">
      <c r="A15" t="s">
        <v>22</v>
      </c>
      <c r="B15">
        <v>14</v>
      </c>
      <c r="C15" s="12">
        <v>7466</v>
      </c>
      <c r="D15" s="60">
        <f t="shared" si="0"/>
        <v>8.9181146594745293</v>
      </c>
    </row>
    <row r="16" spans="1:4" x14ac:dyDescent="0.2">
      <c r="A16" t="s">
        <v>23</v>
      </c>
      <c r="B16">
        <v>15</v>
      </c>
      <c r="C16" s="12">
        <v>7199</v>
      </c>
      <c r="D16" s="60">
        <f t="shared" si="0"/>
        <v>8.8816974064693035</v>
      </c>
    </row>
    <row r="17" spans="1:4" x14ac:dyDescent="0.2">
      <c r="A17" t="s">
        <v>24</v>
      </c>
      <c r="B17">
        <v>16</v>
      </c>
      <c r="C17" s="12">
        <v>10977</v>
      </c>
      <c r="D17" s="60">
        <f t="shared" si="0"/>
        <v>9.3035574536873167</v>
      </c>
    </row>
    <row r="18" spans="1:4" x14ac:dyDescent="0.2">
      <c r="A18" t="s">
        <v>25</v>
      </c>
      <c r="B18">
        <v>17</v>
      </c>
      <c r="C18" s="12">
        <v>9412</v>
      </c>
      <c r="D18" s="60">
        <f t="shared" si="0"/>
        <v>9.1497407498472523</v>
      </c>
    </row>
    <row r="19" spans="1:4" x14ac:dyDescent="0.2">
      <c r="A19" t="s">
        <v>26</v>
      </c>
      <c r="B19">
        <v>18</v>
      </c>
      <c r="C19" s="12">
        <v>6341</v>
      </c>
      <c r="D19" s="60">
        <f t="shared" si="0"/>
        <v>8.7547917637000321</v>
      </c>
    </row>
    <row r="20" spans="1:4" x14ac:dyDescent="0.2">
      <c r="A20" t="s">
        <v>27</v>
      </c>
      <c r="B20">
        <v>19</v>
      </c>
      <c r="C20" s="12">
        <v>7784</v>
      </c>
      <c r="D20" s="60">
        <f t="shared" si="0"/>
        <v>8.9598256238658411</v>
      </c>
    </row>
    <row r="21" spans="1:4" x14ac:dyDescent="0.2">
      <c r="A21" t="s">
        <v>28</v>
      </c>
      <c r="B21">
        <v>20</v>
      </c>
      <c r="C21" s="12">
        <v>11911</v>
      </c>
      <c r="D21" s="60">
        <f t="shared" si="0"/>
        <v>9.3852176218809014</v>
      </c>
    </row>
    <row r="22" spans="1:4" x14ac:dyDescent="0.2">
      <c r="A22" t="s">
        <v>29</v>
      </c>
      <c r="B22">
        <v>21</v>
      </c>
      <c r="C22" s="12">
        <v>10079</v>
      </c>
      <c r="D22" s="60">
        <f t="shared" si="0"/>
        <v>9.2182093303548776</v>
      </c>
    </row>
    <row r="23" spans="1:4" x14ac:dyDescent="0.2">
      <c r="A23" t="s">
        <v>30</v>
      </c>
      <c r="B23">
        <v>22</v>
      </c>
      <c r="C23" s="12">
        <v>7721</v>
      </c>
      <c r="D23" s="60">
        <f t="shared" si="0"/>
        <v>8.9516991683088154</v>
      </c>
    </row>
    <row r="24" spans="1:4" x14ac:dyDescent="0.2">
      <c r="A24" t="s">
        <v>31</v>
      </c>
      <c r="B24">
        <v>23</v>
      </c>
      <c r="C24" s="12">
        <v>8197</v>
      </c>
      <c r="D24" s="60">
        <f t="shared" si="0"/>
        <v>9.0115235126530315</v>
      </c>
    </row>
    <row r="25" spans="1:4" x14ac:dyDescent="0.2">
      <c r="A25" t="s">
        <v>32</v>
      </c>
      <c r="B25">
        <v>24</v>
      </c>
      <c r="C25" s="12">
        <v>12038</v>
      </c>
      <c r="D25" s="60">
        <f t="shared" si="0"/>
        <v>9.3958235921077158</v>
      </c>
    </row>
    <row r="26" spans="1:4" x14ac:dyDescent="0.2">
      <c r="A26" t="s">
        <v>33</v>
      </c>
      <c r="B26">
        <v>25</v>
      </c>
      <c r="C26" s="12">
        <v>11963</v>
      </c>
      <c r="D26" s="60">
        <f t="shared" si="0"/>
        <v>9.389573832170905</v>
      </c>
    </row>
    <row r="27" spans="1:4" x14ac:dyDescent="0.2">
      <c r="A27" t="s">
        <v>34</v>
      </c>
      <c r="B27">
        <v>26</v>
      </c>
      <c r="C27" s="12">
        <v>8033</v>
      </c>
      <c r="D27" s="60">
        <f t="shared" si="0"/>
        <v>8.9913133361738122</v>
      </c>
    </row>
    <row r="28" spans="1:4" x14ac:dyDescent="0.2">
      <c r="A28" t="s">
        <v>35</v>
      </c>
      <c r="B28">
        <v>27</v>
      </c>
      <c r="C28" s="12">
        <v>8618</v>
      </c>
      <c r="D28" s="60">
        <f t="shared" si="0"/>
        <v>9.061608318175784</v>
      </c>
    </row>
    <row r="29" spans="1:4" x14ac:dyDescent="0.2">
      <c r="A29" t="s">
        <v>36</v>
      </c>
      <c r="B29">
        <v>28</v>
      </c>
      <c r="C29" s="12">
        <v>13625</v>
      </c>
      <c r="D29" s="60">
        <f t="shared" si="0"/>
        <v>9.5196616195314441</v>
      </c>
    </row>
    <row r="30" spans="1:4" x14ac:dyDescent="0.2">
      <c r="A30" t="s">
        <v>37</v>
      </c>
      <c r="B30">
        <v>29</v>
      </c>
      <c r="C30" s="12">
        <v>11734</v>
      </c>
      <c r="D30" s="60">
        <f t="shared" si="0"/>
        <v>9.3702458894858047</v>
      </c>
    </row>
    <row r="31" spans="1:4" x14ac:dyDescent="0.2">
      <c r="A31" t="s">
        <v>38</v>
      </c>
      <c r="B31">
        <v>30</v>
      </c>
      <c r="C31" s="12">
        <v>8895</v>
      </c>
      <c r="D31" s="60">
        <f t="shared" si="0"/>
        <v>9.0932446000999363</v>
      </c>
    </row>
    <row r="32" spans="1:4" x14ac:dyDescent="0.2">
      <c r="A32" t="s">
        <v>39</v>
      </c>
      <c r="B32">
        <v>31</v>
      </c>
      <c r="C32" s="12">
        <v>8727</v>
      </c>
      <c r="D32" s="60">
        <f t="shared" si="0"/>
        <v>9.0741769471633109</v>
      </c>
    </row>
    <row r="33" spans="1:4" x14ac:dyDescent="0.2">
      <c r="A33" t="s">
        <v>40</v>
      </c>
      <c r="B33">
        <v>32</v>
      </c>
      <c r="C33" s="12">
        <v>13974</v>
      </c>
      <c r="D33" s="60">
        <f t="shared" si="0"/>
        <v>9.5449537391123958</v>
      </c>
    </row>
    <row r="34" spans="1:4" x14ac:dyDescent="0.2">
      <c r="A34" t="s">
        <v>41</v>
      </c>
      <c r="B34">
        <v>33</v>
      </c>
      <c r="C34" s="12">
        <v>12583</v>
      </c>
      <c r="D34" s="60">
        <f t="shared" si="0"/>
        <v>9.4401019755919684</v>
      </c>
    </row>
    <row r="35" spans="1:4" x14ac:dyDescent="0.2">
      <c r="A35" t="s">
        <v>42</v>
      </c>
      <c r="B35">
        <v>34</v>
      </c>
      <c r="C35" s="12">
        <v>9525</v>
      </c>
      <c r="D35" s="60">
        <f t="shared" si="0"/>
        <v>9.1616751999949013</v>
      </c>
    </row>
    <row r="36" spans="1:4" x14ac:dyDescent="0.2">
      <c r="A36" t="s">
        <v>43</v>
      </c>
      <c r="B36">
        <v>35</v>
      </c>
      <c r="C36" s="12">
        <v>9662</v>
      </c>
      <c r="D36" s="60">
        <f t="shared" si="0"/>
        <v>9.1759559451143513</v>
      </c>
    </row>
    <row r="37" spans="1:4" x14ac:dyDescent="0.2">
      <c r="A37" t="s">
        <v>44</v>
      </c>
      <c r="B37">
        <v>36</v>
      </c>
      <c r="C37" s="12">
        <v>15490</v>
      </c>
      <c r="D37" s="60">
        <f t="shared" si="0"/>
        <v>9.6479499334109136</v>
      </c>
    </row>
    <row r="38" spans="1:4" x14ac:dyDescent="0.2">
      <c r="A38" t="s">
        <v>45</v>
      </c>
      <c r="B38">
        <v>37</v>
      </c>
      <c r="C38" s="12">
        <v>13839</v>
      </c>
      <c r="D38" s="60">
        <f t="shared" si="0"/>
        <v>9.5352459722259297</v>
      </c>
    </row>
    <row r="39" spans="1:4" x14ac:dyDescent="0.2">
      <c r="A39" t="s">
        <v>46</v>
      </c>
      <c r="B39">
        <v>38</v>
      </c>
      <c r="C39" s="12">
        <v>10047</v>
      </c>
      <c r="D39" s="60">
        <f t="shared" si="0"/>
        <v>9.2150293614623138</v>
      </c>
    </row>
    <row r="40" spans="1:4" x14ac:dyDescent="0.2">
      <c r="A40" t="s">
        <v>47</v>
      </c>
      <c r="B40">
        <v>39</v>
      </c>
      <c r="C40" s="12">
        <v>9788</v>
      </c>
      <c r="D40" s="60">
        <f t="shared" si="0"/>
        <v>9.1889124245625631</v>
      </c>
    </row>
    <row r="41" spans="1:4" x14ac:dyDescent="0.2">
      <c r="A41" t="s">
        <v>48</v>
      </c>
      <c r="B41">
        <v>40</v>
      </c>
      <c r="C41" s="12">
        <v>14978</v>
      </c>
      <c r="D41" s="60">
        <f t="shared" si="0"/>
        <v>9.614337736809313</v>
      </c>
    </row>
    <row r="42" spans="1:4" x14ac:dyDescent="0.2">
      <c r="A42" t="s">
        <v>49</v>
      </c>
      <c r="B42">
        <v>41</v>
      </c>
      <c r="C42" s="12">
        <v>13045</v>
      </c>
      <c r="D42" s="60">
        <f t="shared" si="0"/>
        <v>9.4761601975708292</v>
      </c>
    </row>
    <row r="43" spans="1:4" x14ac:dyDescent="0.2">
      <c r="A43" t="s">
        <v>50</v>
      </c>
      <c r="B43">
        <v>42</v>
      </c>
      <c r="C43" s="12">
        <v>9489</v>
      </c>
      <c r="D43" s="60">
        <f t="shared" si="0"/>
        <v>9.1578885119737592</v>
      </c>
    </row>
    <row r="44" spans="1:4" x14ac:dyDescent="0.2">
      <c r="A44" t="s">
        <v>51</v>
      </c>
      <c r="B44">
        <v>43</v>
      </c>
      <c r="C44" s="12">
        <v>8741</v>
      </c>
      <c r="D44" s="60">
        <f t="shared" si="0"/>
        <v>9.0757798785804873</v>
      </c>
    </row>
    <row r="45" spans="1:4" x14ac:dyDescent="0.2">
      <c r="A45" t="s">
        <v>52</v>
      </c>
      <c r="B45">
        <v>44</v>
      </c>
      <c r="C45" s="12">
        <v>13149</v>
      </c>
      <c r="D45" s="60">
        <f t="shared" si="0"/>
        <v>9.4841009890869188</v>
      </c>
    </row>
    <row r="46" spans="1:4" x14ac:dyDescent="0.2">
      <c r="A46" t="s">
        <v>53</v>
      </c>
      <c r="B46">
        <v>45</v>
      </c>
      <c r="C46" s="12">
        <v>14106</v>
      </c>
      <c r="D46" s="60">
        <f t="shared" si="0"/>
        <v>9.5543555177681245</v>
      </c>
    </row>
    <row r="47" spans="1:4" x14ac:dyDescent="0.2">
      <c r="A47" t="s">
        <v>54</v>
      </c>
      <c r="B47">
        <v>46</v>
      </c>
      <c r="C47" s="12">
        <v>9998</v>
      </c>
      <c r="D47" s="60">
        <f t="shared" si="0"/>
        <v>9.2101403519735161</v>
      </c>
    </row>
    <row r="48" spans="1:4" x14ac:dyDescent="0.2">
      <c r="A48" t="s">
        <v>55</v>
      </c>
      <c r="B48">
        <v>47</v>
      </c>
      <c r="C48" s="12">
        <v>10034</v>
      </c>
      <c r="D48" s="60">
        <f t="shared" si="0"/>
        <v>9.2137346050441984</v>
      </c>
    </row>
    <row r="49" spans="1:4" x14ac:dyDescent="0.2">
      <c r="A49" t="s">
        <v>56</v>
      </c>
      <c r="B49">
        <v>48</v>
      </c>
      <c r="C49" s="12">
        <v>15081</v>
      </c>
      <c r="D49" s="60">
        <f t="shared" si="0"/>
        <v>9.6211909523606849</v>
      </c>
    </row>
    <row r="50" spans="1:4" x14ac:dyDescent="0.2">
      <c r="A50" t="s">
        <v>57</v>
      </c>
      <c r="B50">
        <v>49</v>
      </c>
      <c r="C50" s="12">
        <v>13266</v>
      </c>
      <c r="D50" s="60">
        <f t="shared" si="0"/>
        <v>9.4929596500855009</v>
      </c>
    </row>
    <row r="51" spans="1:4" x14ac:dyDescent="0.2">
      <c r="A51" t="s">
        <v>58</v>
      </c>
      <c r="B51">
        <v>50</v>
      </c>
      <c r="C51" s="12">
        <v>9997</v>
      </c>
      <c r="D51" s="60">
        <f t="shared" si="0"/>
        <v>9.2100403269671816</v>
      </c>
    </row>
    <row r="52" spans="1:4" x14ac:dyDescent="0.2">
      <c r="A52" t="s">
        <v>59</v>
      </c>
      <c r="B52">
        <v>51</v>
      </c>
      <c r="C52" s="12">
        <v>9027</v>
      </c>
      <c r="D52" s="60">
        <f t="shared" si="0"/>
        <v>9.1079753652981541</v>
      </c>
    </row>
    <row r="53" spans="1:4" x14ac:dyDescent="0.2">
      <c r="A53" t="s">
        <v>60</v>
      </c>
      <c r="B53">
        <v>52</v>
      </c>
      <c r="C53" s="12">
        <v>14324</v>
      </c>
      <c r="D53" s="60">
        <f t="shared" si="0"/>
        <v>9.5696917311183238</v>
      </c>
    </row>
    <row r="54" spans="1:4" x14ac:dyDescent="0.2">
      <c r="A54" t="s">
        <v>61</v>
      </c>
      <c r="B54">
        <v>53</v>
      </c>
      <c r="C54" s="12">
        <v>13149</v>
      </c>
      <c r="D54" s="60">
        <f t="shared" si="0"/>
        <v>9.4841009890869188</v>
      </c>
    </row>
    <row r="55" spans="1:4" x14ac:dyDescent="0.2">
      <c r="A55" t="s">
        <v>62</v>
      </c>
      <c r="B55">
        <v>54</v>
      </c>
      <c r="C55" s="12">
        <v>11209</v>
      </c>
      <c r="D55" s="60">
        <f t="shared" si="0"/>
        <v>9.3244723060210948</v>
      </c>
    </row>
    <row r="56" spans="1:4" x14ac:dyDescent="0.2">
      <c r="A56" t="s">
        <v>63</v>
      </c>
      <c r="B56">
        <v>55</v>
      </c>
      <c r="C56" s="12">
        <v>10332</v>
      </c>
      <c r="D56" s="60">
        <f t="shared" si="0"/>
        <v>9.2430011542157313</v>
      </c>
    </row>
    <row r="57" spans="1:4" x14ac:dyDescent="0.2">
      <c r="A57" t="s">
        <v>64</v>
      </c>
      <c r="B57">
        <v>56</v>
      </c>
      <c r="C57" s="12">
        <v>15354</v>
      </c>
      <c r="D57" s="60">
        <f t="shared" si="0"/>
        <v>9.6391313053878438</v>
      </c>
    </row>
    <row r="58" spans="1:4" x14ac:dyDescent="0.2">
      <c r="A58" t="s">
        <v>65</v>
      </c>
      <c r="B58">
        <v>57</v>
      </c>
      <c r="C58" s="12">
        <v>13800</v>
      </c>
      <c r="D58" s="60">
        <f t="shared" si="0"/>
        <v>9.532423871145296</v>
      </c>
    </row>
    <row r="59" spans="1:4" x14ac:dyDescent="0.2">
      <c r="A59" t="s">
        <v>66</v>
      </c>
      <c r="B59">
        <v>58</v>
      </c>
      <c r="C59" s="12">
        <v>11786</v>
      </c>
      <c r="D59" s="60">
        <f t="shared" si="0"/>
        <v>9.3746676653978582</v>
      </c>
    </row>
    <row r="60" spans="1:4" x14ac:dyDescent="0.2">
      <c r="A60" t="s">
        <v>67</v>
      </c>
      <c r="B60">
        <v>59</v>
      </c>
      <c r="C60" s="12">
        <v>10550</v>
      </c>
      <c r="D60" s="60">
        <f t="shared" si="0"/>
        <v>9.2638811389042122</v>
      </c>
    </row>
    <row r="61" spans="1:4" x14ac:dyDescent="0.2">
      <c r="A61" t="s">
        <v>68</v>
      </c>
      <c r="B61">
        <v>60</v>
      </c>
      <c r="C61" s="12">
        <v>16114</v>
      </c>
      <c r="D61" s="60">
        <f t="shared" si="0"/>
        <v>9.6874437383371408</v>
      </c>
    </row>
    <row r="62" spans="1:4" x14ac:dyDescent="0.2">
      <c r="A62" t="s">
        <v>69</v>
      </c>
      <c r="B62">
        <v>61</v>
      </c>
      <c r="C62" s="12">
        <v>13255</v>
      </c>
      <c r="D62" s="60">
        <f t="shared" si="0"/>
        <v>9.4921301187231251</v>
      </c>
    </row>
    <row r="63" spans="1:4" x14ac:dyDescent="0.2">
      <c r="A63" t="s">
        <v>70</v>
      </c>
      <c r="B63">
        <v>62</v>
      </c>
      <c r="C63" s="12">
        <v>11403</v>
      </c>
      <c r="D63" s="60">
        <f t="shared" si="0"/>
        <v>9.3416317576573586</v>
      </c>
    </row>
    <row r="64" spans="1:4" x14ac:dyDescent="0.2">
      <c r="A64" t="s">
        <v>71</v>
      </c>
      <c r="B64">
        <v>63</v>
      </c>
      <c r="C64" s="12">
        <v>10269</v>
      </c>
      <c r="D64" s="60">
        <f t="shared" si="0"/>
        <v>9.2368849271982949</v>
      </c>
    </row>
    <row r="65" spans="1:4" x14ac:dyDescent="0.2">
      <c r="A65" t="s">
        <v>72</v>
      </c>
      <c r="B65">
        <v>64</v>
      </c>
      <c r="C65" s="12">
        <v>14009</v>
      </c>
      <c r="D65" s="60">
        <f t="shared" si="0"/>
        <v>9.5474552591961146</v>
      </c>
    </row>
    <row r="66" spans="1:4" x14ac:dyDescent="0.2">
      <c r="A66" t="s">
        <v>73</v>
      </c>
      <c r="B66">
        <v>65</v>
      </c>
      <c r="C66" s="12">
        <v>15847</v>
      </c>
      <c r="D66" s="60">
        <f t="shared" si="0"/>
        <v>9.6707354869428084</v>
      </c>
    </row>
    <row r="67" spans="1:4" x14ac:dyDescent="0.2">
      <c r="A67" t="s">
        <v>74</v>
      </c>
      <c r="B67">
        <v>66</v>
      </c>
      <c r="C67" s="12">
        <v>12967</v>
      </c>
      <c r="D67" s="60">
        <f t="shared" ref="D67:D130" si="1">LN(C67)</f>
        <v>9.470162947548884</v>
      </c>
    </row>
    <row r="68" spans="1:4" x14ac:dyDescent="0.2">
      <c r="A68" t="s">
        <v>75</v>
      </c>
      <c r="B68">
        <v>67</v>
      </c>
      <c r="C68" s="12">
        <v>11328</v>
      </c>
      <c r="D68" s="60">
        <f t="shared" si="1"/>
        <v>9.3350328159335003</v>
      </c>
    </row>
    <row r="69" spans="1:4" x14ac:dyDescent="0.2">
      <c r="A69" t="s">
        <v>76</v>
      </c>
      <c r="B69">
        <v>68</v>
      </c>
      <c r="C69" s="12">
        <v>15814</v>
      </c>
      <c r="D69" s="60">
        <f t="shared" si="1"/>
        <v>9.6686509026308727</v>
      </c>
    </row>
    <row r="70" spans="1:4" x14ac:dyDescent="0.2">
      <c r="A70" t="s">
        <v>77</v>
      </c>
      <c r="B70">
        <v>69</v>
      </c>
      <c r="C70" s="12">
        <v>18626</v>
      </c>
      <c r="D70" s="60">
        <f t="shared" si="1"/>
        <v>9.8323137330816035</v>
      </c>
    </row>
    <row r="71" spans="1:4" x14ac:dyDescent="0.2">
      <c r="A71" t="s">
        <v>78</v>
      </c>
      <c r="B71">
        <v>70</v>
      </c>
      <c r="C71" s="12">
        <v>13219</v>
      </c>
      <c r="D71" s="60">
        <f t="shared" si="1"/>
        <v>9.4894104675794004</v>
      </c>
    </row>
    <row r="72" spans="1:4" x14ac:dyDescent="0.2">
      <c r="A72" t="s">
        <v>79</v>
      </c>
      <c r="B72">
        <v>71</v>
      </c>
      <c r="C72" s="12">
        <v>13818</v>
      </c>
      <c r="D72" s="60">
        <f t="shared" si="1"/>
        <v>9.5337273690487407</v>
      </c>
    </row>
    <row r="73" spans="1:4" x14ac:dyDescent="0.2">
      <c r="A73" t="s">
        <v>80</v>
      </c>
      <c r="B73">
        <v>72</v>
      </c>
      <c r="C73" s="12">
        <v>18062</v>
      </c>
      <c r="D73" s="60">
        <f t="shared" si="1"/>
        <v>9.8015655628107439</v>
      </c>
    </row>
    <row r="74" spans="1:4" x14ac:dyDescent="0.2">
      <c r="A74" t="s">
        <v>81</v>
      </c>
      <c r="B74">
        <v>73</v>
      </c>
      <c r="C74" s="12">
        <v>15722</v>
      </c>
      <c r="D74" s="60">
        <f t="shared" si="1"/>
        <v>9.6628162843537027</v>
      </c>
    </row>
    <row r="75" spans="1:4" x14ac:dyDescent="0.2">
      <c r="A75" t="s">
        <v>82</v>
      </c>
      <c r="B75">
        <v>74</v>
      </c>
      <c r="C75" s="12">
        <v>12111</v>
      </c>
      <c r="D75" s="60">
        <f t="shared" si="1"/>
        <v>9.4018694095210513</v>
      </c>
    </row>
    <row r="76" spans="1:4" x14ac:dyDescent="0.2">
      <c r="A76" t="s">
        <v>83</v>
      </c>
      <c r="B76">
        <v>75</v>
      </c>
      <c r="C76" s="12">
        <v>11702</v>
      </c>
      <c r="D76" s="60">
        <f t="shared" si="1"/>
        <v>9.3675150463481813</v>
      </c>
    </row>
    <row r="77" spans="1:4" x14ac:dyDescent="0.2">
      <c r="A77" t="s">
        <v>84</v>
      </c>
      <c r="B77">
        <v>76</v>
      </c>
      <c r="C77" s="12">
        <v>15589</v>
      </c>
      <c r="D77" s="60">
        <f t="shared" si="1"/>
        <v>9.6543208163126817</v>
      </c>
    </row>
    <row r="78" spans="1:4" x14ac:dyDescent="0.2">
      <c r="A78" t="s">
        <v>85</v>
      </c>
      <c r="B78">
        <v>77</v>
      </c>
      <c r="C78" s="12">
        <v>14852</v>
      </c>
      <c r="D78" s="60">
        <f t="shared" si="1"/>
        <v>9.6058898152969707</v>
      </c>
    </row>
    <row r="79" spans="1:4" x14ac:dyDescent="0.2">
      <c r="A79" t="s">
        <v>86</v>
      </c>
      <c r="B79">
        <v>78</v>
      </c>
      <c r="C79" s="12">
        <v>13612</v>
      </c>
      <c r="D79" s="60">
        <f t="shared" si="1"/>
        <v>9.5187070356207961</v>
      </c>
    </row>
    <row r="80" spans="1:4" x14ac:dyDescent="0.2">
      <c r="A80" t="s">
        <v>87</v>
      </c>
      <c r="B80">
        <v>79</v>
      </c>
      <c r="C80" s="12">
        <v>12380</v>
      </c>
      <c r="D80" s="60">
        <f t="shared" si="1"/>
        <v>9.4238375462385875</v>
      </c>
    </row>
    <row r="81" spans="1:4" x14ac:dyDescent="0.2">
      <c r="A81" t="s">
        <v>88</v>
      </c>
      <c r="B81">
        <v>80</v>
      </c>
      <c r="C81" s="12">
        <v>15501</v>
      </c>
      <c r="D81" s="60">
        <f t="shared" si="1"/>
        <v>9.6486598169552948</v>
      </c>
    </row>
    <row r="82" spans="1:4" x14ac:dyDescent="0.2">
      <c r="A82" t="s">
        <v>89</v>
      </c>
      <c r="B82">
        <v>81</v>
      </c>
      <c r="C82" s="12">
        <v>16322</v>
      </c>
      <c r="D82" s="60">
        <f t="shared" si="1"/>
        <v>9.7002691700291876</v>
      </c>
    </row>
    <row r="83" spans="1:4" x14ac:dyDescent="0.2">
      <c r="A83" t="s">
        <v>90</v>
      </c>
      <c r="B83">
        <v>82</v>
      </c>
      <c r="C83" s="12">
        <v>12157</v>
      </c>
      <c r="D83" s="60">
        <f t="shared" si="1"/>
        <v>9.4056604145557934</v>
      </c>
    </row>
    <row r="84" spans="1:4" x14ac:dyDescent="0.2">
      <c r="A84" t="s">
        <v>91</v>
      </c>
      <c r="B84">
        <v>83</v>
      </c>
      <c r="C84" s="12">
        <v>11124</v>
      </c>
      <c r="D84" s="60">
        <f t="shared" si="1"/>
        <v>9.3168602153538558</v>
      </c>
    </row>
    <row r="85" spans="1:4" x14ac:dyDescent="0.2">
      <c r="A85" t="s">
        <v>92</v>
      </c>
      <c r="B85">
        <v>84</v>
      </c>
      <c r="C85" s="12">
        <v>14621</v>
      </c>
      <c r="D85" s="60">
        <f t="shared" si="1"/>
        <v>9.5902141304174382</v>
      </c>
    </row>
    <row r="86" spans="1:4" x14ac:dyDescent="0.2">
      <c r="A86" t="s">
        <v>93</v>
      </c>
      <c r="B86">
        <v>85</v>
      </c>
      <c r="C86" s="12">
        <v>14035</v>
      </c>
      <c r="D86" s="60">
        <f t="shared" si="1"/>
        <v>9.5493094887959824</v>
      </c>
    </row>
    <row r="87" spans="1:4" x14ac:dyDescent="0.2">
      <c r="A87" t="s">
        <v>94</v>
      </c>
      <c r="B87">
        <v>86</v>
      </c>
      <c r="C87" s="12">
        <v>11159</v>
      </c>
      <c r="D87" s="60">
        <f t="shared" si="1"/>
        <v>9.3200016261857019</v>
      </c>
    </row>
    <row r="88" spans="1:4" x14ac:dyDescent="0.2">
      <c r="A88" t="s">
        <v>95</v>
      </c>
      <c r="B88">
        <v>87</v>
      </c>
      <c r="C88" s="12">
        <v>10944</v>
      </c>
      <c r="D88" s="60">
        <f t="shared" si="1"/>
        <v>9.3005466398623309</v>
      </c>
    </row>
    <row r="89" spans="1:4" x14ac:dyDescent="0.2">
      <c r="A89" t="s">
        <v>96</v>
      </c>
      <c r="B89">
        <v>88</v>
      </c>
      <c r="C89" s="12">
        <v>15824</v>
      </c>
      <c r="D89" s="60">
        <f t="shared" si="1"/>
        <v>9.6692830538624932</v>
      </c>
    </row>
    <row r="90" spans="1:4" x14ac:dyDescent="0.2">
      <c r="A90" t="s">
        <v>97</v>
      </c>
      <c r="B90">
        <v>89</v>
      </c>
      <c r="C90" s="12">
        <v>14378</v>
      </c>
      <c r="D90" s="60">
        <f t="shared" si="1"/>
        <v>9.5734545395438175</v>
      </c>
    </row>
    <row r="91" spans="1:4" x14ac:dyDescent="0.2">
      <c r="A91" t="s">
        <v>98</v>
      </c>
      <c r="B91">
        <v>90</v>
      </c>
      <c r="C91" s="12">
        <v>11816</v>
      </c>
      <c r="D91" s="60">
        <f t="shared" si="1"/>
        <v>9.3772098242112154</v>
      </c>
    </row>
    <row r="92" spans="1:4" x14ac:dyDescent="0.2">
      <c r="A92" t="s">
        <v>99</v>
      </c>
      <c r="B92">
        <v>91</v>
      </c>
      <c r="C92" s="12">
        <v>12233</v>
      </c>
      <c r="D92" s="60">
        <f t="shared" si="1"/>
        <v>9.4118924970469156</v>
      </c>
    </row>
    <row r="93" spans="1:4" x14ac:dyDescent="0.2">
      <c r="A93" t="s">
        <v>100</v>
      </c>
      <c r="B93">
        <v>92</v>
      </c>
      <c r="C93" s="12">
        <v>17344</v>
      </c>
      <c r="D93" s="60">
        <f t="shared" si="1"/>
        <v>9.7610019042393734</v>
      </c>
    </row>
    <row r="94" spans="1:4" x14ac:dyDescent="0.2">
      <c r="A94" t="s">
        <v>101</v>
      </c>
      <c r="B94">
        <v>93</v>
      </c>
      <c r="C94" s="12">
        <v>16812</v>
      </c>
      <c r="D94" s="60">
        <f t="shared" si="1"/>
        <v>9.7298481961250065</v>
      </c>
    </row>
    <row r="95" spans="1:4" x14ac:dyDescent="0.2">
      <c r="A95" t="s">
        <v>102</v>
      </c>
      <c r="B95">
        <v>94</v>
      </c>
      <c r="C95" s="12">
        <v>12181</v>
      </c>
      <c r="D95" s="60">
        <f t="shared" si="1"/>
        <v>9.4076326396999583</v>
      </c>
    </row>
    <row r="96" spans="1:4" x14ac:dyDescent="0.2">
      <c r="A96" t="s">
        <v>103</v>
      </c>
      <c r="B96">
        <v>95</v>
      </c>
      <c r="C96" s="12">
        <v>13275</v>
      </c>
      <c r="D96" s="60">
        <f t="shared" si="1"/>
        <v>9.4936378461101398</v>
      </c>
    </row>
    <row r="97" spans="1:4" x14ac:dyDescent="0.2">
      <c r="A97" t="s">
        <v>104</v>
      </c>
      <c r="B97">
        <v>96</v>
      </c>
      <c r="C97" s="12">
        <v>18458</v>
      </c>
      <c r="D97" s="60">
        <f t="shared" si="1"/>
        <v>9.8232531598255228</v>
      </c>
    </row>
    <row r="98" spans="1:4" x14ac:dyDescent="0.2">
      <c r="A98" t="s">
        <v>105</v>
      </c>
      <c r="B98">
        <v>97</v>
      </c>
      <c r="C98" s="12">
        <v>17375</v>
      </c>
      <c r="D98" s="60">
        <f t="shared" si="1"/>
        <v>9.7627876704329921</v>
      </c>
    </row>
    <row r="99" spans="1:4" x14ac:dyDescent="0.2">
      <c r="A99" t="s">
        <v>106</v>
      </c>
      <c r="B99">
        <v>98</v>
      </c>
      <c r="C99" s="12">
        <v>14609</v>
      </c>
      <c r="D99" s="60">
        <f t="shared" si="1"/>
        <v>9.5893930561325149</v>
      </c>
    </row>
    <row r="100" spans="1:4" x14ac:dyDescent="0.2">
      <c r="A100" t="s">
        <v>107</v>
      </c>
      <c r="B100">
        <v>99</v>
      </c>
      <c r="C100" s="12">
        <v>13323</v>
      </c>
      <c r="D100" s="60">
        <f t="shared" si="1"/>
        <v>9.4972471439602124</v>
      </c>
    </row>
    <row r="101" spans="1:4" x14ac:dyDescent="0.2">
      <c r="A101" t="s">
        <v>108</v>
      </c>
      <c r="B101">
        <v>100</v>
      </c>
      <c r="C101" s="12">
        <v>18327</v>
      </c>
      <c r="D101" s="60">
        <f t="shared" si="1"/>
        <v>9.8161306613178763</v>
      </c>
    </row>
    <row r="102" spans="1:4" x14ac:dyDescent="0.2">
      <c r="A102" t="s">
        <v>109</v>
      </c>
      <c r="B102">
        <v>101</v>
      </c>
      <c r="C102" s="12">
        <v>16053</v>
      </c>
      <c r="D102" s="60">
        <f t="shared" si="1"/>
        <v>9.6836510269794136</v>
      </c>
    </row>
    <row r="103" spans="1:4" x14ac:dyDescent="0.2">
      <c r="A103" t="s">
        <v>110</v>
      </c>
      <c r="B103">
        <v>102</v>
      </c>
      <c r="C103" s="12">
        <v>15070</v>
      </c>
      <c r="D103" s="60">
        <f t="shared" si="1"/>
        <v>9.6204612916205416</v>
      </c>
    </row>
    <row r="104" spans="1:4" x14ac:dyDescent="0.2">
      <c r="A104" t="s">
        <v>111</v>
      </c>
      <c r="B104">
        <v>103</v>
      </c>
      <c r="C104" s="12">
        <v>13806</v>
      </c>
      <c r="D104" s="60">
        <f t="shared" si="1"/>
        <v>9.5328585592634205</v>
      </c>
    </row>
    <row r="105" spans="1:4" x14ac:dyDescent="0.2">
      <c r="A105" t="s">
        <v>112</v>
      </c>
      <c r="B105">
        <v>104</v>
      </c>
      <c r="C105" s="12">
        <v>18245</v>
      </c>
      <c r="D105" s="60">
        <f t="shared" si="1"/>
        <v>9.8116463488705481</v>
      </c>
    </row>
    <row r="106" spans="1:4" x14ac:dyDescent="0.2">
      <c r="A106" t="s">
        <v>113</v>
      </c>
      <c r="B106">
        <v>105</v>
      </c>
      <c r="C106" s="12">
        <v>17461</v>
      </c>
      <c r="D106" s="60">
        <f t="shared" si="1"/>
        <v>9.767725101522128</v>
      </c>
    </row>
    <row r="107" spans="1:4" x14ac:dyDescent="0.2">
      <c r="A107" t="s">
        <v>114</v>
      </c>
      <c r="B107">
        <v>106</v>
      </c>
      <c r="C107" s="12">
        <v>14999</v>
      </c>
      <c r="D107" s="60">
        <f t="shared" si="1"/>
        <v>9.6157388111953601</v>
      </c>
    </row>
    <row r="108" spans="1:4" x14ac:dyDescent="0.2">
      <c r="A108" t="s">
        <v>115</v>
      </c>
      <c r="B108">
        <v>107</v>
      </c>
      <c r="C108" s="12">
        <v>16022</v>
      </c>
      <c r="D108" s="60">
        <f t="shared" si="1"/>
        <v>9.6817180567750629</v>
      </c>
    </row>
    <row r="109" spans="1:4" x14ac:dyDescent="0.2">
      <c r="A109" t="s">
        <v>116</v>
      </c>
      <c r="B109">
        <v>108</v>
      </c>
      <c r="C109" s="12">
        <v>20564</v>
      </c>
      <c r="D109" s="60">
        <f t="shared" si="1"/>
        <v>9.931297253175396</v>
      </c>
    </row>
    <row r="110" spans="1:4" x14ac:dyDescent="0.2">
      <c r="A110" t="s">
        <v>117</v>
      </c>
      <c r="B110">
        <v>109</v>
      </c>
      <c r="C110" s="12">
        <v>16372</v>
      </c>
      <c r="D110" s="60">
        <f t="shared" si="1"/>
        <v>9.703327837612294</v>
      </c>
    </row>
    <row r="111" spans="1:4" x14ac:dyDescent="0.2">
      <c r="A111" t="s">
        <v>118</v>
      </c>
      <c r="B111">
        <v>110</v>
      </c>
      <c r="C111" s="12">
        <v>15854</v>
      </c>
      <c r="D111" s="60">
        <f t="shared" si="1"/>
        <v>9.6711771133971016</v>
      </c>
    </row>
    <row r="112" spans="1:4" x14ac:dyDescent="0.2">
      <c r="A112" t="s">
        <v>119</v>
      </c>
      <c r="B112">
        <v>111</v>
      </c>
      <c r="C112" s="12">
        <v>15115</v>
      </c>
      <c r="D112" s="60">
        <f t="shared" si="1"/>
        <v>9.6234429072135583</v>
      </c>
    </row>
    <row r="113" spans="1:4" x14ac:dyDescent="0.2">
      <c r="A113" t="s">
        <v>120</v>
      </c>
      <c r="B113">
        <v>112</v>
      </c>
      <c r="C113" s="12">
        <v>18207</v>
      </c>
      <c r="D113" s="60">
        <f t="shared" si="1"/>
        <v>9.809561414503964</v>
      </c>
    </row>
    <row r="114" spans="1:4" x14ac:dyDescent="0.2">
      <c r="A114" t="s">
        <v>121</v>
      </c>
      <c r="B114">
        <v>113</v>
      </c>
      <c r="C114" s="12">
        <v>19488</v>
      </c>
      <c r="D114" s="60">
        <f t="shared" si="1"/>
        <v>9.8775541705096241</v>
      </c>
    </row>
    <row r="115" spans="1:4" x14ac:dyDescent="0.2">
      <c r="A115" t="s">
        <v>122</v>
      </c>
      <c r="B115">
        <v>114</v>
      </c>
      <c r="C115" s="12">
        <v>16644</v>
      </c>
      <c r="D115" s="60">
        <f t="shared" si="1"/>
        <v>9.7198050701028311</v>
      </c>
    </row>
    <row r="116" spans="1:4" x14ac:dyDescent="0.2">
      <c r="A116" t="s">
        <v>123</v>
      </c>
      <c r="B116">
        <v>115</v>
      </c>
      <c r="C116" s="12">
        <v>18631</v>
      </c>
      <c r="D116" s="60">
        <f t="shared" si="1"/>
        <v>9.8325821390203529</v>
      </c>
    </row>
    <row r="117" spans="1:4" x14ac:dyDescent="0.2">
      <c r="A117" t="s">
        <v>124</v>
      </c>
      <c r="B117">
        <v>116</v>
      </c>
      <c r="C117" s="12">
        <v>21093</v>
      </c>
      <c r="D117" s="60">
        <f t="shared" si="1"/>
        <v>9.9566965108672711</v>
      </c>
    </row>
    <row r="118" spans="1:4" x14ac:dyDescent="0.2">
      <c r="A118" t="s">
        <v>125</v>
      </c>
      <c r="B118">
        <v>117</v>
      </c>
      <c r="C118" s="12">
        <v>22212</v>
      </c>
      <c r="D118" s="60">
        <f t="shared" si="1"/>
        <v>10.008387962361498</v>
      </c>
    </row>
    <row r="119" spans="1:4" x14ac:dyDescent="0.2">
      <c r="A119" t="s">
        <v>126</v>
      </c>
      <c r="B119">
        <v>118</v>
      </c>
      <c r="C119" s="12">
        <v>19762</v>
      </c>
      <c r="D119" s="60">
        <f t="shared" si="1"/>
        <v>9.8915161807549072</v>
      </c>
    </row>
    <row r="120" spans="1:4" x14ac:dyDescent="0.2">
      <c r="A120" t="s">
        <v>127</v>
      </c>
      <c r="B120">
        <v>119</v>
      </c>
      <c r="C120" s="12">
        <v>19403</v>
      </c>
      <c r="D120" s="60">
        <f t="shared" si="1"/>
        <v>9.8731829722712732</v>
      </c>
    </row>
    <row r="121" spans="1:4" x14ac:dyDescent="0.2">
      <c r="A121" t="s">
        <v>128</v>
      </c>
      <c r="B121">
        <v>120</v>
      </c>
      <c r="C121" s="12">
        <v>21227</v>
      </c>
      <c r="D121" s="60">
        <f t="shared" si="1"/>
        <v>9.9630292352444432</v>
      </c>
    </row>
    <row r="122" spans="1:4" x14ac:dyDescent="0.2">
      <c r="A122" t="s">
        <v>129</v>
      </c>
      <c r="B122">
        <v>121</v>
      </c>
      <c r="C122" s="12">
        <v>23176</v>
      </c>
      <c r="D122" s="60">
        <f t="shared" si="1"/>
        <v>10.050872539449186</v>
      </c>
    </row>
    <row r="123" spans="1:4" x14ac:dyDescent="0.2">
      <c r="A123" t="s">
        <v>130</v>
      </c>
      <c r="B123">
        <v>122</v>
      </c>
      <c r="C123" s="12">
        <v>20823</v>
      </c>
      <c r="D123" s="60">
        <f t="shared" si="1"/>
        <v>9.9438134240076934</v>
      </c>
    </row>
    <row r="124" spans="1:4" x14ac:dyDescent="0.2">
      <c r="A124" t="s">
        <v>131</v>
      </c>
      <c r="B124">
        <v>123</v>
      </c>
      <c r="C124" s="12">
        <v>20647</v>
      </c>
      <c r="D124" s="60">
        <f t="shared" si="1"/>
        <v>9.9353253093848792</v>
      </c>
    </row>
    <row r="125" spans="1:4" x14ac:dyDescent="0.2">
      <c r="A125" t="s">
        <v>132</v>
      </c>
      <c r="B125">
        <v>124</v>
      </c>
      <c r="C125" s="12">
        <v>21336</v>
      </c>
      <c r="D125" s="60">
        <f t="shared" si="1"/>
        <v>9.96815106586185</v>
      </c>
    </row>
    <row r="126" spans="1:4" x14ac:dyDescent="0.2">
      <c r="A126" t="s">
        <v>133</v>
      </c>
      <c r="B126">
        <v>125</v>
      </c>
      <c r="C126" s="12">
        <v>23458</v>
      </c>
      <c r="D126" s="60">
        <f t="shared" si="1"/>
        <v>10.06296686708145</v>
      </c>
    </row>
    <row r="127" spans="1:4" x14ac:dyDescent="0.2">
      <c r="A127" t="s">
        <v>134</v>
      </c>
      <c r="B127">
        <v>126</v>
      </c>
      <c r="C127" s="12">
        <v>22003</v>
      </c>
      <c r="D127" s="60">
        <f t="shared" si="1"/>
        <v>9.9989340866801406</v>
      </c>
    </row>
    <row r="128" spans="1:4" x14ac:dyDescent="0.2">
      <c r="A128" t="s">
        <v>135</v>
      </c>
      <c r="B128">
        <v>127</v>
      </c>
      <c r="C128" s="12">
        <v>21647</v>
      </c>
      <c r="D128" s="60">
        <f t="shared" si="1"/>
        <v>9.9826221556998558</v>
      </c>
    </row>
    <row r="129" spans="1:4" x14ac:dyDescent="0.2">
      <c r="A129" t="s">
        <v>136</v>
      </c>
      <c r="B129">
        <v>128</v>
      </c>
      <c r="C129" s="12">
        <v>26416</v>
      </c>
      <c r="D129" s="60">
        <f t="shared" si="1"/>
        <v>10.181725166159909</v>
      </c>
    </row>
    <row r="130" spans="1:4" x14ac:dyDescent="0.2">
      <c r="A130" t="s">
        <v>137</v>
      </c>
      <c r="B130">
        <v>129</v>
      </c>
      <c r="C130" s="12">
        <v>25226</v>
      </c>
      <c r="D130" s="60">
        <f t="shared" si="1"/>
        <v>10.135630487647138</v>
      </c>
    </row>
    <row r="131" spans="1:4" x14ac:dyDescent="0.2">
      <c r="A131" t="s">
        <v>138</v>
      </c>
      <c r="B131">
        <v>130</v>
      </c>
      <c r="C131" s="12">
        <v>24723</v>
      </c>
      <c r="D131" s="60">
        <f t="shared" ref="D131:D150" si="2">LN(C131)</f>
        <v>10.115489263431494</v>
      </c>
    </row>
    <row r="132" spans="1:4" x14ac:dyDescent="0.2">
      <c r="A132" t="s">
        <v>139</v>
      </c>
      <c r="B132">
        <v>131</v>
      </c>
      <c r="C132" s="12">
        <v>19945</v>
      </c>
      <c r="D132" s="60">
        <f t="shared" si="2"/>
        <v>9.9007337643395061</v>
      </c>
    </row>
    <row r="133" spans="1:4" x14ac:dyDescent="0.2">
      <c r="A133" t="s">
        <v>140</v>
      </c>
      <c r="B133">
        <v>132</v>
      </c>
      <c r="C133" s="12">
        <v>24040</v>
      </c>
      <c r="D133" s="60">
        <f t="shared" si="2"/>
        <v>10.087474388649143</v>
      </c>
    </row>
    <row r="134" spans="1:4" x14ac:dyDescent="0.2">
      <c r="A134" t="s">
        <v>141</v>
      </c>
      <c r="B134">
        <v>133</v>
      </c>
      <c r="C134" s="12">
        <v>25034</v>
      </c>
      <c r="D134" s="60">
        <f t="shared" si="2"/>
        <v>10.127990179887968</v>
      </c>
    </row>
    <row r="135" spans="1:4" x14ac:dyDescent="0.2">
      <c r="A135" t="s">
        <v>142</v>
      </c>
      <c r="B135">
        <v>134</v>
      </c>
      <c r="C135" s="12">
        <v>24885</v>
      </c>
      <c r="D135" s="60">
        <f t="shared" si="2"/>
        <v>10.122020491292654</v>
      </c>
    </row>
    <row r="136" spans="1:4" x14ac:dyDescent="0.2">
      <c r="A136" t="s">
        <v>143</v>
      </c>
      <c r="B136">
        <v>135</v>
      </c>
      <c r="C136" s="12">
        <v>21168</v>
      </c>
      <c r="D136" s="60">
        <f t="shared" si="2"/>
        <v>9.9602458863547376</v>
      </c>
    </row>
    <row r="137" spans="1:4" x14ac:dyDescent="0.2">
      <c r="A137" t="s">
        <v>144</v>
      </c>
      <c r="B137">
        <v>136</v>
      </c>
      <c r="C137" s="12">
        <v>23541</v>
      </c>
      <c r="D137" s="60">
        <f t="shared" si="2"/>
        <v>10.066498860795583</v>
      </c>
    </row>
    <row r="138" spans="1:4" x14ac:dyDescent="0.2">
      <c r="A138" t="s">
        <v>145</v>
      </c>
      <c r="B138">
        <v>137</v>
      </c>
      <c r="C138" s="12">
        <v>26019</v>
      </c>
      <c r="D138" s="60">
        <f t="shared" si="2"/>
        <v>10.166582319352566</v>
      </c>
    </row>
    <row r="139" spans="1:4" x14ac:dyDescent="0.2">
      <c r="A139" t="s">
        <v>146</v>
      </c>
      <c r="B139">
        <v>138</v>
      </c>
      <c r="C139" s="12">
        <v>24657</v>
      </c>
      <c r="D139" s="60">
        <f t="shared" si="2"/>
        <v>10.11281611481661</v>
      </c>
    </row>
    <row r="140" spans="1:4" x14ac:dyDescent="0.2">
      <c r="A140" t="s">
        <v>147</v>
      </c>
      <c r="B140">
        <v>139</v>
      </c>
      <c r="C140" s="12">
        <v>20599</v>
      </c>
      <c r="D140" s="60">
        <f t="shared" si="2"/>
        <v>9.9329978099100682</v>
      </c>
    </row>
    <row r="141" spans="1:4" x14ac:dyDescent="0.2">
      <c r="A141" t="s">
        <v>148</v>
      </c>
      <c r="B141">
        <v>140</v>
      </c>
      <c r="C141" s="12">
        <v>24534</v>
      </c>
      <c r="D141" s="60">
        <f t="shared" si="2"/>
        <v>10.107815189592698</v>
      </c>
    </row>
    <row r="142" spans="1:4" x14ac:dyDescent="0.2">
      <c r="A142" t="s">
        <v>149</v>
      </c>
      <c r="B142">
        <v>141</v>
      </c>
      <c r="C142" s="12">
        <v>28717</v>
      </c>
      <c r="D142" s="60">
        <f t="shared" si="2"/>
        <v>10.265244560881653</v>
      </c>
    </row>
    <row r="143" spans="1:4" x14ac:dyDescent="0.2">
      <c r="A143" t="s">
        <v>150</v>
      </c>
      <c r="B143">
        <v>142</v>
      </c>
      <c r="C143" s="12">
        <v>26138</v>
      </c>
      <c r="D143" s="60">
        <f t="shared" si="2"/>
        <v>10.171145473156981</v>
      </c>
    </row>
    <row r="144" spans="1:4" x14ac:dyDescent="0.2">
      <c r="A144" t="s">
        <v>151</v>
      </c>
      <c r="B144">
        <v>143</v>
      </c>
      <c r="C144" s="12">
        <v>22968</v>
      </c>
      <c r="D144" s="60">
        <f t="shared" si="2"/>
        <v>10.0418572218009</v>
      </c>
    </row>
    <row r="145" spans="1:4" x14ac:dyDescent="0.2">
      <c r="A145" t="s">
        <v>152</v>
      </c>
      <c r="B145">
        <v>144</v>
      </c>
      <c r="C145" s="12">
        <v>26577</v>
      </c>
      <c r="D145" s="60">
        <f t="shared" si="2"/>
        <v>10.187801459080141</v>
      </c>
    </row>
    <row r="146" spans="1:4" x14ac:dyDescent="0.2">
      <c r="A146" t="s">
        <v>153</v>
      </c>
      <c r="B146">
        <v>145</v>
      </c>
      <c r="C146" s="12">
        <v>28660</v>
      </c>
      <c r="D146" s="60">
        <f t="shared" si="2"/>
        <v>10.263257701382162</v>
      </c>
    </row>
    <row r="147" spans="1:4" x14ac:dyDescent="0.2">
      <c r="A147" t="s">
        <v>154</v>
      </c>
      <c r="B147">
        <v>146</v>
      </c>
      <c r="C147" s="12">
        <v>30430</v>
      </c>
      <c r="D147" s="60">
        <f t="shared" si="2"/>
        <v>10.323184242891017</v>
      </c>
    </row>
    <row r="148" spans="1:4" x14ac:dyDescent="0.2">
      <c r="A148" t="s">
        <v>155</v>
      </c>
      <c r="B148">
        <v>147</v>
      </c>
      <c r="C148" s="12">
        <v>27356</v>
      </c>
      <c r="D148" s="60">
        <f t="shared" si="2"/>
        <v>10.216691162217987</v>
      </c>
    </row>
    <row r="149" spans="1:4" x14ac:dyDescent="0.2">
      <c r="A149" t="s">
        <v>156</v>
      </c>
      <c r="B149">
        <v>148</v>
      </c>
      <c r="C149" s="12">
        <v>25454</v>
      </c>
      <c r="D149" s="60">
        <f t="shared" si="2"/>
        <v>10.144628180551992</v>
      </c>
    </row>
    <row r="150" spans="1:4" x14ac:dyDescent="0.2">
      <c r="A150" t="s">
        <v>157</v>
      </c>
      <c r="B150">
        <v>149</v>
      </c>
      <c r="C150" s="12">
        <v>30194</v>
      </c>
      <c r="D150" s="60">
        <f t="shared" si="2"/>
        <v>10.315398508127682</v>
      </c>
    </row>
    <row r="151" spans="1:4" x14ac:dyDescent="0.2">
      <c r="A151" s="8"/>
    </row>
    <row r="152" spans="1:4" x14ac:dyDescent="0.2">
      <c r="A152" s="8"/>
    </row>
    <row r="153" spans="1:4" x14ac:dyDescent="0.2">
      <c r="A153" s="8"/>
    </row>
    <row r="154" spans="1:4" x14ac:dyDescent="0.2">
      <c r="A154" s="8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P173"/>
  <sheetViews>
    <sheetView workbookViewId="0">
      <selection activeCell="L4" sqref="L4"/>
    </sheetView>
  </sheetViews>
  <sheetFormatPr defaultRowHeight="12.75" x14ac:dyDescent="0.2"/>
  <cols>
    <col min="1" max="1" width="18.7109375" bestFit="1" customWidth="1"/>
    <col min="2" max="2" width="14" customWidth="1"/>
    <col min="3" max="4" width="14" bestFit="1" customWidth="1"/>
    <col min="5" max="5" width="9.28515625" bestFit="1" customWidth="1"/>
    <col min="7" max="7" width="12" bestFit="1" customWidth="1"/>
    <col min="10" max="10" width="3.7109375" customWidth="1"/>
    <col min="11" max="11" width="4" bestFit="1" customWidth="1"/>
    <col min="12" max="12" width="8" bestFit="1" customWidth="1"/>
    <col min="13" max="13" width="5.5703125" bestFit="1" customWidth="1"/>
    <col min="14" max="14" width="11.85546875" bestFit="1" customWidth="1"/>
    <col min="15" max="15" width="11.28515625" bestFit="1" customWidth="1"/>
  </cols>
  <sheetData>
    <row r="1" spans="1:16" x14ac:dyDescent="0.2">
      <c r="A1" t="s">
        <v>160</v>
      </c>
    </row>
    <row r="2" spans="1:16" ht="13.5" thickBot="1" x14ac:dyDescent="0.25"/>
    <row r="3" spans="1:16" x14ac:dyDescent="0.2">
      <c r="A3" s="16" t="s">
        <v>161</v>
      </c>
      <c r="B3" s="16"/>
      <c r="J3" s="30"/>
      <c r="K3" s="30"/>
      <c r="L3" s="30"/>
      <c r="M3" s="30"/>
      <c r="N3" s="30" t="s">
        <v>216</v>
      </c>
      <c r="O3" s="56" t="s">
        <v>193</v>
      </c>
    </row>
    <row r="4" spans="1:16" x14ac:dyDescent="0.2">
      <c r="A4" s="13" t="s">
        <v>162</v>
      </c>
      <c r="B4" s="21">
        <v>0.89846421112654895</v>
      </c>
      <c r="J4" s="30"/>
      <c r="K4" s="30"/>
      <c r="L4" s="30" t="s">
        <v>189</v>
      </c>
      <c r="M4" s="30">
        <v>150</v>
      </c>
      <c r="N4" s="67">
        <f>$B$17+M4*$B$18</f>
        <v>10.162129562559535</v>
      </c>
      <c r="O4" s="65">
        <f>EXP(N4)</f>
        <v>25903.401278496705</v>
      </c>
    </row>
    <row r="5" spans="1:16" x14ac:dyDescent="0.2">
      <c r="A5" s="13" t="s">
        <v>163</v>
      </c>
      <c r="B5" s="21">
        <v>0.80723793867525184</v>
      </c>
      <c r="J5" s="30"/>
      <c r="K5" s="30"/>
      <c r="L5" s="30" t="s">
        <v>190</v>
      </c>
      <c r="M5" s="30">
        <v>151</v>
      </c>
      <c r="N5" s="67">
        <f>$B$17+M5*$B$18</f>
        <v>10.17026329017849</v>
      </c>
      <c r="O5" s="65">
        <f>EXP(N5)</f>
        <v>26114.951669225502</v>
      </c>
    </row>
    <row r="6" spans="1:16" x14ac:dyDescent="0.2">
      <c r="A6" s="19" t="s">
        <v>164</v>
      </c>
      <c r="B6" s="20">
        <v>0.80592663213562765</v>
      </c>
      <c r="J6" s="30"/>
      <c r="K6" s="30"/>
      <c r="L6" s="30" t="s">
        <v>191</v>
      </c>
      <c r="M6" s="30">
        <v>152</v>
      </c>
      <c r="N6" s="67">
        <f>$B$17+M6*$B$18</f>
        <v>10.178397017797446</v>
      </c>
      <c r="O6" s="65">
        <f>EXP(N6)</f>
        <v>26328.229770046793</v>
      </c>
    </row>
    <row r="7" spans="1:16" x14ac:dyDescent="0.2">
      <c r="A7" s="13" t="s">
        <v>165</v>
      </c>
      <c r="B7" s="21">
        <v>0.17211548869644433</v>
      </c>
      <c r="J7" s="30"/>
      <c r="K7" s="30"/>
      <c r="L7" s="30" t="s">
        <v>192</v>
      </c>
      <c r="M7" s="30">
        <v>153</v>
      </c>
      <c r="N7" s="67">
        <f>$B$17+M7*$B$18</f>
        <v>10.186530745416402</v>
      </c>
      <c r="O7" s="65">
        <f>EXP(N7)</f>
        <v>26543.249690989604</v>
      </c>
    </row>
    <row r="8" spans="1:16" ht="13.5" thickBot="1" x14ac:dyDescent="0.25">
      <c r="A8" s="14" t="s">
        <v>166</v>
      </c>
      <c r="B8" s="14">
        <v>149</v>
      </c>
      <c r="K8" s="32"/>
      <c r="M8" s="32" t="s">
        <v>170</v>
      </c>
      <c r="N8" s="32" t="s">
        <v>170</v>
      </c>
      <c r="O8" s="57">
        <f>SUM(O4:O7)</f>
        <v>104889.83240875859</v>
      </c>
      <c r="P8" s="57" t="s">
        <v>210</v>
      </c>
    </row>
    <row r="10" spans="1:16" ht="13.5" thickBot="1" x14ac:dyDescent="0.25">
      <c r="A10" t="s">
        <v>167</v>
      </c>
    </row>
    <row r="11" spans="1:16" x14ac:dyDescent="0.2">
      <c r="A11" s="15"/>
      <c r="B11" s="15" t="s">
        <v>172</v>
      </c>
      <c r="C11" s="15" t="s">
        <v>173</v>
      </c>
      <c r="D11" s="15" t="s">
        <v>174</v>
      </c>
      <c r="E11" s="15" t="s">
        <v>175</v>
      </c>
      <c r="F11" s="15" t="s">
        <v>176</v>
      </c>
    </row>
    <row r="12" spans="1:16" x14ac:dyDescent="0.2">
      <c r="A12" s="13" t="s">
        <v>168</v>
      </c>
      <c r="B12" s="13">
        <v>1</v>
      </c>
      <c r="C12" s="35">
        <v>18.236321760561019</v>
      </c>
      <c r="D12" s="35">
        <v>18.236321760561019</v>
      </c>
      <c r="E12" s="35">
        <v>615.59819484056891</v>
      </c>
      <c r="F12" s="13">
        <v>2.0532107320877872E-54</v>
      </c>
    </row>
    <row r="13" spans="1:16" x14ac:dyDescent="0.2">
      <c r="A13" s="13" t="s">
        <v>169</v>
      </c>
      <c r="B13" s="13">
        <v>147</v>
      </c>
      <c r="C13" s="35">
        <v>4.3546899930347305</v>
      </c>
      <c r="D13" s="35">
        <v>2.9623741449215854E-2</v>
      </c>
      <c r="E13" s="35"/>
      <c r="F13" s="13"/>
    </row>
    <row r="14" spans="1:16" ht="13.5" thickBot="1" x14ac:dyDescent="0.25">
      <c r="A14" s="14" t="s">
        <v>170</v>
      </c>
      <c r="B14" s="14">
        <v>148</v>
      </c>
      <c r="C14" s="36">
        <v>22.591011753595751</v>
      </c>
      <c r="D14" s="36"/>
      <c r="E14" s="36"/>
      <c r="F14" s="14"/>
    </row>
    <row r="15" spans="1:16" ht="13.5" thickBot="1" x14ac:dyDescent="0.25"/>
    <row r="16" spans="1:16" x14ac:dyDescent="0.2">
      <c r="A16" s="15"/>
      <c r="B16" s="15" t="s">
        <v>177</v>
      </c>
      <c r="C16" s="15" t="s">
        <v>165</v>
      </c>
      <c r="D16" s="15" t="s">
        <v>178</v>
      </c>
      <c r="E16" s="15" t="s">
        <v>179</v>
      </c>
      <c r="F16" s="15" t="s">
        <v>180</v>
      </c>
      <c r="G16" s="15" t="s">
        <v>181</v>
      </c>
      <c r="H16" s="15" t="s">
        <v>182</v>
      </c>
      <c r="I16" s="15" t="s">
        <v>183</v>
      </c>
    </row>
    <row r="17" spans="1:12" x14ac:dyDescent="0.2">
      <c r="A17" s="13" t="s">
        <v>171</v>
      </c>
      <c r="B17" s="62">
        <v>8.94207041971619</v>
      </c>
      <c r="C17" s="22">
        <v>2.8343048138337788E-2</v>
      </c>
      <c r="D17" s="22">
        <v>315.49431014164054</v>
      </c>
      <c r="E17" s="37">
        <v>5.2097989711574593E-210</v>
      </c>
      <c r="F17" s="13">
        <v>8.8860579439095826</v>
      </c>
      <c r="G17" s="13">
        <v>8.9980828955227974</v>
      </c>
      <c r="H17" s="13">
        <v>8.8860579439095826</v>
      </c>
      <c r="I17" s="13">
        <v>8.9980828955227974</v>
      </c>
      <c r="L17" s="30"/>
    </row>
    <row r="18" spans="1:12" ht="13.5" thickBot="1" x14ac:dyDescent="0.25">
      <c r="A18" s="14" t="s">
        <v>159</v>
      </c>
      <c r="B18" s="63">
        <v>8.1337276189556284E-3</v>
      </c>
      <c r="C18" s="23">
        <v>3.2782415911677379E-4</v>
      </c>
      <c r="D18" s="23">
        <v>24.811251375949766</v>
      </c>
      <c r="E18" s="38">
        <v>2.0532107320877872E-54</v>
      </c>
      <c r="F18" s="14">
        <v>7.4858705962484581E-3</v>
      </c>
      <c r="G18" s="14">
        <v>8.7815846416627995E-3</v>
      </c>
      <c r="H18" s="14">
        <v>7.4858705962484581E-3</v>
      </c>
      <c r="I18" s="14">
        <v>8.7815846416627995E-3</v>
      </c>
      <c r="L18" s="30"/>
    </row>
    <row r="19" spans="1:12" x14ac:dyDescent="0.2">
      <c r="B19" s="66">
        <f>B18</f>
        <v>8.1337276189556284E-3</v>
      </c>
      <c r="C19" s="30" t="s">
        <v>215</v>
      </c>
      <c r="L19" s="30"/>
    </row>
    <row r="20" spans="1:12" x14ac:dyDescent="0.2">
      <c r="C20" s="32"/>
      <c r="D20" s="33"/>
    </row>
    <row r="21" spans="1:12" x14ac:dyDescent="0.2">
      <c r="C21" s="49"/>
      <c r="D21" s="50"/>
      <c r="F21" s="49" t="s">
        <v>196</v>
      </c>
      <c r="G21" s="43">
        <f>AVERAGE(G25:G173)</f>
        <v>5455416.5811866894</v>
      </c>
    </row>
    <row r="22" spans="1:12" x14ac:dyDescent="0.2">
      <c r="A22" t="s">
        <v>184</v>
      </c>
      <c r="F22" s="49" t="s">
        <v>197</v>
      </c>
      <c r="G22" s="43">
        <f>SQRT(G21)</f>
        <v>2335.6833221108313</v>
      </c>
    </row>
    <row r="23" spans="1:12" ht="13.5" thickBot="1" x14ac:dyDescent="0.25">
      <c r="L23" s="30" t="s">
        <v>219</v>
      </c>
    </row>
    <row r="24" spans="1:12" x14ac:dyDescent="0.2">
      <c r="A24" s="15" t="s">
        <v>185</v>
      </c>
      <c r="B24" s="15" t="s">
        <v>213</v>
      </c>
      <c r="C24" s="15" t="s">
        <v>187</v>
      </c>
      <c r="D24" s="30" t="s">
        <v>193</v>
      </c>
      <c r="E24" s="8" t="s">
        <v>194</v>
      </c>
      <c r="F24" s="8" t="s">
        <v>214</v>
      </c>
      <c r="G24" s="8" t="s">
        <v>195</v>
      </c>
      <c r="L24" s="30" t="s">
        <v>221</v>
      </c>
    </row>
    <row r="25" spans="1:12" x14ac:dyDescent="0.2">
      <c r="A25" s="13">
        <v>1</v>
      </c>
      <c r="B25" s="61">
        <v>8.9502041473351461</v>
      </c>
      <c r="C25" s="61">
        <v>3.5992172993243088E-2</v>
      </c>
      <c r="D25" s="34">
        <f>EXP(B25)</f>
        <v>7709.4655673200568</v>
      </c>
      <c r="E25" s="29">
        <v>7992</v>
      </c>
      <c r="F25" s="29">
        <f>E25-D25</f>
        <v>282.53443267994317</v>
      </c>
      <c r="G25" s="12">
        <f>F25*F25</f>
        <v>79825.70564977733</v>
      </c>
      <c r="L25" s="30" t="s">
        <v>222</v>
      </c>
    </row>
    <row r="26" spans="1:12" x14ac:dyDescent="0.2">
      <c r="A26" s="13">
        <v>2</v>
      </c>
      <c r="B26" s="61">
        <v>8.9583378749541005</v>
      </c>
      <c r="C26" s="61">
        <v>-0.2400013725033201</v>
      </c>
      <c r="D26" s="34">
        <f t="shared" ref="D26:D89" si="0">EXP(B26)</f>
        <v>7772.4279727409503</v>
      </c>
      <c r="E26">
        <v>6114</v>
      </c>
      <c r="F26" s="29">
        <f t="shared" ref="F26:F89" si="1">E26-D26</f>
        <v>-1658.4279727409503</v>
      </c>
      <c r="G26" s="12">
        <f t="shared" ref="G26:G89" si="2">F26*F26</f>
        <v>2750383.3407696583</v>
      </c>
      <c r="L26" s="30" t="s">
        <v>220</v>
      </c>
    </row>
    <row r="27" spans="1:12" x14ac:dyDescent="0.2">
      <c r="A27" s="13">
        <v>3</v>
      </c>
      <c r="B27" s="61">
        <v>8.9664716025730566</v>
      </c>
      <c r="C27" s="61">
        <v>-0.27280726804104027</v>
      </c>
      <c r="D27" s="34">
        <f t="shared" si="0"/>
        <v>7835.9045855944951</v>
      </c>
      <c r="E27">
        <v>5965</v>
      </c>
      <c r="F27" s="29">
        <f t="shared" si="1"/>
        <v>-1870.9045855944951</v>
      </c>
      <c r="G27" s="12">
        <f t="shared" si="2"/>
        <v>3500283.9683985095</v>
      </c>
    </row>
    <row r="28" spans="1:12" x14ac:dyDescent="0.2">
      <c r="A28" s="13">
        <v>4</v>
      </c>
      <c r="B28" s="61">
        <v>8.9746053301920128</v>
      </c>
      <c r="C28" s="61">
        <v>6.8499122408256952E-2</v>
      </c>
      <c r="D28" s="34">
        <f t="shared" si="0"/>
        <v>7899.8996053594319</v>
      </c>
      <c r="E28">
        <v>8460</v>
      </c>
      <c r="F28" s="29">
        <f t="shared" si="1"/>
        <v>560.10039464056808</v>
      </c>
      <c r="G28" s="12">
        <f t="shared" si="2"/>
        <v>313712.45207652013</v>
      </c>
    </row>
    <row r="29" spans="1:12" x14ac:dyDescent="0.2">
      <c r="A29" s="13">
        <v>5</v>
      </c>
      <c r="B29" s="61">
        <v>8.9827390578109689</v>
      </c>
      <c r="C29" s="61">
        <v>4.4038987935126173E-2</v>
      </c>
      <c r="D29" s="34">
        <f t="shared" si="0"/>
        <v>7964.4172658112193</v>
      </c>
      <c r="E29">
        <v>8323</v>
      </c>
      <c r="F29" s="29">
        <f t="shared" si="1"/>
        <v>358.58273418878071</v>
      </c>
      <c r="G29" s="12">
        <f t="shared" si="2"/>
        <v>128581.57725830175</v>
      </c>
    </row>
    <row r="30" spans="1:12" x14ac:dyDescent="0.2">
      <c r="A30" s="13">
        <v>6</v>
      </c>
      <c r="B30" s="61">
        <v>8.9908727854299233</v>
      </c>
      <c r="C30" s="61">
        <v>-0.23734344891349224</v>
      </c>
      <c r="D30" s="34">
        <f t="shared" si="0"/>
        <v>8029.4618353021078</v>
      </c>
      <c r="E30">
        <v>6333</v>
      </c>
      <c r="F30" s="29">
        <f t="shared" si="1"/>
        <v>-1696.4618353021078</v>
      </c>
      <c r="G30" s="12">
        <f t="shared" si="2"/>
        <v>2877982.7586365961</v>
      </c>
    </row>
    <row r="31" spans="1:12" x14ac:dyDescent="0.2">
      <c r="A31" s="13">
        <v>7</v>
      </c>
      <c r="B31" s="61">
        <v>8.9990065130488794</v>
      </c>
      <c r="C31" s="61">
        <v>-0.35518067069927639</v>
      </c>
      <c r="D31" s="34">
        <f t="shared" si="0"/>
        <v>8095.037617043582</v>
      </c>
      <c r="E31">
        <v>5675</v>
      </c>
      <c r="F31" s="29">
        <f t="shared" si="1"/>
        <v>-2420.037617043582</v>
      </c>
      <c r="G31" s="12">
        <f t="shared" si="2"/>
        <v>5856582.0679059792</v>
      </c>
    </row>
    <row r="32" spans="1:12" x14ac:dyDescent="0.2">
      <c r="A32" s="13">
        <v>8</v>
      </c>
      <c r="B32" s="61">
        <v>9.0071402406678356</v>
      </c>
      <c r="C32" s="61">
        <v>0.21215987267981973</v>
      </c>
      <c r="D32" s="34">
        <f t="shared" si="0"/>
        <v>8161.1489493909639</v>
      </c>
      <c r="E32">
        <v>10090</v>
      </c>
      <c r="F32" s="29">
        <f t="shared" si="1"/>
        <v>1928.8510506090361</v>
      </c>
      <c r="G32" s="12">
        <f t="shared" si="2"/>
        <v>3720466.3754355824</v>
      </c>
    </row>
    <row r="33" spans="1:7" x14ac:dyDescent="0.2">
      <c r="A33" s="13">
        <v>9</v>
      </c>
      <c r="B33" s="61">
        <v>9.01527396828679</v>
      </c>
      <c r="C33" s="61">
        <v>9.3587234739539227E-2</v>
      </c>
      <c r="D33" s="34">
        <f t="shared" si="0"/>
        <v>8227.8002061304724</v>
      </c>
      <c r="E33">
        <v>9035</v>
      </c>
      <c r="F33" s="29">
        <f t="shared" si="1"/>
        <v>807.19979386952764</v>
      </c>
      <c r="G33" s="12">
        <f t="shared" si="2"/>
        <v>651571.50722300797</v>
      </c>
    </row>
    <row r="34" spans="1:7" x14ac:dyDescent="0.2">
      <c r="A34" s="13">
        <v>10</v>
      </c>
      <c r="B34" s="61">
        <v>9.0234076959057461</v>
      </c>
      <c r="C34" s="61">
        <v>-0.17317673031693026</v>
      </c>
      <c r="D34" s="34">
        <f t="shared" si="0"/>
        <v>8294.9957967686296</v>
      </c>
      <c r="E34">
        <v>6976</v>
      </c>
      <c r="F34" s="29">
        <f t="shared" si="1"/>
        <v>-1318.9957967686296</v>
      </c>
      <c r="G34" s="12">
        <f t="shared" si="2"/>
        <v>1739749.9118933121</v>
      </c>
    </row>
    <row r="35" spans="1:7" x14ac:dyDescent="0.2">
      <c r="A35" s="13">
        <v>11</v>
      </c>
      <c r="B35" s="61">
        <v>9.0315414235247022</v>
      </c>
      <c r="C35" s="61">
        <v>-0.25831163749222874</v>
      </c>
      <c r="D35" s="34">
        <f t="shared" si="0"/>
        <v>8362.7401668238963</v>
      </c>
      <c r="E35">
        <v>6459</v>
      </c>
      <c r="F35" s="29">
        <f t="shared" si="1"/>
        <v>-1903.7401668238963</v>
      </c>
      <c r="G35" s="12">
        <f t="shared" si="2"/>
        <v>3624226.6227786765</v>
      </c>
    </row>
    <row r="36" spans="1:7" x14ac:dyDescent="0.2">
      <c r="A36" s="13">
        <v>12</v>
      </c>
      <c r="B36" s="61">
        <v>9.0396751511436584</v>
      </c>
      <c r="C36" s="61">
        <v>0.25647587724563436</v>
      </c>
      <c r="D36" s="34">
        <f t="shared" si="0"/>
        <v>8431.0377981208349</v>
      </c>
      <c r="E36">
        <v>10896</v>
      </c>
      <c r="F36" s="29">
        <f t="shared" si="1"/>
        <v>2464.9622018791651</v>
      </c>
      <c r="G36" s="12">
        <f t="shared" si="2"/>
        <v>6076038.6566929817</v>
      </c>
    </row>
    <row r="37" spans="1:7" x14ac:dyDescent="0.2">
      <c r="A37" s="13">
        <v>13</v>
      </c>
      <c r="B37" s="61">
        <v>9.0478088787626127</v>
      </c>
      <c r="C37" s="61">
        <v>0.16032906965837057</v>
      </c>
      <c r="D37" s="34">
        <f t="shared" si="0"/>
        <v>8499.8932090865892</v>
      </c>
      <c r="E37">
        <v>9978</v>
      </c>
      <c r="F37" s="29">
        <f t="shared" si="1"/>
        <v>1478.1067909134108</v>
      </c>
      <c r="G37" s="12">
        <f t="shared" si="2"/>
        <v>2184799.6853443417</v>
      </c>
    </row>
    <row r="38" spans="1:7" x14ac:dyDescent="0.2">
      <c r="A38" s="13">
        <v>14</v>
      </c>
      <c r="B38" s="61">
        <v>9.0559426063815689</v>
      </c>
      <c r="C38" s="61">
        <v>-0.13782794690703959</v>
      </c>
      <c r="D38" s="34">
        <f t="shared" si="0"/>
        <v>8569.3109550498739</v>
      </c>
      <c r="E38">
        <v>7466</v>
      </c>
      <c r="F38" s="29">
        <f t="shared" si="1"/>
        <v>-1103.3109550498739</v>
      </c>
      <c r="G38" s="12">
        <f t="shared" si="2"/>
        <v>1217295.0635330649</v>
      </c>
    </row>
    <row r="39" spans="1:7" x14ac:dyDescent="0.2">
      <c r="A39" s="13">
        <v>15</v>
      </c>
      <c r="B39" s="61">
        <v>9.064076334000525</v>
      </c>
      <c r="C39" s="61">
        <v>-0.18237892753122154</v>
      </c>
      <c r="D39" s="34">
        <f t="shared" si="0"/>
        <v>8639.2956285422588</v>
      </c>
      <c r="E39">
        <v>7199</v>
      </c>
      <c r="F39" s="29">
        <f t="shared" si="1"/>
        <v>-1440.2956285422588</v>
      </c>
      <c r="G39" s="12">
        <f t="shared" si="2"/>
        <v>2074451.4975979403</v>
      </c>
    </row>
    <row r="40" spans="1:7" x14ac:dyDescent="0.2">
      <c r="A40" s="13">
        <v>16</v>
      </c>
      <c r="B40" s="61">
        <v>9.0722100616194794</v>
      </c>
      <c r="C40" s="61">
        <v>0.23134739206783728</v>
      </c>
      <c r="D40" s="34">
        <f t="shared" si="0"/>
        <v>8709.8518596020349</v>
      </c>
      <c r="E40">
        <v>10977</v>
      </c>
      <c r="F40" s="29">
        <f t="shared" si="1"/>
        <v>2267.1481403979651</v>
      </c>
      <c r="G40" s="12">
        <f t="shared" si="2"/>
        <v>5139960.6905099517</v>
      </c>
    </row>
    <row r="41" spans="1:7" x14ac:dyDescent="0.2">
      <c r="A41" s="13">
        <v>17</v>
      </c>
      <c r="B41" s="61">
        <v>9.0803437892384355</v>
      </c>
      <c r="C41" s="61">
        <v>6.9396960608816727E-2</v>
      </c>
      <c r="D41" s="34">
        <f t="shared" si="0"/>
        <v>8780.9843160805885</v>
      </c>
      <c r="E41">
        <v>9412</v>
      </c>
      <c r="F41" s="29">
        <f t="shared" si="1"/>
        <v>631.01568391941146</v>
      </c>
      <c r="G41" s="12">
        <f t="shared" si="2"/>
        <v>398180.79335228261</v>
      </c>
    </row>
    <row r="42" spans="1:7" x14ac:dyDescent="0.2">
      <c r="A42" s="13">
        <v>18</v>
      </c>
      <c r="B42" s="61">
        <v>9.0884775168573917</v>
      </c>
      <c r="C42" s="61">
        <v>-0.3336857531573596</v>
      </c>
      <c r="D42" s="34">
        <f t="shared" si="0"/>
        <v>8852.6977039511148</v>
      </c>
      <c r="E42">
        <v>6341</v>
      </c>
      <c r="F42" s="29">
        <f t="shared" si="1"/>
        <v>-2511.6977039511148</v>
      </c>
      <c r="G42" s="12">
        <f t="shared" si="2"/>
        <v>6308625.3560333019</v>
      </c>
    </row>
    <row r="43" spans="1:7" x14ac:dyDescent="0.2">
      <c r="A43" s="13">
        <v>19</v>
      </c>
      <c r="B43" s="61">
        <v>9.0966112444763461</v>
      </c>
      <c r="C43" s="61">
        <v>-0.13678562061050492</v>
      </c>
      <c r="D43" s="34">
        <f t="shared" si="0"/>
        <v>8924.9967676200031</v>
      </c>
      <c r="E43">
        <v>7784</v>
      </c>
      <c r="F43" s="29">
        <f t="shared" si="1"/>
        <v>-1140.9967676200031</v>
      </c>
      <c r="G43" s="12">
        <f t="shared" si="2"/>
        <v>1301873.6237192953</v>
      </c>
    </row>
    <row r="44" spans="1:7" x14ac:dyDescent="0.2">
      <c r="A44" s="13">
        <v>20</v>
      </c>
      <c r="B44" s="61">
        <v>9.1047449720953022</v>
      </c>
      <c r="C44" s="61">
        <v>0.28047264978559916</v>
      </c>
      <c r="D44" s="34">
        <f t="shared" si="0"/>
        <v>8997.8862902407673</v>
      </c>
      <c r="E44">
        <v>11911</v>
      </c>
      <c r="F44" s="29">
        <f t="shared" si="1"/>
        <v>2913.1137097592327</v>
      </c>
      <c r="G44" s="12">
        <f t="shared" si="2"/>
        <v>8486231.4859871995</v>
      </c>
    </row>
    <row r="45" spans="1:7" x14ac:dyDescent="0.2">
      <c r="A45" s="13">
        <v>21</v>
      </c>
      <c r="B45" s="61">
        <v>9.1128786997142583</v>
      </c>
      <c r="C45" s="61">
        <v>0.1053306306406192</v>
      </c>
      <c r="D45" s="34">
        <f t="shared" si="0"/>
        <v>9071.3710940303881</v>
      </c>
      <c r="E45">
        <v>10079</v>
      </c>
      <c r="F45" s="29">
        <f t="shared" si="1"/>
        <v>1007.6289059696119</v>
      </c>
      <c r="G45" s="12">
        <f t="shared" si="2"/>
        <v>1015316.0121455169</v>
      </c>
    </row>
    <row r="46" spans="1:7" x14ac:dyDescent="0.2">
      <c r="A46" s="13">
        <v>22</v>
      </c>
      <c r="B46" s="61">
        <v>9.1210124273332145</v>
      </c>
      <c r="C46" s="61">
        <v>-0.16931325902439909</v>
      </c>
      <c r="D46" s="34">
        <f t="shared" si="0"/>
        <v>9145.4560405884131</v>
      </c>
      <c r="E46">
        <v>7721</v>
      </c>
      <c r="F46" s="29">
        <f t="shared" si="1"/>
        <v>-1424.4560405884131</v>
      </c>
      <c r="G46" s="12">
        <f t="shared" si="2"/>
        <v>2029075.0115688187</v>
      </c>
    </row>
    <row r="47" spans="1:7" x14ac:dyDescent="0.2">
      <c r="A47" s="13">
        <v>23</v>
      </c>
      <c r="B47" s="61">
        <v>9.1291461549521689</v>
      </c>
      <c r="C47" s="61">
        <v>-0.11762264229913733</v>
      </c>
      <c r="D47" s="34">
        <f t="shared" si="0"/>
        <v>9220.1460312185482</v>
      </c>
      <c r="E47">
        <v>8197</v>
      </c>
      <c r="F47" s="29">
        <f t="shared" si="1"/>
        <v>-1023.1460312185482</v>
      </c>
      <c r="G47" s="12">
        <f t="shared" si="2"/>
        <v>1046827.8011982663</v>
      </c>
    </row>
    <row r="48" spans="1:7" x14ac:dyDescent="0.2">
      <c r="A48" s="13">
        <v>24</v>
      </c>
      <c r="B48" s="61">
        <v>9.137279882571125</v>
      </c>
      <c r="C48" s="61">
        <v>0.25854370953659078</v>
      </c>
      <c r="D48" s="34">
        <f t="shared" si="0"/>
        <v>9295.4460072529891</v>
      </c>
      <c r="E48">
        <v>12038</v>
      </c>
      <c r="F48" s="29">
        <f t="shared" si="1"/>
        <v>2742.5539927470109</v>
      </c>
      <c r="G48" s="12">
        <f t="shared" si="2"/>
        <v>7521602.4031325709</v>
      </c>
    </row>
    <row r="49" spans="1:7" x14ac:dyDescent="0.2">
      <c r="A49" s="13">
        <v>25</v>
      </c>
      <c r="B49" s="61">
        <v>9.1454136101900811</v>
      </c>
      <c r="C49" s="61">
        <v>0.24416022198082388</v>
      </c>
      <c r="D49" s="34">
        <f t="shared" si="0"/>
        <v>9371.3609503792286</v>
      </c>
      <c r="E49">
        <v>11963</v>
      </c>
      <c r="F49" s="29">
        <f t="shared" si="1"/>
        <v>2591.6390496207714</v>
      </c>
      <c r="G49" s="12">
        <f t="shared" si="2"/>
        <v>6716592.9635192556</v>
      </c>
    </row>
    <row r="50" spans="1:7" x14ac:dyDescent="0.2">
      <c r="A50" s="13">
        <v>26</v>
      </c>
      <c r="B50" s="61">
        <v>9.1535473378090355</v>
      </c>
      <c r="C50" s="61">
        <v>-0.16223400163522328</v>
      </c>
      <c r="D50" s="34">
        <f t="shared" si="0"/>
        <v>9447.8958829696876</v>
      </c>
      <c r="E50">
        <v>8033</v>
      </c>
      <c r="F50" s="29">
        <f t="shared" si="1"/>
        <v>-1414.8958829696876</v>
      </c>
      <c r="G50" s="12">
        <f t="shared" si="2"/>
        <v>2001930.3596445718</v>
      </c>
    </row>
    <row r="51" spans="1:7" x14ac:dyDescent="0.2">
      <c r="A51" s="13">
        <v>27</v>
      </c>
      <c r="B51" s="61">
        <v>9.1616810654279917</v>
      </c>
      <c r="C51" s="61">
        <v>-0.10007274725220761</v>
      </c>
      <c r="D51" s="34">
        <f t="shared" si="0"/>
        <v>9525.0558684140269</v>
      </c>
      <c r="E51">
        <v>8618</v>
      </c>
      <c r="F51" s="29">
        <f t="shared" si="1"/>
        <v>-907.05586841402692</v>
      </c>
      <c r="G51" s="12">
        <f t="shared" si="2"/>
        <v>822750.34842432453</v>
      </c>
    </row>
    <row r="52" spans="1:7" x14ac:dyDescent="0.2">
      <c r="A52" s="13">
        <v>28</v>
      </c>
      <c r="B52" s="61">
        <v>9.1698147930469478</v>
      </c>
      <c r="C52" s="61">
        <v>0.34984682648449628</v>
      </c>
      <c r="D52" s="34">
        <f t="shared" si="0"/>
        <v>9602.8460114540394</v>
      </c>
      <c r="E52">
        <v>13625</v>
      </c>
      <c r="F52" s="29">
        <f t="shared" si="1"/>
        <v>4022.1539885459606</v>
      </c>
      <c r="G52" s="12">
        <f t="shared" si="2"/>
        <v>16177722.70757618</v>
      </c>
    </row>
    <row r="53" spans="1:7" x14ac:dyDescent="0.2">
      <c r="A53" s="13">
        <v>29</v>
      </c>
      <c r="B53" s="61">
        <v>9.1779485206659039</v>
      </c>
      <c r="C53" s="61">
        <v>0.19229736881990078</v>
      </c>
      <c r="D53" s="34">
        <f t="shared" si="0"/>
        <v>9681.2714585214271</v>
      </c>
      <c r="E53">
        <v>11734</v>
      </c>
      <c r="F53" s="29">
        <f t="shared" si="1"/>
        <v>2052.7285414785729</v>
      </c>
      <c r="G53" s="12">
        <f t="shared" si="2"/>
        <v>4213694.4650007486</v>
      </c>
    </row>
    <row r="54" spans="1:7" x14ac:dyDescent="0.2">
      <c r="A54" s="13">
        <v>30</v>
      </c>
      <c r="B54" s="61">
        <v>9.1860822482848583</v>
      </c>
      <c r="C54" s="61">
        <v>-9.2837648184922017E-2</v>
      </c>
      <c r="D54" s="34">
        <f t="shared" si="0"/>
        <v>9760.3373980782508</v>
      </c>
      <c r="E54">
        <v>8895</v>
      </c>
      <c r="F54" s="29">
        <f t="shared" si="1"/>
        <v>-865.33739807825077</v>
      </c>
      <c r="G54" s="12">
        <f t="shared" si="2"/>
        <v>748808.812512837</v>
      </c>
    </row>
    <row r="55" spans="1:7" x14ac:dyDescent="0.2">
      <c r="A55" s="13">
        <v>31</v>
      </c>
      <c r="B55" s="61">
        <v>9.1942159759038145</v>
      </c>
      <c r="C55" s="61">
        <v>-0.12003902874050354</v>
      </c>
      <c r="D55" s="34">
        <f t="shared" si="0"/>
        <v>9840.0490609602566</v>
      </c>
      <c r="E55">
        <v>8727</v>
      </c>
      <c r="F55" s="29">
        <f t="shared" si="1"/>
        <v>-1113.0490609602566</v>
      </c>
      <c r="G55" s="12">
        <f t="shared" si="2"/>
        <v>1238878.2121045091</v>
      </c>
    </row>
    <row r="56" spans="1:7" x14ac:dyDescent="0.2">
      <c r="A56" s="13">
        <v>32</v>
      </c>
      <c r="B56" s="61">
        <v>9.2023497035227706</v>
      </c>
      <c r="C56" s="61">
        <v>0.34260403558962516</v>
      </c>
      <c r="D56" s="34">
        <f t="shared" si="0"/>
        <v>9920.4117207228264</v>
      </c>
      <c r="E56">
        <v>13974</v>
      </c>
      <c r="F56" s="29">
        <f t="shared" si="1"/>
        <v>4053.5882792771736</v>
      </c>
      <c r="G56" s="12">
        <f t="shared" si="2"/>
        <v>16431577.937893277</v>
      </c>
    </row>
    <row r="57" spans="1:7" x14ac:dyDescent="0.2">
      <c r="A57" s="13">
        <v>33</v>
      </c>
      <c r="B57" s="61">
        <v>9.210483431141725</v>
      </c>
      <c r="C57" s="61">
        <v>0.22961854445024343</v>
      </c>
      <c r="D57" s="34">
        <f t="shared" si="0"/>
        <v>10001.430693989927</v>
      </c>
      <c r="E57">
        <v>12583</v>
      </c>
      <c r="F57" s="29">
        <f t="shared" si="1"/>
        <v>2581.569306010073</v>
      </c>
      <c r="G57" s="12">
        <f t="shared" si="2"/>
        <v>6664500.0817333302</v>
      </c>
    </row>
    <row r="58" spans="1:7" x14ac:dyDescent="0.2">
      <c r="A58" s="13">
        <v>34</v>
      </c>
      <c r="B58" s="61">
        <v>9.2186171587606811</v>
      </c>
      <c r="C58" s="61">
        <v>-5.6941958765779788E-2</v>
      </c>
      <c r="D58" s="34">
        <f t="shared" si="0"/>
        <v>10083.11134080589</v>
      </c>
      <c r="E58">
        <v>9525</v>
      </c>
      <c r="F58" s="29">
        <f t="shared" si="1"/>
        <v>-558.11134080588999</v>
      </c>
      <c r="G58" s="12">
        <f t="shared" si="2"/>
        <v>311488.26873614831</v>
      </c>
    </row>
    <row r="59" spans="1:7" x14ac:dyDescent="0.2">
      <c r="A59" s="13">
        <v>35</v>
      </c>
      <c r="B59" s="61">
        <v>9.2267508863796373</v>
      </c>
      <c r="C59" s="61">
        <v>-5.0794941265285942E-2</v>
      </c>
      <c r="D59" s="34">
        <f t="shared" si="0"/>
        <v>10165.459064989922</v>
      </c>
      <c r="E59">
        <v>9662</v>
      </c>
      <c r="F59" s="29">
        <f t="shared" si="1"/>
        <v>-503.4590649899219</v>
      </c>
      <c r="G59" s="12">
        <f t="shared" si="2"/>
        <v>253471.03012052641</v>
      </c>
    </row>
    <row r="60" spans="1:7" x14ac:dyDescent="0.2">
      <c r="A60" s="13">
        <v>36</v>
      </c>
      <c r="B60" s="61">
        <v>9.2348846139985934</v>
      </c>
      <c r="C60" s="61">
        <v>0.41306531941232016</v>
      </c>
      <c r="D60" s="34">
        <f t="shared" si="0"/>
        <v>10248.479314493678</v>
      </c>
      <c r="E60">
        <v>15490</v>
      </c>
      <c r="F60" s="29">
        <f t="shared" si="1"/>
        <v>5241.5206855063225</v>
      </c>
      <c r="G60" s="12">
        <f t="shared" si="2"/>
        <v>27473539.096590668</v>
      </c>
    </row>
    <row r="61" spans="1:7" x14ac:dyDescent="0.2">
      <c r="A61" s="13">
        <v>37</v>
      </c>
      <c r="B61" s="61">
        <v>9.2430183416175478</v>
      </c>
      <c r="C61" s="61">
        <v>0.29222763060838197</v>
      </c>
      <c r="D61" s="34">
        <f t="shared" si="0"/>
        <v>10332.177581761649</v>
      </c>
      <c r="E61">
        <v>13839</v>
      </c>
      <c r="F61" s="29">
        <f t="shared" si="1"/>
        <v>3506.822418238351</v>
      </c>
      <c r="G61" s="12">
        <f t="shared" si="2"/>
        <v>12297803.473059077</v>
      </c>
    </row>
    <row r="62" spans="1:7" x14ac:dyDescent="0.2">
      <c r="A62" s="13">
        <v>38</v>
      </c>
      <c r="B62" s="61">
        <v>9.2511520692365039</v>
      </c>
      <c r="C62" s="61">
        <v>-3.6122707774190133E-2</v>
      </c>
      <c r="D62" s="34">
        <f t="shared" si="0"/>
        <v>10416.559404094611</v>
      </c>
      <c r="E62">
        <v>10047</v>
      </c>
      <c r="F62" s="29">
        <f t="shared" si="1"/>
        <v>-369.55940409461073</v>
      </c>
      <c r="G62" s="12">
        <f t="shared" si="2"/>
        <v>136574.15315476377</v>
      </c>
    </row>
    <row r="63" spans="1:7" x14ac:dyDescent="0.2">
      <c r="A63" s="13">
        <v>39</v>
      </c>
      <c r="B63" s="61">
        <v>9.25928579685546</v>
      </c>
      <c r="C63" s="61">
        <v>-7.0373372292896974E-2</v>
      </c>
      <c r="D63" s="34">
        <f t="shared" si="0"/>
        <v>10501.630364015838</v>
      </c>
      <c r="E63">
        <v>9788</v>
      </c>
      <c r="F63" s="29">
        <f t="shared" si="1"/>
        <v>-713.6303640158385</v>
      </c>
      <c r="G63" s="12">
        <f t="shared" si="2"/>
        <v>509268.29644537816</v>
      </c>
    </row>
    <row r="64" spans="1:7" x14ac:dyDescent="0.2">
      <c r="A64" s="13">
        <v>40</v>
      </c>
      <c r="B64" s="61">
        <v>9.2674195244744144</v>
      </c>
      <c r="C64" s="61">
        <v>0.34691821233489861</v>
      </c>
      <c r="D64" s="34">
        <f t="shared" si="0"/>
        <v>10587.396089640497</v>
      </c>
      <c r="E64">
        <v>14978</v>
      </c>
      <c r="F64" s="29">
        <f t="shared" si="1"/>
        <v>4390.6039103595031</v>
      </c>
      <c r="G64" s="12">
        <f t="shared" si="2"/>
        <v>19277402.69766416</v>
      </c>
    </row>
    <row r="65" spans="1:7" x14ac:dyDescent="0.2">
      <c r="A65" s="13">
        <v>41</v>
      </c>
      <c r="B65" s="61">
        <v>9.2755532520933706</v>
      </c>
      <c r="C65" s="61">
        <v>0.20060694547745861</v>
      </c>
      <c r="D65" s="34">
        <f t="shared" si="0"/>
        <v>10673.862255048041</v>
      </c>
      <c r="E65">
        <v>13045</v>
      </c>
      <c r="F65" s="29">
        <f t="shared" si="1"/>
        <v>2371.1377449519587</v>
      </c>
      <c r="G65" s="12">
        <f t="shared" si="2"/>
        <v>5622294.2055358598</v>
      </c>
    </row>
    <row r="66" spans="1:7" x14ac:dyDescent="0.2">
      <c r="A66" s="13">
        <v>42</v>
      </c>
      <c r="B66" s="61">
        <v>9.2836869797123267</v>
      </c>
      <c r="C66" s="61">
        <v>-0.12579846773856751</v>
      </c>
      <c r="D66" s="34">
        <f t="shared" si="0"/>
        <v>10761.03458065749</v>
      </c>
      <c r="E66">
        <v>9489</v>
      </c>
      <c r="F66" s="29">
        <f t="shared" si="1"/>
        <v>-1272.0345806574896</v>
      </c>
      <c r="G66" s="12">
        <f t="shared" si="2"/>
        <v>1618071.9743884755</v>
      </c>
    </row>
    <row r="67" spans="1:7" x14ac:dyDescent="0.2">
      <c r="A67" s="13">
        <v>43</v>
      </c>
      <c r="B67" s="61">
        <v>9.2918207073312828</v>
      </c>
      <c r="C67" s="61">
        <v>-0.21604082875079555</v>
      </c>
      <c r="D67" s="34">
        <f t="shared" si="0"/>
        <v>10848.918833605943</v>
      </c>
      <c r="E67">
        <v>8741</v>
      </c>
      <c r="F67" s="29">
        <f t="shared" si="1"/>
        <v>-2107.9188336059433</v>
      </c>
      <c r="G67" s="12">
        <f t="shared" si="2"/>
        <v>4443321.8090706402</v>
      </c>
    </row>
    <row r="68" spans="1:7" x14ac:dyDescent="0.2">
      <c r="A68" s="13">
        <v>44</v>
      </c>
      <c r="B68" s="61">
        <v>9.2999544349502372</v>
      </c>
      <c r="C68" s="61">
        <v>0.18414655413668157</v>
      </c>
      <c r="D68" s="34">
        <f t="shared" si="0"/>
        <v>10937.520828130098</v>
      </c>
      <c r="E68">
        <v>13149</v>
      </c>
      <c r="F68" s="29">
        <f t="shared" si="1"/>
        <v>2211.4791718699016</v>
      </c>
      <c r="G68" s="12">
        <f t="shared" si="2"/>
        <v>4890640.1276143854</v>
      </c>
    </row>
    <row r="69" spans="1:7" x14ac:dyDescent="0.2">
      <c r="A69" s="13">
        <v>45</v>
      </c>
      <c r="B69" s="61">
        <v>9.3080881625691934</v>
      </c>
      <c r="C69" s="61">
        <v>0.24626735519893117</v>
      </c>
      <c r="D69" s="34">
        <f t="shared" si="0"/>
        <v>11026.846425950976</v>
      </c>
      <c r="E69">
        <v>14106</v>
      </c>
      <c r="F69" s="29">
        <f t="shared" si="1"/>
        <v>3079.1535740490235</v>
      </c>
      <c r="G69" s="12">
        <f t="shared" si="2"/>
        <v>9481186.7325788755</v>
      </c>
    </row>
    <row r="70" spans="1:7" x14ac:dyDescent="0.2">
      <c r="A70" s="13">
        <v>46</v>
      </c>
      <c r="B70" s="61">
        <v>9.3162218901881495</v>
      </c>
      <c r="C70" s="61">
        <v>-0.1060815382146334</v>
      </c>
      <c r="D70" s="34">
        <f t="shared" si="0"/>
        <v>11116.901536661608</v>
      </c>
      <c r="E70">
        <v>9998</v>
      </c>
      <c r="F70" s="29">
        <f t="shared" si="1"/>
        <v>-1118.9015366616077</v>
      </c>
      <c r="G70" s="12">
        <f t="shared" si="2"/>
        <v>1251940.648743707</v>
      </c>
    </row>
    <row r="71" spans="1:7" x14ac:dyDescent="0.2">
      <c r="A71" s="13">
        <v>47</v>
      </c>
      <c r="B71" s="61">
        <v>9.3243556178071039</v>
      </c>
      <c r="C71" s="61">
        <v>-0.11062101276290548</v>
      </c>
      <c r="D71" s="34">
        <f t="shared" si="0"/>
        <v>11207.692118118053</v>
      </c>
      <c r="E71">
        <v>10034</v>
      </c>
      <c r="F71" s="29">
        <f t="shared" si="1"/>
        <v>-1173.6921181180533</v>
      </c>
      <c r="G71" s="12">
        <f t="shared" si="2"/>
        <v>1377553.1881324423</v>
      </c>
    </row>
    <row r="72" spans="1:7" x14ac:dyDescent="0.2">
      <c r="A72" s="13">
        <v>48</v>
      </c>
      <c r="B72" s="61">
        <v>9.33248934542606</v>
      </c>
      <c r="C72" s="61">
        <v>0.28870160693462488</v>
      </c>
      <c r="D72" s="34">
        <f t="shared" si="0"/>
        <v>11299.22417683363</v>
      </c>
      <c r="E72">
        <v>15081</v>
      </c>
      <c r="F72" s="29">
        <f t="shared" si="1"/>
        <v>3781.7758231663702</v>
      </c>
      <c r="G72" s="12">
        <f t="shared" si="2"/>
        <v>14301828.376685677</v>
      </c>
    </row>
    <row r="73" spans="1:7" x14ac:dyDescent="0.2">
      <c r="A73" s="13">
        <v>49</v>
      </c>
      <c r="B73" s="61">
        <v>9.3406230730450162</v>
      </c>
      <c r="C73" s="61">
        <v>0.15233657704048476</v>
      </c>
      <c r="D73" s="34">
        <f t="shared" si="0"/>
        <v>11391.503768376162</v>
      </c>
      <c r="E73">
        <v>13266</v>
      </c>
      <c r="F73" s="29">
        <f t="shared" si="1"/>
        <v>1874.496231623838</v>
      </c>
      <c r="G73" s="12">
        <f t="shared" si="2"/>
        <v>3513736.1223719693</v>
      </c>
    </row>
    <row r="74" spans="1:7" x14ac:dyDescent="0.2">
      <c r="A74" s="13">
        <v>50</v>
      </c>
      <c r="B74" s="61">
        <v>9.3487568006639705</v>
      </c>
      <c r="C74" s="61">
        <v>-0.13871647369678897</v>
      </c>
      <c r="D74" s="34">
        <f t="shared" si="0"/>
        <v>11484.53699776867</v>
      </c>
      <c r="E74">
        <v>9997</v>
      </c>
      <c r="F74" s="29">
        <f t="shared" si="1"/>
        <v>-1487.5369977686696</v>
      </c>
      <c r="G74" s="12">
        <f t="shared" si="2"/>
        <v>2212766.3197306269</v>
      </c>
    </row>
    <row r="75" spans="1:7" x14ac:dyDescent="0.2">
      <c r="A75" s="13">
        <v>51</v>
      </c>
      <c r="B75" s="61">
        <v>9.3568905282829267</v>
      </c>
      <c r="C75" s="61">
        <v>-0.24891516298477256</v>
      </c>
      <c r="D75" s="34">
        <f t="shared" si="0"/>
        <v>11578.330019893325</v>
      </c>
      <c r="E75">
        <v>9027</v>
      </c>
      <c r="F75" s="29">
        <f t="shared" si="1"/>
        <v>-2551.3300198933248</v>
      </c>
      <c r="G75" s="12">
        <f t="shared" si="2"/>
        <v>6509284.8704088731</v>
      </c>
    </row>
    <row r="76" spans="1:7" x14ac:dyDescent="0.2">
      <c r="A76" s="13">
        <v>52</v>
      </c>
      <c r="B76" s="61">
        <v>9.3650242559018828</v>
      </c>
      <c r="C76" s="61">
        <v>0.20466747521644102</v>
      </c>
      <c r="D76" s="34">
        <f t="shared" si="0"/>
        <v>11672.88903989852</v>
      </c>
      <c r="E76">
        <v>14324</v>
      </c>
      <c r="F76" s="29">
        <f t="shared" si="1"/>
        <v>2651.1109601014796</v>
      </c>
      <c r="G76" s="12">
        <f t="shared" si="2"/>
        <v>7028389.3227701886</v>
      </c>
    </row>
    <row r="77" spans="1:7" x14ac:dyDescent="0.2">
      <c r="A77" s="13">
        <v>53</v>
      </c>
      <c r="B77" s="61">
        <v>9.373157983520839</v>
      </c>
      <c r="C77" s="61">
        <v>0.11094300556607983</v>
      </c>
      <c r="D77" s="34">
        <f t="shared" si="0"/>
        <v>11768.220313609472</v>
      </c>
      <c r="E77">
        <v>13149</v>
      </c>
      <c r="F77" s="29">
        <f t="shared" si="1"/>
        <v>1380.7796863905278</v>
      </c>
      <c r="G77" s="12">
        <f t="shared" si="2"/>
        <v>1906552.5423487243</v>
      </c>
    </row>
    <row r="78" spans="1:7" x14ac:dyDescent="0.2">
      <c r="A78" s="13">
        <v>54</v>
      </c>
      <c r="B78" s="61">
        <v>9.3812917111397933</v>
      </c>
      <c r="C78" s="61">
        <v>-5.681940511869854E-2</v>
      </c>
      <c r="D78" s="34">
        <f t="shared" si="0"/>
        <v>11864.330147942053</v>
      </c>
      <c r="E78">
        <v>11209</v>
      </c>
      <c r="F78" s="29">
        <f t="shared" si="1"/>
        <v>-655.33014794205337</v>
      </c>
      <c r="G78" s="12">
        <f t="shared" si="2"/>
        <v>429457.60280175356</v>
      </c>
    </row>
    <row r="79" spans="1:7" x14ac:dyDescent="0.2">
      <c r="A79" s="13">
        <v>55</v>
      </c>
      <c r="B79" s="61">
        <v>9.3894254387587495</v>
      </c>
      <c r="C79" s="61">
        <v>-0.14642428454301815</v>
      </c>
      <c r="D79" s="34">
        <f t="shared" si="0"/>
        <v>11961.224901320125</v>
      </c>
      <c r="E79">
        <v>10332</v>
      </c>
      <c r="F79" s="29">
        <f t="shared" si="1"/>
        <v>-1629.2249013201254</v>
      </c>
      <c r="G79" s="12">
        <f t="shared" si="2"/>
        <v>2654373.7790815723</v>
      </c>
    </row>
    <row r="80" spans="1:7" x14ac:dyDescent="0.2">
      <c r="A80" s="13">
        <v>56</v>
      </c>
      <c r="B80" s="61">
        <v>9.3975591663777056</v>
      </c>
      <c r="C80" s="61">
        <v>0.24157213901013819</v>
      </c>
      <c r="D80" s="34">
        <f t="shared" si="0"/>
        <v>12058.910984096075</v>
      </c>
      <c r="E80">
        <v>15354</v>
      </c>
      <c r="F80" s="29">
        <f t="shared" si="1"/>
        <v>3295.0890159039245</v>
      </c>
      <c r="G80" s="12">
        <f t="shared" si="2"/>
        <v>10857611.622730693</v>
      </c>
    </row>
    <row r="81" spans="1:7" x14ac:dyDescent="0.2">
      <c r="A81" s="13">
        <v>57</v>
      </c>
      <c r="B81" s="61">
        <v>9.40569289399666</v>
      </c>
      <c r="C81" s="61">
        <v>0.12673097714863601</v>
      </c>
      <c r="D81" s="34">
        <f t="shared" si="0"/>
        <v>12157.394858974973</v>
      </c>
      <c r="E81">
        <v>13800</v>
      </c>
      <c r="F81" s="29">
        <f t="shared" si="1"/>
        <v>1642.6051410250275</v>
      </c>
      <c r="G81" s="12">
        <f t="shared" si="2"/>
        <v>2698151.6493218504</v>
      </c>
    </row>
    <row r="82" spans="1:7" x14ac:dyDescent="0.2">
      <c r="A82" s="13">
        <v>58</v>
      </c>
      <c r="B82" s="61">
        <v>9.4138266216156161</v>
      </c>
      <c r="C82" s="61">
        <v>-3.915895621775789E-2</v>
      </c>
      <c r="D82" s="34">
        <f t="shared" si="0"/>
        <v>12256.683041442193</v>
      </c>
      <c r="E82">
        <v>11786</v>
      </c>
      <c r="F82" s="29">
        <f t="shared" si="1"/>
        <v>-470.68304144219292</v>
      </c>
      <c r="G82" s="12">
        <f t="shared" si="2"/>
        <v>221542.52550127311</v>
      </c>
    </row>
    <row r="83" spans="1:7" x14ac:dyDescent="0.2">
      <c r="A83" s="13">
        <v>59</v>
      </c>
      <c r="B83" s="61">
        <v>9.4219603492345723</v>
      </c>
      <c r="C83" s="61">
        <v>-0.1580792103303601</v>
      </c>
      <c r="D83" s="34">
        <f t="shared" si="0"/>
        <v>12356.782100194343</v>
      </c>
      <c r="E83">
        <v>10550</v>
      </c>
      <c r="F83" s="29">
        <f t="shared" si="1"/>
        <v>-1806.782100194343</v>
      </c>
      <c r="G83" s="12">
        <f t="shared" si="2"/>
        <v>3264461.5575826811</v>
      </c>
    </row>
    <row r="84" spans="1:7" x14ac:dyDescent="0.2">
      <c r="A84" s="13">
        <v>60</v>
      </c>
      <c r="B84" s="61">
        <v>9.4300940768535284</v>
      </c>
      <c r="C84" s="61">
        <v>0.25734966148361238</v>
      </c>
      <c r="D84" s="34">
        <f t="shared" si="0"/>
        <v>12457.698657573908</v>
      </c>
      <c r="E84">
        <v>16114</v>
      </c>
      <c r="F84" s="29">
        <f t="shared" si="1"/>
        <v>3656.3013424260917</v>
      </c>
      <c r="G84" s="12">
        <f t="shared" si="2"/>
        <v>13368539.506626841</v>
      </c>
    </row>
    <row r="85" spans="1:7" x14ac:dyDescent="0.2">
      <c r="A85" s="13">
        <v>61</v>
      </c>
      <c r="B85" s="61">
        <v>9.4382278044724828</v>
      </c>
      <c r="C85" s="61">
        <v>5.3902314250642291E-2</v>
      </c>
      <c r="D85" s="34">
        <f t="shared" si="0"/>
        <v>12559.439390007343</v>
      </c>
      <c r="E85">
        <v>13255</v>
      </c>
      <c r="F85" s="29">
        <f t="shared" si="1"/>
        <v>695.56060999265719</v>
      </c>
      <c r="G85" s="12">
        <f t="shared" si="2"/>
        <v>483804.56217335735</v>
      </c>
    </row>
    <row r="86" spans="1:7" x14ac:dyDescent="0.2">
      <c r="A86" s="13">
        <v>62</v>
      </c>
      <c r="B86" s="61">
        <v>9.4463615320914389</v>
      </c>
      <c r="C86" s="61">
        <v>-0.10472977443408027</v>
      </c>
      <c r="D86" s="34">
        <f t="shared" si="0"/>
        <v>12662.011028446845</v>
      </c>
      <c r="E86">
        <v>11403</v>
      </c>
      <c r="F86" s="29">
        <f t="shared" si="1"/>
        <v>-1259.0110284468446</v>
      </c>
      <c r="G86" s="12">
        <f t="shared" si="2"/>
        <v>1585108.7697507814</v>
      </c>
    </row>
    <row r="87" spans="1:7" x14ac:dyDescent="0.2">
      <c r="A87" s="13">
        <v>63</v>
      </c>
      <c r="B87" s="61">
        <v>9.4544952597103951</v>
      </c>
      <c r="C87" s="61">
        <v>-0.21761033251210016</v>
      </c>
      <c r="D87" s="34">
        <f t="shared" si="0"/>
        <v>12765.420358815538</v>
      </c>
      <c r="E87">
        <v>10269</v>
      </c>
      <c r="F87" s="29">
        <f t="shared" si="1"/>
        <v>-2496.4203588155378</v>
      </c>
      <c r="G87" s="12">
        <f t="shared" si="2"/>
        <v>6232114.6079086987</v>
      </c>
    </row>
    <row r="88" spans="1:7" x14ac:dyDescent="0.2">
      <c r="A88" s="13">
        <v>64</v>
      </c>
      <c r="B88" s="61">
        <v>9.4626289873293494</v>
      </c>
      <c r="C88" s="61">
        <v>8.4826271866765168E-2</v>
      </c>
      <c r="D88" s="34">
        <f t="shared" si="0"/>
        <v>12869.674222456473</v>
      </c>
      <c r="E88">
        <v>14009</v>
      </c>
      <c r="F88" s="29">
        <f t="shared" si="1"/>
        <v>1139.3257775435268</v>
      </c>
      <c r="G88" s="12">
        <f t="shared" si="2"/>
        <v>1298063.2273751618</v>
      </c>
    </row>
    <row r="89" spans="1:7" x14ac:dyDescent="0.2">
      <c r="A89" s="13">
        <v>65</v>
      </c>
      <c r="B89" s="61">
        <v>9.4707627149483056</v>
      </c>
      <c r="C89" s="61">
        <v>0.19997277199450281</v>
      </c>
      <c r="D89" s="34">
        <f t="shared" si="0"/>
        <v>12974.779516585308</v>
      </c>
      <c r="E89">
        <v>15847</v>
      </c>
      <c r="F89" s="29">
        <f t="shared" si="1"/>
        <v>2872.2204834146924</v>
      </c>
      <c r="G89" s="12">
        <f t="shared" si="2"/>
        <v>8249650.5053469287</v>
      </c>
    </row>
    <row r="90" spans="1:7" x14ac:dyDescent="0.2">
      <c r="A90" s="13">
        <v>66</v>
      </c>
      <c r="B90" s="61">
        <v>9.4788964425672617</v>
      </c>
      <c r="C90" s="61">
        <v>-8.7334950183777238E-3</v>
      </c>
      <c r="D90" s="34">
        <f t="shared" ref="D90:D153" si="3">EXP(B90)</f>
        <v>13080.743194746477</v>
      </c>
      <c r="E90">
        <v>12967</v>
      </c>
      <c r="F90" s="29">
        <f t="shared" ref="F90:F153" si="4">E90-D90</f>
        <v>-113.74319474647746</v>
      </c>
      <c r="G90" s="12">
        <f t="shared" ref="G90:G153" si="5">F90*F90</f>
        <v>12937.514351135096</v>
      </c>
    </row>
    <row r="91" spans="1:7" x14ac:dyDescent="0.2">
      <c r="A91" s="13">
        <v>67</v>
      </c>
      <c r="B91" s="61">
        <v>9.4870301701862179</v>
      </c>
      <c r="C91" s="61">
        <v>-0.15199735425271754</v>
      </c>
      <c r="D91" s="34">
        <f t="shared" si="3"/>
        <v>13187.572267273315</v>
      </c>
      <c r="E91">
        <v>11328</v>
      </c>
      <c r="F91" s="29">
        <f t="shared" si="4"/>
        <v>-1859.5722672733154</v>
      </c>
      <c r="G91" s="12">
        <f t="shared" si="5"/>
        <v>3458009.0172120188</v>
      </c>
    </row>
    <row r="92" spans="1:7" x14ac:dyDescent="0.2">
      <c r="A92" s="13">
        <v>68</v>
      </c>
      <c r="B92" s="61">
        <v>9.4951638978051722</v>
      </c>
      <c r="C92" s="61">
        <v>0.17348700482570045</v>
      </c>
      <c r="D92" s="34">
        <f t="shared" si="3"/>
        <v>13295.273801751797</v>
      </c>
      <c r="E92">
        <v>15814</v>
      </c>
      <c r="F92" s="29">
        <f t="shared" si="4"/>
        <v>2518.7261982482032</v>
      </c>
      <c r="G92" s="12">
        <f t="shared" si="5"/>
        <v>6343981.6617418472</v>
      </c>
    </row>
    <row r="93" spans="1:7" x14ac:dyDescent="0.2">
      <c r="A93" s="13">
        <v>69</v>
      </c>
      <c r="B93" s="61">
        <v>9.5032976254241284</v>
      </c>
      <c r="C93" s="61">
        <v>0.32901610765747513</v>
      </c>
      <c r="D93" s="34">
        <f t="shared" si="3"/>
        <v>13403.854923488208</v>
      </c>
      <c r="E93">
        <v>18626</v>
      </c>
      <c r="F93" s="29">
        <f t="shared" si="4"/>
        <v>5222.1450765117916</v>
      </c>
      <c r="G93" s="12">
        <f t="shared" si="5"/>
        <v>27270799.200136345</v>
      </c>
    </row>
    <row r="94" spans="1:7" x14ac:dyDescent="0.2">
      <c r="A94" s="13">
        <v>70</v>
      </c>
      <c r="B94" s="61">
        <v>9.5114313530430845</v>
      </c>
      <c r="C94" s="61">
        <v>-2.2020885463684081E-2</v>
      </c>
      <c r="D94" s="34">
        <f t="shared" si="3"/>
        <v>13513.322815980406</v>
      </c>
      <c r="E94">
        <v>13219</v>
      </c>
      <c r="F94" s="29">
        <f t="shared" si="4"/>
        <v>-294.32281598040572</v>
      </c>
      <c r="G94" s="12">
        <f t="shared" si="5"/>
        <v>86625.920006635773</v>
      </c>
    </row>
    <row r="95" spans="1:7" x14ac:dyDescent="0.2">
      <c r="A95" s="13">
        <v>71</v>
      </c>
      <c r="B95" s="61">
        <v>9.5195650806620389</v>
      </c>
      <c r="C95" s="61">
        <v>1.416228838670186E-2</v>
      </c>
      <c r="D95" s="34">
        <f t="shared" si="3"/>
        <v>13623.68472139312</v>
      </c>
      <c r="E95">
        <v>13818</v>
      </c>
      <c r="F95" s="29">
        <f t="shared" si="4"/>
        <v>194.31527860688038</v>
      </c>
      <c r="G95" s="12">
        <f t="shared" si="5"/>
        <v>37758.427500069549</v>
      </c>
    </row>
    <row r="96" spans="1:7" x14ac:dyDescent="0.2">
      <c r="A96" s="13">
        <v>72</v>
      </c>
      <c r="B96" s="61">
        <v>9.527698808280995</v>
      </c>
      <c r="C96" s="61">
        <v>0.27386675452974885</v>
      </c>
      <c r="D96" s="34">
        <f t="shared" si="3"/>
        <v>13734.94794103717</v>
      </c>
      <c r="E96">
        <v>18062</v>
      </c>
      <c r="F96" s="29">
        <f t="shared" si="4"/>
        <v>4327.0520589628304</v>
      </c>
      <c r="G96" s="12">
        <f t="shared" si="5"/>
        <v>18723379.520974468</v>
      </c>
    </row>
    <row r="97" spans="1:7" x14ac:dyDescent="0.2">
      <c r="A97" s="13">
        <v>73</v>
      </c>
      <c r="B97" s="61">
        <v>9.5358325358999512</v>
      </c>
      <c r="C97" s="61">
        <v>0.12698374845375149</v>
      </c>
      <c r="D97" s="34">
        <f t="shared" si="3"/>
        <v>13847.119835852343</v>
      </c>
      <c r="E97">
        <v>15722</v>
      </c>
      <c r="F97" s="29">
        <f t="shared" si="4"/>
        <v>1874.8801641476566</v>
      </c>
      <c r="G97" s="12">
        <f t="shared" si="5"/>
        <v>3515175.6299143438</v>
      </c>
    </row>
    <row r="98" spans="1:7" x14ac:dyDescent="0.2">
      <c r="A98" s="13">
        <v>74</v>
      </c>
      <c r="B98" s="61">
        <v>9.5439662635189073</v>
      </c>
      <c r="C98" s="61">
        <v>-0.14209685399785599</v>
      </c>
      <c r="D98" s="34">
        <f t="shared" si="3"/>
        <v>13960.207826894488</v>
      </c>
      <c r="E98">
        <v>12111</v>
      </c>
      <c r="F98" s="29">
        <f t="shared" si="4"/>
        <v>-1849.2078268944879</v>
      </c>
      <c r="G98" s="12">
        <f t="shared" si="5"/>
        <v>3419569.5870478344</v>
      </c>
    </row>
    <row r="99" spans="1:7" x14ac:dyDescent="0.2">
      <c r="A99" s="13">
        <v>75</v>
      </c>
      <c r="B99" s="61">
        <v>9.5520999911378617</v>
      </c>
      <c r="C99" s="61">
        <v>-0.18458494478968035</v>
      </c>
      <c r="D99" s="34">
        <f t="shared" si="3"/>
        <v>14074.21939582642</v>
      </c>
      <c r="E99">
        <v>11702</v>
      </c>
      <c r="F99" s="29">
        <f t="shared" si="4"/>
        <v>-2372.2193958264197</v>
      </c>
      <c r="G99" s="12">
        <f t="shared" si="5"/>
        <v>5627424.8619350642</v>
      </c>
    </row>
    <row r="100" spans="1:7" x14ac:dyDescent="0.2">
      <c r="A100" s="13">
        <v>76</v>
      </c>
      <c r="B100" s="61">
        <v>9.5602337187568178</v>
      </c>
      <c r="C100" s="61">
        <v>9.4087097555863863E-2</v>
      </c>
      <c r="D100" s="34">
        <f t="shared" si="3"/>
        <v>14189.162085412989</v>
      </c>
      <c r="E100">
        <v>15589</v>
      </c>
      <c r="F100" s="29">
        <f t="shared" si="4"/>
        <v>1399.8379145870113</v>
      </c>
      <c r="G100" s="12">
        <f t="shared" si="5"/>
        <v>1959546.1871153126</v>
      </c>
    </row>
    <row r="101" spans="1:7" x14ac:dyDescent="0.2">
      <c r="A101" s="13">
        <v>77</v>
      </c>
      <c r="B101" s="61">
        <v>9.568367446375774</v>
      </c>
      <c r="C101" s="61">
        <v>3.7522368921196758E-2</v>
      </c>
      <c r="D101" s="34">
        <f t="shared" si="3"/>
        <v>14305.043500019952</v>
      </c>
      <c r="E101">
        <v>14852</v>
      </c>
      <c r="F101" s="29">
        <f t="shared" si="4"/>
        <v>546.95649998004774</v>
      </c>
      <c r="G101" s="12">
        <f t="shared" si="5"/>
        <v>299161.41287042398</v>
      </c>
    </row>
    <row r="102" spans="1:7" x14ac:dyDescent="0.2">
      <c r="A102" s="13">
        <v>78</v>
      </c>
      <c r="B102" s="61">
        <v>9.5765011739947283</v>
      </c>
      <c r="C102" s="61">
        <v>-5.7794138373932213E-2</v>
      </c>
      <c r="D102" s="34">
        <f t="shared" si="3"/>
        <v>14421.871306117135</v>
      </c>
      <c r="E102">
        <v>13612</v>
      </c>
      <c r="F102" s="29">
        <f t="shared" si="4"/>
        <v>-809.87130611713474</v>
      </c>
      <c r="G102" s="12">
        <f t="shared" si="5"/>
        <v>655891.5324718738</v>
      </c>
    </row>
    <row r="103" spans="1:7" x14ac:dyDescent="0.2">
      <c r="A103" s="13">
        <v>79</v>
      </c>
      <c r="B103" s="61">
        <v>9.5846349016136845</v>
      </c>
      <c r="C103" s="61">
        <v>-0.16079735537509698</v>
      </c>
      <c r="D103" s="34">
        <f t="shared" si="3"/>
        <v>14539.653232785697</v>
      </c>
      <c r="E103">
        <v>12380</v>
      </c>
      <c r="F103" s="29">
        <f t="shared" si="4"/>
        <v>-2159.6532327856967</v>
      </c>
      <c r="G103" s="12">
        <f t="shared" si="5"/>
        <v>4664102.085881711</v>
      </c>
    </row>
    <row r="104" spans="1:7" x14ac:dyDescent="0.2">
      <c r="A104" s="13">
        <v>80</v>
      </c>
      <c r="B104" s="61">
        <v>9.5927686292326406</v>
      </c>
      <c r="C104" s="61">
        <v>5.5891187722654223E-2</v>
      </c>
      <c r="D104" s="34">
        <f t="shared" si="3"/>
        <v>14658.397072229327</v>
      </c>
      <c r="E104">
        <v>15501</v>
      </c>
      <c r="F104" s="29">
        <f t="shared" si="4"/>
        <v>842.60292777067298</v>
      </c>
      <c r="G104" s="12">
        <f t="shared" si="5"/>
        <v>709979.69388770999</v>
      </c>
    </row>
    <row r="105" spans="1:7" x14ac:dyDescent="0.2">
      <c r="A105" s="13">
        <v>81</v>
      </c>
      <c r="B105" s="61">
        <v>9.600902356851595</v>
      </c>
      <c r="C105" s="61">
        <v>9.9366813177592661E-2</v>
      </c>
      <c r="D105" s="34">
        <f t="shared" si="3"/>
        <v>14778.110680289834</v>
      </c>
      <c r="E105">
        <v>16322</v>
      </c>
      <c r="F105" s="29">
        <f t="shared" si="4"/>
        <v>1543.8893197101661</v>
      </c>
      <c r="G105" s="12">
        <f t="shared" si="5"/>
        <v>2383594.2315151193</v>
      </c>
    </row>
    <row r="106" spans="1:7" x14ac:dyDescent="0.2">
      <c r="A106" s="13">
        <v>82</v>
      </c>
      <c r="B106" s="61">
        <v>9.6090360844705511</v>
      </c>
      <c r="C106" s="61">
        <v>-0.20337566991475775</v>
      </c>
      <c r="D106" s="34">
        <f t="shared" si="3"/>
        <v>14898.801976966952</v>
      </c>
      <c r="E106">
        <v>12157</v>
      </c>
      <c r="F106" s="29">
        <f t="shared" si="4"/>
        <v>-2741.8019769669518</v>
      </c>
      <c r="G106" s="12">
        <f t="shared" si="5"/>
        <v>7517478.0808998849</v>
      </c>
    </row>
    <row r="107" spans="1:7" x14ac:dyDescent="0.2">
      <c r="A107" s="13">
        <v>83</v>
      </c>
      <c r="B107" s="61">
        <v>9.6171698120895073</v>
      </c>
      <c r="C107" s="61">
        <v>-0.3003095967356515</v>
      </c>
      <c r="D107" s="34">
        <f t="shared" si="3"/>
        <v>15020.478946942147</v>
      </c>
      <c r="E107">
        <v>11124</v>
      </c>
      <c r="F107" s="29">
        <f t="shared" si="4"/>
        <v>-3896.4789469421466</v>
      </c>
      <c r="G107" s="12">
        <f t="shared" si="5"/>
        <v>15182548.183963381</v>
      </c>
    </row>
    <row r="108" spans="1:7" x14ac:dyDescent="0.2">
      <c r="A108" s="13">
        <v>84</v>
      </c>
      <c r="B108" s="61">
        <v>9.6253035397084634</v>
      </c>
      <c r="C108" s="61">
        <v>-3.508940929102522E-2</v>
      </c>
      <c r="D108" s="34">
        <f t="shared" si="3"/>
        <v>15143.14964010698</v>
      </c>
      <c r="E108">
        <v>14621</v>
      </c>
      <c r="F108" s="29">
        <f t="shared" si="4"/>
        <v>-522.14964010697986</v>
      </c>
      <c r="G108" s="12">
        <f t="shared" si="5"/>
        <v>272640.24666384858</v>
      </c>
    </row>
    <row r="109" spans="1:7" x14ac:dyDescent="0.2">
      <c r="A109" s="13">
        <v>85</v>
      </c>
      <c r="B109" s="61">
        <v>9.6334372673274178</v>
      </c>
      <c r="C109" s="61">
        <v>-8.4127778531435382E-2</v>
      </c>
      <c r="D109" s="34">
        <f t="shared" si="3"/>
        <v>15266.822172095613</v>
      </c>
      <c r="E109">
        <v>14035</v>
      </c>
      <c r="F109" s="29">
        <f t="shared" si="4"/>
        <v>-1231.8221720956135</v>
      </c>
      <c r="G109" s="12">
        <f t="shared" si="5"/>
        <v>1517385.8636663551</v>
      </c>
    </row>
    <row r="110" spans="1:7" x14ac:dyDescent="0.2">
      <c r="A110" s="13">
        <v>86</v>
      </c>
      <c r="B110" s="61">
        <v>9.6415709949463739</v>
      </c>
      <c r="C110" s="61">
        <v>-0.32156936876067199</v>
      </c>
      <c r="D110" s="34">
        <f t="shared" si="3"/>
        <v>15391.504724821836</v>
      </c>
      <c r="E110">
        <v>11159</v>
      </c>
      <c r="F110" s="29">
        <f t="shared" si="4"/>
        <v>-4232.5047248218361</v>
      </c>
      <c r="G110" s="12">
        <f t="shared" si="5"/>
        <v>17914096.245639168</v>
      </c>
    </row>
    <row r="111" spans="1:7" x14ac:dyDescent="0.2">
      <c r="A111" s="13">
        <v>87</v>
      </c>
      <c r="B111" s="61">
        <v>9.6497047225653301</v>
      </c>
      <c r="C111" s="61">
        <v>-0.3491580827029992</v>
      </c>
      <c r="D111" s="34">
        <f t="shared" si="3"/>
        <v>15517.20554702019</v>
      </c>
      <c r="E111">
        <v>10944</v>
      </c>
      <c r="F111" s="29">
        <f t="shared" si="4"/>
        <v>-4573.2055470201904</v>
      </c>
      <c r="G111" s="12">
        <f t="shared" si="5"/>
        <v>20914208.97529624</v>
      </c>
    </row>
    <row r="112" spans="1:7" x14ac:dyDescent="0.2">
      <c r="A112" s="13">
        <v>88</v>
      </c>
      <c r="B112" s="61">
        <v>9.6578384501842862</v>
      </c>
      <c r="C112" s="61">
        <v>1.1444603678206988E-2</v>
      </c>
      <c r="D112" s="34">
        <f t="shared" si="3"/>
        <v>15643.93295479181</v>
      </c>
      <c r="E112">
        <v>15824</v>
      </c>
      <c r="F112" s="29">
        <f t="shared" si="4"/>
        <v>180.06704520819039</v>
      </c>
      <c r="G112" s="12">
        <f t="shared" si="5"/>
        <v>32424.140770008482</v>
      </c>
    </row>
    <row r="113" spans="1:7" x14ac:dyDescent="0.2">
      <c r="A113" s="13">
        <v>89</v>
      </c>
      <c r="B113" s="61">
        <v>9.6659721778032406</v>
      </c>
      <c r="C113" s="61">
        <v>-9.2517638259423052E-2</v>
      </c>
      <c r="D113" s="34">
        <f t="shared" si="3"/>
        <v>15771.695332154533</v>
      </c>
      <c r="E113">
        <v>14378</v>
      </c>
      <c r="F113" s="29">
        <f t="shared" si="4"/>
        <v>-1393.6953321545334</v>
      </c>
      <c r="G113" s="12">
        <f t="shared" si="5"/>
        <v>1942386.6788693352</v>
      </c>
    </row>
    <row r="114" spans="1:7" x14ac:dyDescent="0.2">
      <c r="A114" s="13">
        <v>90</v>
      </c>
      <c r="B114" s="61">
        <v>9.6741059054221967</v>
      </c>
      <c r="C114" s="61">
        <v>-0.29689608121098132</v>
      </c>
      <c r="D114" s="34">
        <f t="shared" si="3"/>
        <v>15900.501131597688</v>
      </c>
      <c r="E114">
        <v>11816</v>
      </c>
      <c r="F114" s="29">
        <f t="shared" si="4"/>
        <v>-4084.5011315976881</v>
      </c>
      <c r="G114" s="12">
        <f t="shared" si="5"/>
        <v>16683149.494022794</v>
      </c>
    </row>
    <row r="115" spans="1:7" x14ac:dyDescent="0.2">
      <c r="A115" s="13">
        <v>91</v>
      </c>
      <c r="B115" s="61">
        <v>9.6822396330411529</v>
      </c>
      <c r="C115" s="61">
        <v>-0.27034713599423732</v>
      </c>
      <c r="D115" s="34">
        <f t="shared" si="3"/>
        <v>16030.358874641121</v>
      </c>
      <c r="E115">
        <v>12233</v>
      </c>
      <c r="F115" s="29">
        <f t="shared" si="4"/>
        <v>-3797.3588746411206</v>
      </c>
      <c r="G115" s="12">
        <f t="shared" si="5"/>
        <v>14419934.422815677</v>
      </c>
    </row>
    <row r="116" spans="1:7" x14ac:dyDescent="0.2">
      <c r="A116" s="13">
        <v>92</v>
      </c>
      <c r="B116" s="61">
        <v>9.6903733606601072</v>
      </c>
      <c r="C116" s="61">
        <v>7.0628543579266179E-2</v>
      </c>
      <c r="D116" s="34">
        <f t="shared" si="3"/>
        <v>16161.277152399047</v>
      </c>
      <c r="E116">
        <v>17344</v>
      </c>
      <c r="F116" s="29">
        <f t="shared" si="4"/>
        <v>1182.7228476009532</v>
      </c>
      <c r="G116" s="12">
        <f t="shared" si="5"/>
        <v>1398833.3342373075</v>
      </c>
    </row>
    <row r="117" spans="1:7" x14ac:dyDescent="0.2">
      <c r="A117" s="13">
        <v>93</v>
      </c>
      <c r="B117" s="61">
        <v>9.6985070882790634</v>
      </c>
      <c r="C117" s="61">
        <v>3.1341107845943128E-2</v>
      </c>
      <c r="D117" s="34">
        <f t="shared" si="3"/>
        <v>16293.264626148501</v>
      </c>
      <c r="E117">
        <v>16812</v>
      </c>
      <c r="F117" s="29">
        <f t="shared" si="4"/>
        <v>518.73537385149939</v>
      </c>
      <c r="G117" s="12">
        <f t="shared" si="5"/>
        <v>269086.38808485481</v>
      </c>
    </row>
    <row r="118" spans="1:7" x14ac:dyDescent="0.2">
      <c r="A118" s="13">
        <v>94</v>
      </c>
      <c r="B118" s="61">
        <v>9.7066408158980195</v>
      </c>
      <c r="C118" s="61">
        <v>-0.29900817619806119</v>
      </c>
      <c r="D118" s="34">
        <f t="shared" si="3"/>
        <v>16426.33002790219</v>
      </c>
      <c r="E118">
        <v>12181</v>
      </c>
      <c r="F118" s="29">
        <f t="shared" si="4"/>
        <v>-4245.3300279021896</v>
      </c>
      <c r="G118" s="12">
        <f t="shared" si="5"/>
        <v>18022827.045808006</v>
      </c>
    </row>
    <row r="119" spans="1:7" x14ac:dyDescent="0.2">
      <c r="A119" s="13">
        <v>95</v>
      </c>
      <c r="B119" s="61">
        <v>9.7147745435169739</v>
      </c>
      <c r="C119" s="61">
        <v>-0.22113669740683406</v>
      </c>
      <c r="D119" s="34">
        <f t="shared" si="3"/>
        <v>16560.482160986259</v>
      </c>
      <c r="E119">
        <v>13275</v>
      </c>
      <c r="F119" s="29">
        <f t="shared" si="4"/>
        <v>-3285.4821609862593</v>
      </c>
      <c r="G119" s="12">
        <f t="shared" si="5"/>
        <v>10794393.030158941</v>
      </c>
    </row>
    <row r="120" spans="1:7" x14ac:dyDescent="0.2">
      <c r="A120" s="13">
        <v>96</v>
      </c>
      <c r="B120" s="61">
        <v>9.72290827113593</v>
      </c>
      <c r="C120" s="61">
        <v>0.10034488868959279</v>
      </c>
      <c r="D120" s="34">
        <f t="shared" si="3"/>
        <v>16695.729900622791</v>
      </c>
      <c r="E120">
        <v>18458</v>
      </c>
      <c r="F120" s="29">
        <f t="shared" si="4"/>
        <v>1762.2700993772087</v>
      </c>
      <c r="G120" s="12">
        <f t="shared" si="5"/>
        <v>3105595.9031589571</v>
      </c>
    </row>
    <row r="121" spans="1:7" x14ac:dyDescent="0.2">
      <c r="A121" s="13">
        <v>97</v>
      </c>
      <c r="B121" s="61">
        <v>9.7310419987548862</v>
      </c>
      <c r="C121" s="61">
        <v>3.1745671678105936E-2</v>
      </c>
      <c r="D121" s="34">
        <f t="shared" si="3"/>
        <v>16832.082194516803</v>
      </c>
      <c r="E121">
        <v>17375</v>
      </c>
      <c r="F121" s="29">
        <f t="shared" si="4"/>
        <v>542.9178054831973</v>
      </c>
      <c r="G121" s="12">
        <f t="shared" si="5"/>
        <v>294759.74351069087</v>
      </c>
    </row>
    <row r="122" spans="1:7" x14ac:dyDescent="0.2">
      <c r="A122" s="13">
        <v>98</v>
      </c>
      <c r="B122" s="61">
        <v>9.7391757263738423</v>
      </c>
      <c r="C122" s="61">
        <v>-0.14978267024132741</v>
      </c>
      <c r="D122" s="34">
        <f t="shared" si="3"/>
        <v>16969.54806344831</v>
      </c>
      <c r="E122">
        <v>14609</v>
      </c>
      <c r="F122" s="29">
        <f t="shared" si="4"/>
        <v>-2360.5480634483101</v>
      </c>
      <c r="G122" s="12">
        <f t="shared" si="5"/>
        <v>5572187.1598495673</v>
      </c>
    </row>
    <row r="123" spans="1:7" x14ac:dyDescent="0.2">
      <c r="A123" s="13">
        <v>99</v>
      </c>
      <c r="B123" s="61">
        <v>9.7473094539927967</v>
      </c>
      <c r="C123" s="61">
        <v>-0.25006231003258428</v>
      </c>
      <c r="D123" s="34">
        <f t="shared" si="3"/>
        <v>17108.136601869082</v>
      </c>
      <c r="E123">
        <v>13323</v>
      </c>
      <c r="F123" s="29">
        <f t="shared" si="4"/>
        <v>-3785.1366018690824</v>
      </c>
      <c r="G123" s="12">
        <f t="shared" si="5"/>
        <v>14327259.094809024</v>
      </c>
    </row>
    <row r="124" spans="1:7" x14ac:dyDescent="0.2">
      <c r="A124" s="13">
        <v>100</v>
      </c>
      <c r="B124" s="61">
        <v>9.7554431816117528</v>
      </c>
      <c r="C124" s="61">
        <v>6.0687479706123426E-2</v>
      </c>
      <c r="D124" s="34">
        <f t="shared" si="3"/>
        <v>17247.85697850442</v>
      </c>
      <c r="E124">
        <v>18327</v>
      </c>
      <c r="F124" s="29">
        <f t="shared" si="4"/>
        <v>1079.1430214955799</v>
      </c>
      <c r="G124" s="12">
        <f t="shared" si="5"/>
        <v>1164549.6608426096</v>
      </c>
    </row>
    <row r="125" spans="1:7" x14ac:dyDescent="0.2">
      <c r="A125" s="13">
        <v>101</v>
      </c>
      <c r="B125" s="61">
        <v>9.763576909230709</v>
      </c>
      <c r="C125" s="61">
        <v>-7.9925882251295377E-2</v>
      </c>
      <c r="D125" s="34">
        <f t="shared" si="3"/>
        <v>17388.718436959563</v>
      </c>
      <c r="E125">
        <v>16053</v>
      </c>
      <c r="F125" s="29">
        <f t="shared" si="4"/>
        <v>-1335.7184369595634</v>
      </c>
      <c r="G125" s="12">
        <f t="shared" si="5"/>
        <v>1784143.7428336991</v>
      </c>
    </row>
    <row r="126" spans="1:7" x14ac:dyDescent="0.2">
      <c r="A126" s="13">
        <v>102</v>
      </c>
      <c r="B126" s="61">
        <v>9.7717106368496633</v>
      </c>
      <c r="C126" s="61">
        <v>-0.1512493452291217</v>
      </c>
      <c r="D126" s="34">
        <f t="shared" si="3"/>
        <v>17530.730296331316</v>
      </c>
      <c r="E126">
        <v>15070</v>
      </c>
      <c r="F126" s="29">
        <f t="shared" si="4"/>
        <v>-2460.7302963313159</v>
      </c>
      <c r="G126" s="12">
        <f t="shared" si="5"/>
        <v>6055193.5912828054</v>
      </c>
    </row>
    <row r="127" spans="1:7" x14ac:dyDescent="0.2">
      <c r="A127" s="13">
        <v>103</v>
      </c>
      <c r="B127" s="61">
        <v>9.7798443644686195</v>
      </c>
      <c r="C127" s="61">
        <v>-0.24698580520519897</v>
      </c>
      <c r="D127" s="34">
        <f t="shared" si="3"/>
        <v>17673.901951824664</v>
      </c>
      <c r="E127">
        <v>13806</v>
      </c>
      <c r="F127" s="29">
        <f t="shared" si="4"/>
        <v>-3867.9019518246641</v>
      </c>
      <c r="G127" s="12">
        <f t="shared" si="5"/>
        <v>14960665.508929046</v>
      </c>
    </row>
    <row r="128" spans="1:7" x14ac:dyDescent="0.2">
      <c r="A128" s="13">
        <v>104</v>
      </c>
      <c r="B128" s="61">
        <v>9.7879780920875756</v>
      </c>
      <c r="C128" s="61">
        <v>2.3668256782972463E-2</v>
      </c>
      <c r="D128" s="34">
        <f t="shared" si="3"/>
        <v>17818.242875374177</v>
      </c>
      <c r="E128">
        <v>18245</v>
      </c>
      <c r="F128" s="29">
        <f t="shared" si="4"/>
        <v>426.75712462582305</v>
      </c>
      <c r="G128" s="12">
        <f t="shared" si="5"/>
        <v>182121.64341890026</v>
      </c>
    </row>
    <row r="129" spans="1:7" x14ac:dyDescent="0.2">
      <c r="A129" s="13">
        <v>105</v>
      </c>
      <c r="B129" s="61">
        <v>9.7961118197065318</v>
      </c>
      <c r="C129" s="61">
        <v>-2.8386718184403748E-2</v>
      </c>
      <c r="D129" s="34">
        <f t="shared" si="3"/>
        <v>17963.762616270753</v>
      </c>
      <c r="E129">
        <v>17461</v>
      </c>
      <c r="F129" s="29">
        <f t="shared" si="4"/>
        <v>-502.76261627075291</v>
      </c>
      <c r="G129" s="12">
        <f t="shared" si="5"/>
        <v>252770.24831941235</v>
      </c>
    </row>
    <row r="130" spans="1:7" x14ac:dyDescent="0.2">
      <c r="A130" s="13">
        <v>106</v>
      </c>
      <c r="B130" s="61">
        <v>9.8042455473254861</v>
      </c>
      <c r="C130" s="61">
        <v>-0.18850673613012603</v>
      </c>
      <c r="D130" s="34">
        <f t="shared" si="3"/>
        <v>18110.47080179333</v>
      </c>
      <c r="E130">
        <v>14999</v>
      </c>
      <c r="F130" s="29">
        <f t="shared" si="4"/>
        <v>-3111.4708017933299</v>
      </c>
      <c r="G130" s="12">
        <f t="shared" si="5"/>
        <v>9681250.5504124276</v>
      </c>
    </row>
    <row r="131" spans="1:7" x14ac:dyDescent="0.2">
      <c r="A131" s="13">
        <v>107</v>
      </c>
      <c r="B131" s="61">
        <v>9.8123792749444423</v>
      </c>
      <c r="C131" s="61">
        <v>-0.13066121816937937</v>
      </c>
      <c r="D131" s="34">
        <f t="shared" si="3"/>
        <v>18258.377137845935</v>
      </c>
      <c r="E131">
        <v>16022</v>
      </c>
      <c r="F131" s="29">
        <f t="shared" si="4"/>
        <v>-2236.3771378459351</v>
      </c>
      <c r="G131" s="12">
        <f t="shared" si="5"/>
        <v>5001382.7026799768</v>
      </c>
    </row>
    <row r="132" spans="1:7" x14ac:dyDescent="0.2">
      <c r="A132" s="13">
        <v>108</v>
      </c>
      <c r="B132" s="61">
        <v>9.8205130025633984</v>
      </c>
      <c r="C132" s="61">
        <v>0.11078425061199759</v>
      </c>
      <c r="D132" s="34">
        <f t="shared" si="3"/>
        <v>18407.491409599595</v>
      </c>
      <c r="E132">
        <v>20564</v>
      </c>
      <c r="F132" s="29">
        <f t="shared" si="4"/>
        <v>2156.5085904004045</v>
      </c>
      <c r="G132" s="12">
        <f t="shared" si="5"/>
        <v>4650529.3004707396</v>
      </c>
    </row>
    <row r="133" spans="1:7" x14ac:dyDescent="0.2">
      <c r="A133" s="13">
        <v>109</v>
      </c>
      <c r="B133" s="61">
        <v>9.8286467301823528</v>
      </c>
      <c r="C133" s="61">
        <v>-0.12531889257005879</v>
      </c>
      <c r="D133" s="34">
        <f t="shared" si="3"/>
        <v>18557.823482139833</v>
      </c>
      <c r="E133">
        <v>16372</v>
      </c>
      <c r="F133" s="29">
        <f t="shared" si="4"/>
        <v>-2185.8234821398328</v>
      </c>
      <c r="G133" s="12">
        <f t="shared" si="5"/>
        <v>4777824.2950739041</v>
      </c>
    </row>
    <row r="134" spans="1:7" x14ac:dyDescent="0.2">
      <c r="A134" s="13">
        <v>110</v>
      </c>
      <c r="B134" s="61">
        <v>9.8367804578013089</v>
      </c>
      <c r="C134" s="61">
        <v>-0.16560334440420732</v>
      </c>
      <c r="D134" s="34">
        <f t="shared" si="3"/>
        <v>18709.383301119386</v>
      </c>
      <c r="E134">
        <v>15854</v>
      </c>
      <c r="F134" s="29">
        <f t="shared" si="4"/>
        <v>-2855.3833011193856</v>
      </c>
      <c r="G134" s="12">
        <f t="shared" si="5"/>
        <v>8153213.7963114399</v>
      </c>
    </row>
    <row r="135" spans="1:7" x14ac:dyDescent="0.2">
      <c r="A135" s="13">
        <v>111</v>
      </c>
      <c r="B135" s="61">
        <v>9.8449141854202651</v>
      </c>
      <c r="C135" s="61">
        <v>-0.22147127820670676</v>
      </c>
      <c r="D135" s="34">
        <f t="shared" si="3"/>
        <v>18862.180893416007</v>
      </c>
      <c r="E135">
        <v>15115</v>
      </c>
      <c r="F135" s="29">
        <f t="shared" si="4"/>
        <v>-3747.1808934160072</v>
      </c>
      <c r="G135" s="12">
        <f t="shared" si="5"/>
        <v>14041364.647981986</v>
      </c>
    </row>
    <row r="136" spans="1:7" x14ac:dyDescent="0.2">
      <c r="A136" s="13">
        <v>112</v>
      </c>
      <c r="B136" s="61">
        <v>9.8530479130392195</v>
      </c>
      <c r="C136" s="61">
        <v>-4.3486498535255436E-2</v>
      </c>
      <c r="D136" s="34">
        <f t="shared" si="3"/>
        <v>19016.226367795927</v>
      </c>
      <c r="E136">
        <v>18207</v>
      </c>
      <c r="F136" s="29">
        <f t="shared" si="4"/>
        <v>-809.22636779592722</v>
      </c>
      <c r="G136" s="12">
        <f t="shared" si="5"/>
        <v>654847.3143361893</v>
      </c>
    </row>
    <row r="137" spans="1:7" x14ac:dyDescent="0.2">
      <c r="A137" s="13">
        <v>113</v>
      </c>
      <c r="B137" s="61">
        <v>9.8611816406581756</v>
      </c>
      <c r="C137" s="61">
        <v>1.6372529851448547E-2</v>
      </c>
      <c r="D137" s="34">
        <f t="shared" si="3"/>
        <v>19171.52991558272</v>
      </c>
      <c r="E137">
        <v>19488</v>
      </c>
      <c r="F137" s="29">
        <f t="shared" si="4"/>
        <v>316.4700844172803</v>
      </c>
      <c r="G137" s="12">
        <f t="shared" si="5"/>
        <v>100153.31433108052</v>
      </c>
    </row>
    <row r="138" spans="1:7" x14ac:dyDescent="0.2">
      <c r="A138" s="13">
        <v>114</v>
      </c>
      <c r="B138" s="61">
        <v>9.8693153682771317</v>
      </c>
      <c r="C138" s="61">
        <v>-0.14951029817430062</v>
      </c>
      <c r="D138" s="34">
        <f t="shared" si="3"/>
        <v>19328.101811331333</v>
      </c>
      <c r="E138">
        <v>16644</v>
      </c>
      <c r="F138" s="29">
        <f t="shared" si="4"/>
        <v>-2684.101811331333</v>
      </c>
      <c r="G138" s="12">
        <f t="shared" si="5"/>
        <v>7204402.5335921431</v>
      </c>
    </row>
    <row r="139" spans="1:7" x14ac:dyDescent="0.2">
      <c r="A139" s="13">
        <v>115</v>
      </c>
      <c r="B139" s="61">
        <v>9.8774490958960879</v>
      </c>
      <c r="C139" s="61">
        <v>-4.4866956875734942E-2</v>
      </c>
      <c r="D139" s="34">
        <f t="shared" si="3"/>
        <v>19485.952413507981</v>
      </c>
      <c r="E139">
        <v>18631</v>
      </c>
      <c r="F139" s="29">
        <f t="shared" si="4"/>
        <v>-854.95241350798096</v>
      </c>
      <c r="G139" s="12">
        <f t="shared" si="5"/>
        <v>730943.6293631217</v>
      </c>
    </row>
    <row r="140" spans="1:7" x14ac:dyDescent="0.2">
      <c r="A140" s="13">
        <v>116</v>
      </c>
      <c r="B140" s="61">
        <v>9.8855828235150423</v>
      </c>
      <c r="C140" s="61">
        <v>7.1113687352228894E-2</v>
      </c>
      <c r="D140" s="34">
        <f t="shared" si="3"/>
        <v>19645.09216517536</v>
      </c>
      <c r="E140">
        <v>21093</v>
      </c>
      <c r="F140" s="29">
        <f t="shared" si="4"/>
        <v>1447.9078348246403</v>
      </c>
      <c r="G140" s="12">
        <f t="shared" si="5"/>
        <v>2096437.0981465778</v>
      </c>
    </row>
    <row r="141" spans="1:7" x14ac:dyDescent="0.2">
      <c r="A141" s="13">
        <v>117</v>
      </c>
      <c r="B141" s="61">
        <v>9.8937165511339984</v>
      </c>
      <c r="C141" s="61">
        <v>0.11467141122749958</v>
      </c>
      <c r="D141" s="34">
        <f t="shared" si="3"/>
        <v>19805.531594683678</v>
      </c>
      <c r="E141">
        <v>22212</v>
      </c>
      <c r="F141" s="29">
        <f t="shared" si="4"/>
        <v>2406.4684053163219</v>
      </c>
      <c r="G141" s="12">
        <f t="shared" si="5"/>
        <v>5791090.185785681</v>
      </c>
    </row>
    <row r="142" spans="1:7" x14ac:dyDescent="0.2">
      <c r="A142" s="13">
        <v>118</v>
      </c>
      <c r="B142" s="61">
        <v>9.9018502787529545</v>
      </c>
      <c r="C142" s="61">
        <v>-1.0334097998047298E-2</v>
      </c>
      <c r="D142" s="34">
        <f t="shared" si="3"/>
        <v>19967.281316366982</v>
      </c>
      <c r="E142">
        <v>19762</v>
      </c>
      <c r="F142" s="29">
        <f t="shared" si="4"/>
        <v>-205.28131636698163</v>
      </c>
      <c r="G142" s="12">
        <f t="shared" si="5"/>
        <v>42140.418849360802</v>
      </c>
    </row>
    <row r="143" spans="1:7" x14ac:dyDescent="0.2">
      <c r="A143" s="13">
        <v>119</v>
      </c>
      <c r="B143" s="61">
        <v>9.9099840063719107</v>
      </c>
      <c r="C143" s="61">
        <v>-3.6801034100637509E-2</v>
      </c>
      <c r="D143" s="34">
        <f t="shared" si="3"/>
        <v>20130.352031245526</v>
      </c>
      <c r="E143">
        <v>19403</v>
      </c>
      <c r="F143" s="29">
        <f t="shared" si="4"/>
        <v>-727.35203124552572</v>
      </c>
      <c r="G143" s="12">
        <f t="shared" si="5"/>
        <v>529040.9773569922</v>
      </c>
    </row>
    <row r="144" spans="1:7" x14ac:dyDescent="0.2">
      <c r="A144" s="13">
        <v>120</v>
      </c>
      <c r="B144" s="61">
        <v>9.918117733990865</v>
      </c>
      <c r="C144" s="61">
        <v>4.4911501253578123E-2</v>
      </c>
      <c r="D144" s="34">
        <f t="shared" si="3"/>
        <v>20294.754527733639</v>
      </c>
      <c r="E144">
        <v>21227</v>
      </c>
      <c r="F144" s="29">
        <f t="shared" si="4"/>
        <v>932.24547226636059</v>
      </c>
      <c r="G144" s="12">
        <f t="shared" si="5"/>
        <v>869081.62056112965</v>
      </c>
    </row>
    <row r="145" spans="1:7" x14ac:dyDescent="0.2">
      <c r="A145" s="13">
        <v>121</v>
      </c>
      <c r="B145" s="61">
        <v>9.9262514616098212</v>
      </c>
      <c r="C145" s="61">
        <v>0.1246210778393646</v>
      </c>
      <c r="D145" s="34">
        <f t="shared" si="3"/>
        <v>20460.499682353631</v>
      </c>
      <c r="E145">
        <v>23176</v>
      </c>
      <c r="F145" s="29">
        <f t="shared" si="4"/>
        <v>2715.5003176463688</v>
      </c>
      <c r="G145" s="12">
        <f t="shared" si="5"/>
        <v>7373941.9751375299</v>
      </c>
    </row>
    <row r="146" spans="1:7" x14ac:dyDescent="0.2">
      <c r="A146" s="13">
        <v>122</v>
      </c>
      <c r="B146" s="61">
        <v>9.9343851892287773</v>
      </c>
      <c r="C146" s="61">
        <v>9.4282347789160781E-3</v>
      </c>
      <c r="D146" s="34">
        <f t="shared" si="3"/>
        <v>20627.598460455119</v>
      </c>
      <c r="E146">
        <v>20823</v>
      </c>
      <c r="F146" s="29">
        <f t="shared" si="4"/>
        <v>195.40153954488051</v>
      </c>
      <c r="G146" s="12">
        <f t="shared" si="5"/>
        <v>38181.761656509501</v>
      </c>
    </row>
    <row r="147" spans="1:7" x14ac:dyDescent="0.2">
      <c r="A147" s="13">
        <v>123</v>
      </c>
      <c r="B147" s="61">
        <v>9.9425189168477317</v>
      </c>
      <c r="C147" s="61">
        <v>-7.1936074628524693E-3</v>
      </c>
      <c r="D147" s="34">
        <f t="shared" si="3"/>
        <v>20796.061916940605</v>
      </c>
      <c r="E147">
        <v>20647</v>
      </c>
      <c r="F147" s="29">
        <f t="shared" si="4"/>
        <v>-149.06191694060544</v>
      </c>
      <c r="G147" s="12">
        <f t="shared" si="5"/>
        <v>22219.455082007957</v>
      </c>
    </row>
    <row r="148" spans="1:7" x14ac:dyDescent="0.2">
      <c r="A148" s="13">
        <v>124</v>
      </c>
      <c r="B148" s="61">
        <v>9.9506526444666878</v>
      </c>
      <c r="C148" s="61">
        <v>1.7498421395162111E-2</v>
      </c>
      <c r="D148" s="34">
        <f t="shared" si="3"/>
        <v>20965.901196996932</v>
      </c>
      <c r="E148">
        <v>21336</v>
      </c>
      <c r="F148" s="29">
        <f t="shared" si="4"/>
        <v>370.09880300306759</v>
      </c>
      <c r="G148" s="12">
        <f t="shared" si="5"/>
        <v>136973.12398430344</v>
      </c>
    </row>
    <row r="149" spans="1:7" x14ac:dyDescent="0.2">
      <c r="A149" s="13">
        <v>125</v>
      </c>
      <c r="B149" s="61">
        <v>9.958786372085644</v>
      </c>
      <c r="C149" s="61">
        <v>0.10418049499580562</v>
      </c>
      <c r="D149" s="34">
        <f t="shared" si="3"/>
        <v>21137.127536832428</v>
      </c>
      <c r="E149">
        <v>23458</v>
      </c>
      <c r="F149" s="29">
        <f t="shared" si="4"/>
        <v>2320.8724631675723</v>
      </c>
      <c r="G149" s="12">
        <f t="shared" si="5"/>
        <v>5386448.990289514</v>
      </c>
    </row>
    <row r="150" spans="1:7" x14ac:dyDescent="0.2">
      <c r="A150" s="13">
        <v>126</v>
      </c>
      <c r="B150" s="61">
        <v>9.9669200997045984</v>
      </c>
      <c r="C150" s="61">
        <v>3.2013986975542252E-2</v>
      </c>
      <c r="D150" s="34">
        <f t="shared" si="3"/>
        <v>21309.75226442036</v>
      </c>
      <c r="E150">
        <v>22003</v>
      </c>
      <c r="F150" s="29">
        <f t="shared" si="4"/>
        <v>693.24773557963999</v>
      </c>
      <c r="G150" s="12">
        <f t="shared" si="5"/>
        <v>480592.42288629845</v>
      </c>
    </row>
    <row r="151" spans="1:7" x14ac:dyDescent="0.2">
      <c r="A151" s="13">
        <v>127</v>
      </c>
      <c r="B151" s="61">
        <v>9.9750538273235545</v>
      </c>
      <c r="C151" s="61">
        <v>7.568328376301281E-3</v>
      </c>
      <c r="D151" s="34">
        <f t="shared" si="3"/>
        <v>21483.786800248494</v>
      </c>
      <c r="E151">
        <v>21647</v>
      </c>
      <c r="F151" s="29">
        <f t="shared" si="4"/>
        <v>163.21319975150618</v>
      </c>
      <c r="G151" s="12">
        <f t="shared" si="5"/>
        <v>26638.548573125056</v>
      </c>
    </row>
    <row r="152" spans="1:7" x14ac:dyDescent="0.2">
      <c r="A152" s="13">
        <v>128</v>
      </c>
      <c r="B152" s="61">
        <v>9.9831875549425106</v>
      </c>
      <c r="C152" s="61">
        <v>0.19853761121739844</v>
      </c>
      <c r="D152" s="34">
        <f t="shared" si="3"/>
        <v>21659.242658074418</v>
      </c>
      <c r="E152">
        <v>26416</v>
      </c>
      <c r="F152" s="29">
        <f t="shared" si="4"/>
        <v>4756.7573419255823</v>
      </c>
      <c r="G152" s="12">
        <f t="shared" si="5"/>
        <v>22626740.40996293</v>
      </c>
    </row>
    <row r="153" spans="1:7" x14ac:dyDescent="0.2">
      <c r="A153" s="13">
        <v>129</v>
      </c>
      <c r="B153" s="61">
        <v>9.9913212825614668</v>
      </c>
      <c r="C153" s="61">
        <v>0.14430920508567091</v>
      </c>
      <c r="D153" s="34">
        <f t="shared" si="3"/>
        <v>21836.131445687428</v>
      </c>
      <c r="E153">
        <v>25226</v>
      </c>
      <c r="F153" s="29">
        <f t="shared" si="4"/>
        <v>3389.8685543125721</v>
      </c>
      <c r="G153" s="12">
        <f t="shared" si="5"/>
        <v>11491208.815517208</v>
      </c>
    </row>
    <row r="154" spans="1:7" x14ac:dyDescent="0.2">
      <c r="A154" s="13">
        <v>130</v>
      </c>
      <c r="B154" s="61">
        <v>9.9994550101804212</v>
      </c>
      <c r="C154" s="61">
        <v>0.11603425325107253</v>
      </c>
      <c r="D154" s="34">
        <f t="shared" ref="D154:D173" si="6">EXP(B154)</f>
        <v>22014.464865676382</v>
      </c>
      <c r="E154">
        <v>24723</v>
      </c>
      <c r="F154" s="29">
        <f t="shared" ref="F154:F173" si="7">E154-D154</f>
        <v>2708.535134323618</v>
      </c>
      <c r="G154" s="12">
        <f t="shared" ref="G154:G173" si="8">F154*F154</f>
        <v>7336162.5738654593</v>
      </c>
    </row>
    <row r="155" spans="1:7" x14ac:dyDescent="0.2">
      <c r="A155" s="13">
        <v>131</v>
      </c>
      <c r="B155" s="61">
        <v>10.007588737799377</v>
      </c>
      <c r="C155" s="61">
        <v>-0.10685497345987116</v>
      </c>
      <c r="D155" s="34">
        <f t="shared" si="6"/>
        <v>22194.254716204097</v>
      </c>
      <c r="E155">
        <v>19945</v>
      </c>
      <c r="F155" s="29">
        <f t="shared" si="7"/>
        <v>-2249.2547162040973</v>
      </c>
      <c r="G155" s="12">
        <f t="shared" si="8"/>
        <v>5059146.7783663748</v>
      </c>
    </row>
    <row r="156" spans="1:7" x14ac:dyDescent="0.2">
      <c r="A156" s="13">
        <v>132</v>
      </c>
      <c r="B156" s="61">
        <v>10.015722465418333</v>
      </c>
      <c r="C156" s="61">
        <v>7.1751923230809922E-2</v>
      </c>
      <c r="D156" s="34">
        <f t="shared" si="6"/>
        <v>22375.512891787632</v>
      </c>
      <c r="E156">
        <v>24040</v>
      </c>
      <c r="F156" s="29">
        <f t="shared" si="7"/>
        <v>1664.4871082123682</v>
      </c>
      <c r="G156" s="12">
        <f t="shared" si="8"/>
        <v>2770517.333405172</v>
      </c>
    </row>
    <row r="157" spans="1:7" x14ac:dyDescent="0.2">
      <c r="A157" s="13">
        <v>133</v>
      </c>
      <c r="B157" s="61">
        <v>10.023856193037288</v>
      </c>
      <c r="C157" s="61">
        <v>0.10413398685068032</v>
      </c>
      <c r="D157" s="34">
        <f t="shared" si="6"/>
        <v>22558.251384085339</v>
      </c>
      <c r="E157">
        <v>25034</v>
      </c>
      <c r="F157" s="29">
        <f t="shared" si="7"/>
        <v>2475.7486159146611</v>
      </c>
      <c r="G157" s="12">
        <f t="shared" si="8"/>
        <v>6129331.2092033597</v>
      </c>
    </row>
    <row r="158" spans="1:7" x14ac:dyDescent="0.2">
      <c r="A158" s="13">
        <v>134</v>
      </c>
      <c r="B158" s="61">
        <v>10.031989920656244</v>
      </c>
      <c r="C158" s="61">
        <v>9.0030570636409735E-2</v>
      </c>
      <c r="D158" s="34">
        <f t="shared" si="6"/>
        <v>22742.482282690315</v>
      </c>
      <c r="E158">
        <v>24885</v>
      </c>
      <c r="F158" s="29">
        <f t="shared" si="7"/>
        <v>2142.5177173096854</v>
      </c>
      <c r="G158" s="12">
        <f t="shared" si="8"/>
        <v>4590382.1689859051</v>
      </c>
    </row>
    <row r="159" spans="1:7" x14ac:dyDescent="0.2">
      <c r="A159" s="13">
        <v>135</v>
      </c>
      <c r="B159" s="61">
        <v>10.0401236482752</v>
      </c>
      <c r="C159" s="61">
        <v>-7.9877761920462476E-2</v>
      </c>
      <c r="D159" s="34">
        <f t="shared" si="6"/>
        <v>22928.217775929999</v>
      </c>
      <c r="E159">
        <v>21168</v>
      </c>
      <c r="F159" s="29">
        <f t="shared" si="7"/>
        <v>-1760.2177759299993</v>
      </c>
      <c r="G159" s="12">
        <f t="shared" si="8"/>
        <v>3098366.6186999534</v>
      </c>
    </row>
    <row r="160" spans="1:7" x14ac:dyDescent="0.2">
      <c r="A160" s="13">
        <v>136</v>
      </c>
      <c r="B160" s="61">
        <v>10.048257375894156</v>
      </c>
      <c r="C160" s="61">
        <v>1.8241484901427185E-2</v>
      </c>
      <c r="D160" s="34">
        <f t="shared" si="6"/>
        <v>23115.470151672664</v>
      </c>
      <c r="E160">
        <v>23541</v>
      </c>
      <c r="F160" s="29">
        <f t="shared" si="7"/>
        <v>425.52984832733637</v>
      </c>
      <c r="G160" s="12">
        <f t="shared" si="8"/>
        <v>181075.65181748589</v>
      </c>
    </row>
    <row r="161" spans="1:7" x14ac:dyDescent="0.2">
      <c r="A161" s="13">
        <v>137</v>
      </c>
      <c r="B161" s="61">
        <v>10.056391103513111</v>
      </c>
      <c r="C161" s="61">
        <v>0.11019121583945513</v>
      </c>
      <c r="D161" s="34">
        <f t="shared" si="6"/>
        <v>23304.251798140289</v>
      </c>
      <c r="E161">
        <v>26019</v>
      </c>
      <c r="F161" s="29">
        <f t="shared" si="7"/>
        <v>2714.7482018597111</v>
      </c>
      <c r="G161" s="12">
        <f t="shared" si="8"/>
        <v>7369857.7995005352</v>
      </c>
    </row>
    <row r="162" spans="1:7" x14ac:dyDescent="0.2">
      <c r="A162" s="13">
        <v>138</v>
      </c>
      <c r="B162" s="61">
        <v>10.064524831132067</v>
      </c>
      <c r="C162" s="61">
        <v>4.8291283684543274E-2</v>
      </c>
      <c r="D162" s="34">
        <f t="shared" si="6"/>
        <v>23494.575204728313</v>
      </c>
      <c r="E162">
        <v>24657</v>
      </c>
      <c r="F162" s="29">
        <f t="shared" si="7"/>
        <v>1162.4247952716869</v>
      </c>
      <c r="G162" s="12">
        <f t="shared" si="8"/>
        <v>1351231.4046624231</v>
      </c>
    </row>
    <row r="163" spans="1:7" x14ac:dyDescent="0.2">
      <c r="A163" s="13">
        <v>139</v>
      </c>
      <c r="B163" s="61">
        <v>10.072658558751023</v>
      </c>
      <c r="C163" s="61">
        <v>-0.1396607488409547</v>
      </c>
      <c r="D163" s="34">
        <f t="shared" si="6"/>
        <v>23686.452962831627</v>
      </c>
      <c r="E163">
        <v>20599</v>
      </c>
      <c r="F163" s="29">
        <f t="shared" si="7"/>
        <v>-3087.4529628316268</v>
      </c>
      <c r="G163" s="12">
        <f t="shared" si="8"/>
        <v>9532365.79769779</v>
      </c>
    </row>
    <row r="164" spans="1:7" x14ac:dyDescent="0.2">
      <c r="A164" s="13">
        <v>140</v>
      </c>
      <c r="B164" s="61">
        <v>10.080792286369977</v>
      </c>
      <c r="C164" s="61">
        <v>2.7022903222720274E-2</v>
      </c>
      <c r="D164" s="34">
        <f t="shared" si="6"/>
        <v>23879.897766677757</v>
      </c>
      <c r="E164">
        <v>24534</v>
      </c>
      <c r="F164" s="29">
        <f t="shared" si="7"/>
        <v>654.10223332224268</v>
      </c>
      <c r="G164" s="12">
        <f t="shared" si="8"/>
        <v>427849.73163714563</v>
      </c>
    </row>
    <row r="165" spans="1:7" x14ac:dyDescent="0.2">
      <c r="A165" s="13">
        <v>141</v>
      </c>
      <c r="B165" s="61">
        <v>10.088926013988933</v>
      </c>
      <c r="C165" s="61">
        <v>0.17631854689271975</v>
      </c>
      <c r="D165" s="34">
        <f t="shared" si="6"/>
        <v>24074.922414166784</v>
      </c>
      <c r="E165">
        <v>28717</v>
      </c>
      <c r="F165" s="29">
        <f t="shared" si="7"/>
        <v>4642.0775858332163</v>
      </c>
      <c r="G165" s="12">
        <f t="shared" si="8"/>
        <v>21548884.312895142</v>
      </c>
    </row>
    <row r="166" spans="1:7" x14ac:dyDescent="0.2">
      <c r="A166" s="13">
        <v>142</v>
      </c>
      <c r="B166" s="61">
        <v>10.09705974160789</v>
      </c>
      <c r="C166" s="61">
        <v>7.4085731549091705E-2</v>
      </c>
      <c r="D166" s="34">
        <f t="shared" si="6"/>
        <v>24271.539807717782</v>
      </c>
      <c r="E166">
        <v>26138</v>
      </c>
      <c r="F166" s="29">
        <f t="shared" si="7"/>
        <v>1866.4601922822185</v>
      </c>
      <c r="G166" s="12">
        <f t="shared" si="8"/>
        <v>3483673.6493741758</v>
      </c>
    </row>
    <row r="167" spans="1:7" x14ac:dyDescent="0.2">
      <c r="A167" s="13">
        <v>143</v>
      </c>
      <c r="B167" s="61">
        <v>10.105193469226844</v>
      </c>
      <c r="C167" s="61">
        <v>-6.3336247425944237E-2</v>
      </c>
      <c r="D167" s="34">
        <f t="shared" si="6"/>
        <v>24469.762955122551</v>
      </c>
      <c r="E167">
        <v>22968</v>
      </c>
      <c r="F167" s="29">
        <f t="shared" si="7"/>
        <v>-1501.7629551225509</v>
      </c>
      <c r="G167" s="12">
        <f t="shared" si="8"/>
        <v>2255291.9733784171</v>
      </c>
    </row>
    <row r="168" spans="1:7" x14ac:dyDescent="0.2">
      <c r="A168" s="13">
        <v>144</v>
      </c>
      <c r="B168" s="61">
        <v>10.1133271968458</v>
      </c>
      <c r="C168" s="61">
        <v>7.4474262234341282E-2</v>
      </c>
      <c r="D168" s="34">
        <f t="shared" si="6"/>
        <v>24669.604970406301</v>
      </c>
      <c r="E168">
        <v>26577</v>
      </c>
      <c r="F168" s="29">
        <f t="shared" si="7"/>
        <v>1907.3950295936993</v>
      </c>
      <c r="G168" s="12">
        <f t="shared" si="8"/>
        <v>3638155.7989187492</v>
      </c>
    </row>
    <row r="169" spans="1:7" x14ac:dyDescent="0.2">
      <c r="A169" s="13">
        <v>145</v>
      </c>
      <c r="B169" s="61">
        <v>10.121460924464756</v>
      </c>
      <c r="C169" s="61">
        <v>0.14179677691740622</v>
      </c>
      <c r="D169" s="34">
        <f t="shared" si="6"/>
        <v>24871.079074694993</v>
      </c>
      <c r="E169">
        <v>28660</v>
      </c>
      <c r="F169" s="29">
        <f t="shared" si="7"/>
        <v>3788.9209253050067</v>
      </c>
      <c r="G169" s="12">
        <f t="shared" si="8"/>
        <v>14355921.778214147</v>
      </c>
    </row>
    <row r="170" spans="1:7" x14ac:dyDescent="0.2">
      <c r="A170" s="13">
        <v>146</v>
      </c>
      <c r="B170" s="61">
        <v>10.129594652083712</v>
      </c>
      <c r="C170" s="61">
        <v>0.19358959080730465</v>
      </c>
      <c r="D170" s="34">
        <f t="shared" si="6"/>
        <v>25074.198597090206</v>
      </c>
      <c r="E170">
        <v>30430</v>
      </c>
      <c r="F170" s="29">
        <f t="shared" si="7"/>
        <v>5355.801402909794</v>
      </c>
      <c r="G170" s="12">
        <f t="shared" si="8"/>
        <v>28684608.667410519</v>
      </c>
    </row>
    <row r="171" spans="1:7" x14ac:dyDescent="0.2">
      <c r="A171" s="13">
        <v>147</v>
      </c>
      <c r="B171" s="61">
        <v>10.137728379702667</v>
      </c>
      <c r="C171" s="61">
        <v>7.896278251532074E-2</v>
      </c>
      <c r="D171" s="34">
        <f t="shared" si="6"/>
        <v>25278.97697555085</v>
      </c>
      <c r="E171">
        <v>27356</v>
      </c>
      <c r="F171" s="29">
        <f t="shared" si="7"/>
        <v>2077.0230244491504</v>
      </c>
      <c r="G171" s="12">
        <f t="shared" si="8"/>
        <v>4314024.6440918958</v>
      </c>
    </row>
    <row r="172" spans="1:7" x14ac:dyDescent="0.2">
      <c r="A172" s="13">
        <v>148</v>
      </c>
      <c r="B172" s="61">
        <v>10.145862107321623</v>
      </c>
      <c r="C172" s="61">
        <v>-1.2339267696308553E-3</v>
      </c>
      <c r="D172" s="34">
        <f t="shared" si="6"/>
        <v>25485.427757782396</v>
      </c>
      <c r="E172">
        <v>25454</v>
      </c>
      <c r="F172" s="29">
        <f t="shared" si="7"/>
        <v>-31.427757782395929</v>
      </c>
      <c r="G172" s="12">
        <f t="shared" si="8"/>
        <v>987.70395922894784</v>
      </c>
    </row>
    <row r="173" spans="1:7" ht="13.5" thickBot="1" x14ac:dyDescent="0.25">
      <c r="A173" s="14">
        <v>149</v>
      </c>
      <c r="B173" s="64">
        <v>10.153995834940579</v>
      </c>
      <c r="C173" s="64">
        <v>0.16140267318710322</v>
      </c>
      <c r="D173" s="34">
        <f t="shared" si="6"/>
        <v>25693.564602132883</v>
      </c>
      <c r="E173">
        <v>30194</v>
      </c>
      <c r="F173" s="29">
        <f t="shared" si="7"/>
        <v>4500.435397867117</v>
      </c>
      <c r="G173" s="12">
        <f t="shared" si="8"/>
        <v>20253918.770375356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G154"/>
  <sheetViews>
    <sheetView workbookViewId="0">
      <selection activeCell="A2" sqref="A2"/>
    </sheetView>
  </sheetViews>
  <sheetFormatPr defaultRowHeight="12.75" x14ac:dyDescent="0.2"/>
  <cols>
    <col min="1" max="1" width="8" bestFit="1" customWidth="1"/>
    <col min="2" max="2" width="6.28515625" bestFit="1" customWidth="1"/>
    <col min="3" max="3" width="9.28515625" bestFit="1" customWidth="1"/>
    <col min="4" max="4" width="6.28515625" customWidth="1"/>
    <col min="5" max="7" width="3.42578125" bestFit="1" customWidth="1"/>
  </cols>
  <sheetData>
    <row r="1" spans="1:7" x14ac:dyDescent="0.2">
      <c r="A1" s="8" t="s">
        <v>8</v>
      </c>
      <c r="B1" s="8" t="s">
        <v>159</v>
      </c>
      <c r="C1" t="s">
        <v>158</v>
      </c>
      <c r="D1" s="8" t="s">
        <v>228</v>
      </c>
      <c r="E1" s="8" t="s">
        <v>225</v>
      </c>
      <c r="F1" s="8" t="s">
        <v>226</v>
      </c>
      <c r="G1" s="8" t="s">
        <v>227</v>
      </c>
    </row>
    <row r="2" spans="1:7" x14ac:dyDescent="0.2">
      <c r="A2" t="s">
        <v>9</v>
      </c>
      <c r="B2">
        <v>1</v>
      </c>
      <c r="C2" s="12">
        <v>7992</v>
      </c>
      <c r="D2">
        <f>MID(A2,1,4)*1</f>
        <v>1957</v>
      </c>
      <c r="E2">
        <v>1</v>
      </c>
      <c r="F2">
        <v>0</v>
      </c>
      <c r="G2">
        <v>0</v>
      </c>
    </row>
    <row r="3" spans="1:7" x14ac:dyDescent="0.2">
      <c r="A3" t="s">
        <v>10</v>
      </c>
      <c r="B3">
        <v>2</v>
      </c>
      <c r="C3" s="12">
        <v>6114</v>
      </c>
      <c r="D3">
        <f>MID(A3,1,4)*1</f>
        <v>1957</v>
      </c>
      <c r="E3">
        <v>0</v>
      </c>
      <c r="F3">
        <v>1</v>
      </c>
      <c r="G3">
        <v>0</v>
      </c>
    </row>
    <row r="4" spans="1:7" x14ac:dyDescent="0.2">
      <c r="A4" t="s">
        <v>11</v>
      </c>
      <c r="B4">
        <v>3</v>
      </c>
      <c r="C4" s="12">
        <v>5965</v>
      </c>
      <c r="D4">
        <f>MID(A4,1,4)*1</f>
        <v>1958</v>
      </c>
      <c r="E4">
        <v>0</v>
      </c>
      <c r="F4">
        <v>0</v>
      </c>
      <c r="G4">
        <v>1</v>
      </c>
    </row>
    <row r="5" spans="1:7" x14ac:dyDescent="0.2">
      <c r="A5" t="s">
        <v>12</v>
      </c>
      <c r="B5">
        <v>4</v>
      </c>
      <c r="C5" s="12">
        <v>8460</v>
      </c>
      <c r="D5">
        <f>MID(A5,1,4)*1</f>
        <v>1958</v>
      </c>
      <c r="E5">
        <v>0</v>
      </c>
      <c r="F5">
        <v>0</v>
      </c>
      <c r="G5">
        <v>0</v>
      </c>
    </row>
    <row r="6" spans="1:7" x14ac:dyDescent="0.2">
      <c r="A6" t="s">
        <v>13</v>
      </c>
      <c r="B6">
        <v>5</v>
      </c>
      <c r="C6" s="12">
        <v>8323</v>
      </c>
      <c r="D6">
        <f>MID(A6,1,4)*1</f>
        <v>1958</v>
      </c>
      <c r="E6">
        <v>1</v>
      </c>
      <c r="F6">
        <v>0</v>
      </c>
      <c r="G6">
        <v>0</v>
      </c>
    </row>
    <row r="7" spans="1:7" x14ac:dyDescent="0.2">
      <c r="A7" t="s">
        <v>14</v>
      </c>
      <c r="B7">
        <v>6</v>
      </c>
      <c r="C7" s="12">
        <v>6333</v>
      </c>
      <c r="D7">
        <f>MID(A7,1,4)*1</f>
        <v>1958</v>
      </c>
      <c r="E7">
        <v>0</v>
      </c>
      <c r="F7">
        <v>1</v>
      </c>
      <c r="G7">
        <v>0</v>
      </c>
    </row>
    <row r="8" spans="1:7" x14ac:dyDescent="0.2">
      <c r="A8" t="s">
        <v>15</v>
      </c>
      <c r="B8">
        <v>7</v>
      </c>
      <c r="C8" s="12">
        <v>5675</v>
      </c>
      <c r="D8">
        <f>MID(A8,1,4)*1</f>
        <v>1959</v>
      </c>
      <c r="E8">
        <v>0</v>
      </c>
      <c r="F8">
        <v>0</v>
      </c>
      <c r="G8">
        <v>1</v>
      </c>
    </row>
    <row r="9" spans="1:7" x14ac:dyDescent="0.2">
      <c r="A9" t="s">
        <v>16</v>
      </c>
      <c r="B9">
        <v>8</v>
      </c>
      <c r="C9" s="12">
        <v>10090</v>
      </c>
      <c r="D9">
        <f>MID(A9,1,4)*1</f>
        <v>1959</v>
      </c>
      <c r="E9">
        <v>0</v>
      </c>
      <c r="F9">
        <v>0</v>
      </c>
      <c r="G9">
        <v>0</v>
      </c>
    </row>
    <row r="10" spans="1:7" x14ac:dyDescent="0.2">
      <c r="A10" t="s">
        <v>17</v>
      </c>
      <c r="B10">
        <v>9</v>
      </c>
      <c r="C10" s="12">
        <v>9035</v>
      </c>
      <c r="D10">
        <f>MID(A10,1,4)*1</f>
        <v>1959</v>
      </c>
      <c r="E10">
        <v>1</v>
      </c>
      <c r="F10">
        <v>0</v>
      </c>
      <c r="G10">
        <v>0</v>
      </c>
    </row>
    <row r="11" spans="1:7" x14ac:dyDescent="0.2">
      <c r="A11" t="s">
        <v>18</v>
      </c>
      <c r="B11">
        <v>10</v>
      </c>
      <c r="C11" s="12">
        <v>6976</v>
      </c>
      <c r="D11">
        <f>MID(A11,1,4)*1</f>
        <v>1959</v>
      </c>
      <c r="E11">
        <v>0</v>
      </c>
      <c r="F11">
        <v>1</v>
      </c>
      <c r="G11">
        <v>0</v>
      </c>
    </row>
    <row r="12" spans="1:7" x14ac:dyDescent="0.2">
      <c r="A12" t="s">
        <v>19</v>
      </c>
      <c r="B12">
        <v>11</v>
      </c>
      <c r="C12" s="12">
        <v>6459</v>
      </c>
      <c r="D12">
        <f>MID(A12,1,4)*1</f>
        <v>1960</v>
      </c>
      <c r="E12">
        <v>0</v>
      </c>
      <c r="F12">
        <v>0</v>
      </c>
      <c r="G12">
        <v>1</v>
      </c>
    </row>
    <row r="13" spans="1:7" x14ac:dyDescent="0.2">
      <c r="A13" t="s">
        <v>20</v>
      </c>
      <c r="B13">
        <v>12</v>
      </c>
      <c r="C13" s="12">
        <v>10896</v>
      </c>
      <c r="D13">
        <f>MID(A13,1,4)*1</f>
        <v>1960</v>
      </c>
      <c r="E13">
        <v>0</v>
      </c>
      <c r="F13">
        <v>0</v>
      </c>
      <c r="G13">
        <v>0</v>
      </c>
    </row>
    <row r="14" spans="1:7" x14ac:dyDescent="0.2">
      <c r="A14" t="s">
        <v>21</v>
      </c>
      <c r="B14">
        <v>13</v>
      </c>
      <c r="C14" s="12">
        <v>9978</v>
      </c>
      <c r="D14">
        <f>MID(A14,1,4)*1</f>
        <v>1960</v>
      </c>
      <c r="E14">
        <v>1</v>
      </c>
      <c r="F14">
        <v>0</v>
      </c>
      <c r="G14">
        <v>0</v>
      </c>
    </row>
    <row r="15" spans="1:7" x14ac:dyDescent="0.2">
      <c r="A15" t="s">
        <v>22</v>
      </c>
      <c r="B15">
        <v>14</v>
      </c>
      <c r="C15" s="12">
        <v>7466</v>
      </c>
      <c r="D15">
        <f>MID(A15,1,4)*1</f>
        <v>1960</v>
      </c>
      <c r="E15">
        <v>0</v>
      </c>
      <c r="F15">
        <v>1</v>
      </c>
      <c r="G15">
        <v>0</v>
      </c>
    </row>
    <row r="16" spans="1:7" x14ac:dyDescent="0.2">
      <c r="A16" t="s">
        <v>23</v>
      </c>
      <c r="B16">
        <v>15</v>
      </c>
      <c r="C16" s="12">
        <v>7199</v>
      </c>
      <c r="D16">
        <f>MID(A16,1,4)*1</f>
        <v>1961</v>
      </c>
      <c r="E16">
        <v>0</v>
      </c>
      <c r="F16">
        <v>0</v>
      </c>
      <c r="G16">
        <v>1</v>
      </c>
    </row>
    <row r="17" spans="1:7" x14ac:dyDescent="0.2">
      <c r="A17" t="s">
        <v>24</v>
      </c>
      <c r="B17">
        <v>16</v>
      </c>
      <c r="C17" s="12">
        <v>10977</v>
      </c>
      <c r="D17">
        <f>MID(A17,1,4)*1</f>
        <v>1961</v>
      </c>
      <c r="E17">
        <v>0</v>
      </c>
      <c r="F17">
        <v>0</v>
      </c>
      <c r="G17">
        <v>0</v>
      </c>
    </row>
    <row r="18" spans="1:7" x14ac:dyDescent="0.2">
      <c r="A18" t="s">
        <v>25</v>
      </c>
      <c r="B18">
        <v>17</v>
      </c>
      <c r="C18" s="12">
        <v>9412</v>
      </c>
      <c r="D18">
        <f>MID(A18,1,4)*1</f>
        <v>1961</v>
      </c>
      <c r="E18">
        <v>1</v>
      </c>
      <c r="F18">
        <v>0</v>
      </c>
      <c r="G18">
        <v>0</v>
      </c>
    </row>
    <row r="19" spans="1:7" x14ac:dyDescent="0.2">
      <c r="A19" t="s">
        <v>26</v>
      </c>
      <c r="B19">
        <v>18</v>
      </c>
      <c r="C19" s="12">
        <v>6341</v>
      </c>
      <c r="D19">
        <f>MID(A19,1,4)*1</f>
        <v>1961</v>
      </c>
      <c r="E19">
        <v>0</v>
      </c>
      <c r="F19">
        <v>1</v>
      </c>
      <c r="G19">
        <v>0</v>
      </c>
    </row>
    <row r="20" spans="1:7" x14ac:dyDescent="0.2">
      <c r="A20" t="s">
        <v>27</v>
      </c>
      <c r="B20">
        <v>19</v>
      </c>
      <c r="C20" s="12">
        <v>7784</v>
      </c>
      <c r="D20">
        <f>MID(A20,1,4)*1</f>
        <v>1962</v>
      </c>
      <c r="E20">
        <v>0</v>
      </c>
      <c r="F20">
        <v>0</v>
      </c>
      <c r="G20">
        <v>1</v>
      </c>
    </row>
    <row r="21" spans="1:7" x14ac:dyDescent="0.2">
      <c r="A21" t="s">
        <v>28</v>
      </c>
      <c r="B21">
        <v>20</v>
      </c>
      <c r="C21" s="12">
        <v>11911</v>
      </c>
      <c r="D21">
        <f>MID(A21,1,4)*1</f>
        <v>1962</v>
      </c>
      <c r="E21">
        <v>0</v>
      </c>
      <c r="F21">
        <v>0</v>
      </c>
      <c r="G21">
        <v>0</v>
      </c>
    </row>
    <row r="22" spans="1:7" x14ac:dyDescent="0.2">
      <c r="A22" t="s">
        <v>29</v>
      </c>
      <c r="B22">
        <v>21</v>
      </c>
      <c r="C22" s="12">
        <v>10079</v>
      </c>
      <c r="D22">
        <f>MID(A22,1,4)*1</f>
        <v>1962</v>
      </c>
      <c r="E22">
        <v>1</v>
      </c>
      <c r="F22">
        <v>0</v>
      </c>
      <c r="G22">
        <v>0</v>
      </c>
    </row>
    <row r="23" spans="1:7" x14ac:dyDescent="0.2">
      <c r="A23" t="s">
        <v>30</v>
      </c>
      <c r="B23">
        <v>22</v>
      </c>
      <c r="C23" s="12">
        <v>7721</v>
      </c>
      <c r="D23">
        <f>MID(A23,1,4)*1</f>
        <v>1962</v>
      </c>
      <c r="E23">
        <v>0</v>
      </c>
      <c r="F23">
        <v>1</v>
      </c>
      <c r="G23">
        <v>0</v>
      </c>
    </row>
    <row r="24" spans="1:7" x14ac:dyDescent="0.2">
      <c r="A24" t="s">
        <v>31</v>
      </c>
      <c r="B24">
        <v>23</v>
      </c>
      <c r="C24" s="12">
        <v>8197</v>
      </c>
      <c r="D24">
        <f>MID(A24,1,4)*1</f>
        <v>1963</v>
      </c>
      <c r="E24">
        <v>0</v>
      </c>
      <c r="F24">
        <v>0</v>
      </c>
      <c r="G24">
        <v>1</v>
      </c>
    </row>
    <row r="25" spans="1:7" x14ac:dyDescent="0.2">
      <c r="A25" t="s">
        <v>32</v>
      </c>
      <c r="B25">
        <v>24</v>
      </c>
      <c r="C25" s="12">
        <v>12038</v>
      </c>
      <c r="D25">
        <f>MID(A25,1,4)*1</f>
        <v>1963</v>
      </c>
      <c r="E25">
        <v>0</v>
      </c>
      <c r="F25">
        <v>0</v>
      </c>
      <c r="G25">
        <v>0</v>
      </c>
    </row>
    <row r="26" spans="1:7" x14ac:dyDescent="0.2">
      <c r="A26" t="s">
        <v>33</v>
      </c>
      <c r="B26">
        <v>25</v>
      </c>
      <c r="C26" s="12">
        <v>11963</v>
      </c>
      <c r="D26">
        <f>MID(A26,1,4)*1</f>
        <v>1963</v>
      </c>
      <c r="E26">
        <v>1</v>
      </c>
      <c r="F26">
        <v>0</v>
      </c>
      <c r="G26">
        <v>0</v>
      </c>
    </row>
    <row r="27" spans="1:7" x14ac:dyDescent="0.2">
      <c r="A27" t="s">
        <v>34</v>
      </c>
      <c r="B27">
        <v>26</v>
      </c>
      <c r="C27" s="12">
        <v>8033</v>
      </c>
      <c r="D27">
        <f>MID(A27,1,4)*1</f>
        <v>1963</v>
      </c>
      <c r="E27">
        <v>0</v>
      </c>
      <c r="F27">
        <v>1</v>
      </c>
      <c r="G27">
        <v>0</v>
      </c>
    </row>
    <row r="28" spans="1:7" x14ac:dyDescent="0.2">
      <c r="A28" t="s">
        <v>35</v>
      </c>
      <c r="B28">
        <v>27</v>
      </c>
      <c r="C28" s="12">
        <v>8618</v>
      </c>
      <c r="D28">
        <f>MID(A28,1,4)*1</f>
        <v>1964</v>
      </c>
      <c r="E28">
        <v>0</v>
      </c>
      <c r="F28">
        <v>0</v>
      </c>
      <c r="G28">
        <v>1</v>
      </c>
    </row>
    <row r="29" spans="1:7" x14ac:dyDescent="0.2">
      <c r="A29" t="s">
        <v>36</v>
      </c>
      <c r="B29">
        <v>28</v>
      </c>
      <c r="C29" s="12">
        <v>13625</v>
      </c>
      <c r="D29">
        <f>MID(A29,1,4)*1</f>
        <v>1964</v>
      </c>
      <c r="E29">
        <v>0</v>
      </c>
      <c r="F29">
        <v>0</v>
      </c>
      <c r="G29">
        <v>0</v>
      </c>
    </row>
    <row r="30" spans="1:7" x14ac:dyDescent="0.2">
      <c r="A30" t="s">
        <v>37</v>
      </c>
      <c r="B30">
        <v>29</v>
      </c>
      <c r="C30" s="12">
        <v>11734</v>
      </c>
      <c r="D30">
        <f>MID(A30,1,4)*1</f>
        <v>1964</v>
      </c>
      <c r="E30">
        <v>1</v>
      </c>
      <c r="F30">
        <v>0</v>
      </c>
      <c r="G30">
        <v>0</v>
      </c>
    </row>
    <row r="31" spans="1:7" x14ac:dyDescent="0.2">
      <c r="A31" t="s">
        <v>38</v>
      </c>
      <c r="B31">
        <v>30</v>
      </c>
      <c r="C31" s="12">
        <v>8895</v>
      </c>
      <c r="D31">
        <f>MID(A31,1,4)*1</f>
        <v>1964</v>
      </c>
      <c r="E31">
        <v>0</v>
      </c>
      <c r="F31">
        <v>1</v>
      </c>
      <c r="G31">
        <v>0</v>
      </c>
    </row>
    <row r="32" spans="1:7" x14ac:dyDescent="0.2">
      <c r="A32" t="s">
        <v>39</v>
      </c>
      <c r="B32">
        <v>31</v>
      </c>
      <c r="C32" s="12">
        <v>8727</v>
      </c>
      <c r="D32">
        <f>MID(A32,1,4)*1</f>
        <v>1965</v>
      </c>
      <c r="E32">
        <v>0</v>
      </c>
      <c r="F32">
        <v>0</v>
      </c>
      <c r="G32">
        <v>1</v>
      </c>
    </row>
    <row r="33" spans="1:7" x14ac:dyDescent="0.2">
      <c r="A33" t="s">
        <v>40</v>
      </c>
      <c r="B33">
        <v>32</v>
      </c>
      <c r="C33" s="12">
        <v>13974</v>
      </c>
      <c r="D33">
        <f>MID(A33,1,4)*1</f>
        <v>1965</v>
      </c>
      <c r="E33">
        <v>0</v>
      </c>
      <c r="F33">
        <v>0</v>
      </c>
      <c r="G33">
        <v>0</v>
      </c>
    </row>
    <row r="34" spans="1:7" x14ac:dyDescent="0.2">
      <c r="A34" t="s">
        <v>41</v>
      </c>
      <c r="B34">
        <v>33</v>
      </c>
      <c r="C34" s="12">
        <v>12583</v>
      </c>
      <c r="D34">
        <f>MID(A34,1,4)*1</f>
        <v>1965</v>
      </c>
      <c r="E34">
        <v>1</v>
      </c>
      <c r="F34">
        <v>0</v>
      </c>
      <c r="G34">
        <v>0</v>
      </c>
    </row>
    <row r="35" spans="1:7" x14ac:dyDescent="0.2">
      <c r="A35" t="s">
        <v>42</v>
      </c>
      <c r="B35">
        <v>34</v>
      </c>
      <c r="C35" s="12">
        <v>9525</v>
      </c>
      <c r="D35">
        <f>MID(A35,1,4)*1</f>
        <v>1965</v>
      </c>
      <c r="E35">
        <v>0</v>
      </c>
      <c r="F35">
        <v>1</v>
      </c>
      <c r="G35">
        <v>0</v>
      </c>
    </row>
    <row r="36" spans="1:7" x14ac:dyDescent="0.2">
      <c r="A36" t="s">
        <v>43</v>
      </c>
      <c r="B36">
        <v>35</v>
      </c>
      <c r="C36" s="12">
        <v>9662</v>
      </c>
      <c r="D36">
        <f>MID(A36,1,4)*1</f>
        <v>1966</v>
      </c>
      <c r="E36">
        <v>0</v>
      </c>
      <c r="F36">
        <v>0</v>
      </c>
      <c r="G36">
        <v>1</v>
      </c>
    </row>
    <row r="37" spans="1:7" x14ac:dyDescent="0.2">
      <c r="A37" t="s">
        <v>44</v>
      </c>
      <c r="B37">
        <v>36</v>
      </c>
      <c r="C37" s="12">
        <v>15490</v>
      </c>
      <c r="D37">
        <f>MID(A37,1,4)*1</f>
        <v>1966</v>
      </c>
      <c r="E37">
        <v>0</v>
      </c>
      <c r="F37">
        <v>0</v>
      </c>
      <c r="G37">
        <v>0</v>
      </c>
    </row>
    <row r="38" spans="1:7" x14ac:dyDescent="0.2">
      <c r="A38" t="s">
        <v>45</v>
      </c>
      <c r="B38">
        <v>37</v>
      </c>
      <c r="C38" s="12">
        <v>13839</v>
      </c>
      <c r="D38">
        <f>MID(A38,1,4)*1</f>
        <v>1966</v>
      </c>
      <c r="E38">
        <v>1</v>
      </c>
      <c r="F38">
        <v>0</v>
      </c>
      <c r="G38">
        <v>0</v>
      </c>
    </row>
    <row r="39" spans="1:7" x14ac:dyDescent="0.2">
      <c r="A39" t="s">
        <v>46</v>
      </c>
      <c r="B39">
        <v>38</v>
      </c>
      <c r="C39" s="12">
        <v>10047</v>
      </c>
      <c r="D39">
        <f>MID(A39,1,4)*1</f>
        <v>1966</v>
      </c>
      <c r="E39">
        <v>0</v>
      </c>
      <c r="F39">
        <v>1</v>
      </c>
      <c r="G39">
        <v>0</v>
      </c>
    </row>
    <row r="40" spans="1:7" x14ac:dyDescent="0.2">
      <c r="A40" t="s">
        <v>47</v>
      </c>
      <c r="B40">
        <v>39</v>
      </c>
      <c r="C40" s="12">
        <v>9788</v>
      </c>
      <c r="D40">
        <f>MID(A40,1,4)*1</f>
        <v>1967</v>
      </c>
      <c r="E40">
        <v>0</v>
      </c>
      <c r="F40">
        <v>0</v>
      </c>
      <c r="G40">
        <v>1</v>
      </c>
    </row>
    <row r="41" spans="1:7" x14ac:dyDescent="0.2">
      <c r="A41" t="s">
        <v>48</v>
      </c>
      <c r="B41">
        <v>40</v>
      </c>
      <c r="C41" s="12">
        <v>14978</v>
      </c>
      <c r="D41">
        <f>MID(A41,1,4)*1</f>
        <v>1967</v>
      </c>
      <c r="E41">
        <v>0</v>
      </c>
      <c r="F41">
        <v>0</v>
      </c>
      <c r="G41">
        <v>0</v>
      </c>
    </row>
    <row r="42" spans="1:7" x14ac:dyDescent="0.2">
      <c r="A42" t="s">
        <v>49</v>
      </c>
      <c r="B42">
        <v>41</v>
      </c>
      <c r="C42" s="12">
        <v>13045</v>
      </c>
      <c r="D42">
        <f>MID(A42,1,4)*1</f>
        <v>1967</v>
      </c>
      <c r="E42">
        <v>1</v>
      </c>
      <c r="F42">
        <v>0</v>
      </c>
      <c r="G42">
        <v>0</v>
      </c>
    </row>
    <row r="43" spans="1:7" x14ac:dyDescent="0.2">
      <c r="A43" t="s">
        <v>50</v>
      </c>
      <c r="B43">
        <v>42</v>
      </c>
      <c r="C43" s="12">
        <v>9489</v>
      </c>
      <c r="D43">
        <f>MID(A43,1,4)*1</f>
        <v>1967</v>
      </c>
      <c r="E43">
        <v>0</v>
      </c>
      <c r="F43">
        <v>1</v>
      </c>
      <c r="G43">
        <v>0</v>
      </c>
    </row>
    <row r="44" spans="1:7" x14ac:dyDescent="0.2">
      <c r="A44" t="s">
        <v>51</v>
      </c>
      <c r="B44">
        <v>43</v>
      </c>
      <c r="C44" s="12">
        <v>8741</v>
      </c>
      <c r="D44">
        <f>MID(A44,1,4)*1</f>
        <v>1968</v>
      </c>
      <c r="E44">
        <v>0</v>
      </c>
      <c r="F44">
        <v>0</v>
      </c>
      <c r="G44">
        <v>1</v>
      </c>
    </row>
    <row r="45" spans="1:7" x14ac:dyDescent="0.2">
      <c r="A45" t="s">
        <v>52</v>
      </c>
      <c r="B45">
        <v>44</v>
      </c>
      <c r="C45" s="12">
        <v>13149</v>
      </c>
      <c r="D45">
        <f>MID(A45,1,4)*1</f>
        <v>1968</v>
      </c>
      <c r="E45">
        <v>0</v>
      </c>
      <c r="F45">
        <v>0</v>
      </c>
      <c r="G45">
        <v>0</v>
      </c>
    </row>
    <row r="46" spans="1:7" x14ac:dyDescent="0.2">
      <c r="A46" t="s">
        <v>53</v>
      </c>
      <c r="B46">
        <v>45</v>
      </c>
      <c r="C46" s="12">
        <v>14106</v>
      </c>
      <c r="D46">
        <f>MID(A46,1,4)*1</f>
        <v>1968</v>
      </c>
      <c r="E46">
        <v>1</v>
      </c>
      <c r="F46">
        <v>0</v>
      </c>
      <c r="G46">
        <v>0</v>
      </c>
    </row>
    <row r="47" spans="1:7" x14ac:dyDescent="0.2">
      <c r="A47" t="s">
        <v>54</v>
      </c>
      <c r="B47">
        <v>46</v>
      </c>
      <c r="C47" s="12">
        <v>9998</v>
      </c>
      <c r="D47">
        <f>MID(A47,1,4)*1</f>
        <v>1968</v>
      </c>
      <c r="E47">
        <v>0</v>
      </c>
      <c r="F47">
        <v>1</v>
      </c>
      <c r="G47">
        <v>0</v>
      </c>
    </row>
    <row r="48" spans="1:7" x14ac:dyDescent="0.2">
      <c r="A48" t="s">
        <v>55</v>
      </c>
      <c r="B48">
        <v>47</v>
      </c>
      <c r="C48" s="12">
        <v>10034</v>
      </c>
      <c r="D48">
        <f>MID(A48,1,4)*1</f>
        <v>1969</v>
      </c>
      <c r="E48">
        <v>0</v>
      </c>
      <c r="F48">
        <v>0</v>
      </c>
      <c r="G48">
        <v>1</v>
      </c>
    </row>
    <row r="49" spans="1:7" x14ac:dyDescent="0.2">
      <c r="A49" t="s">
        <v>56</v>
      </c>
      <c r="B49">
        <v>48</v>
      </c>
      <c r="C49" s="12">
        <v>15081</v>
      </c>
      <c r="D49">
        <f>MID(A49,1,4)*1</f>
        <v>1969</v>
      </c>
      <c r="E49">
        <v>0</v>
      </c>
      <c r="F49">
        <v>0</v>
      </c>
      <c r="G49">
        <v>0</v>
      </c>
    </row>
    <row r="50" spans="1:7" x14ac:dyDescent="0.2">
      <c r="A50" t="s">
        <v>57</v>
      </c>
      <c r="B50">
        <v>49</v>
      </c>
      <c r="C50" s="12">
        <v>13266</v>
      </c>
      <c r="D50">
        <f>MID(A50,1,4)*1</f>
        <v>1969</v>
      </c>
      <c r="E50">
        <v>1</v>
      </c>
      <c r="F50">
        <v>0</v>
      </c>
      <c r="G50">
        <v>0</v>
      </c>
    </row>
    <row r="51" spans="1:7" x14ac:dyDescent="0.2">
      <c r="A51" t="s">
        <v>58</v>
      </c>
      <c r="B51">
        <v>50</v>
      </c>
      <c r="C51" s="12">
        <v>9997</v>
      </c>
      <c r="D51">
        <f>MID(A51,1,4)*1</f>
        <v>1969</v>
      </c>
      <c r="E51">
        <v>0</v>
      </c>
      <c r="F51">
        <v>1</v>
      </c>
      <c r="G51">
        <v>0</v>
      </c>
    </row>
    <row r="52" spans="1:7" x14ac:dyDescent="0.2">
      <c r="A52" t="s">
        <v>59</v>
      </c>
      <c r="B52">
        <v>51</v>
      </c>
      <c r="C52" s="12">
        <v>9027</v>
      </c>
      <c r="D52">
        <f>MID(A52,1,4)*1</f>
        <v>1970</v>
      </c>
      <c r="E52">
        <v>0</v>
      </c>
      <c r="F52">
        <v>0</v>
      </c>
      <c r="G52">
        <v>1</v>
      </c>
    </row>
    <row r="53" spans="1:7" x14ac:dyDescent="0.2">
      <c r="A53" t="s">
        <v>60</v>
      </c>
      <c r="B53">
        <v>52</v>
      </c>
      <c r="C53" s="12">
        <v>14324</v>
      </c>
      <c r="D53">
        <f>MID(A53,1,4)*1</f>
        <v>1970</v>
      </c>
      <c r="E53">
        <v>0</v>
      </c>
      <c r="F53">
        <v>0</v>
      </c>
      <c r="G53">
        <v>0</v>
      </c>
    </row>
    <row r="54" spans="1:7" x14ac:dyDescent="0.2">
      <c r="A54" t="s">
        <v>61</v>
      </c>
      <c r="B54">
        <v>53</v>
      </c>
      <c r="C54" s="12">
        <v>13149</v>
      </c>
      <c r="D54">
        <f>MID(A54,1,4)*1</f>
        <v>1970</v>
      </c>
      <c r="E54">
        <v>1</v>
      </c>
      <c r="F54">
        <v>0</v>
      </c>
      <c r="G54">
        <v>0</v>
      </c>
    </row>
    <row r="55" spans="1:7" x14ac:dyDescent="0.2">
      <c r="A55" t="s">
        <v>62</v>
      </c>
      <c r="B55">
        <v>54</v>
      </c>
      <c r="C55" s="12">
        <v>11209</v>
      </c>
      <c r="D55">
        <f>MID(A55,1,4)*1</f>
        <v>1970</v>
      </c>
      <c r="E55">
        <v>0</v>
      </c>
      <c r="F55">
        <v>1</v>
      </c>
      <c r="G55">
        <v>0</v>
      </c>
    </row>
    <row r="56" spans="1:7" x14ac:dyDescent="0.2">
      <c r="A56" t="s">
        <v>63</v>
      </c>
      <c r="B56">
        <v>55</v>
      </c>
      <c r="C56" s="12">
        <v>10332</v>
      </c>
      <c r="D56">
        <f>MID(A56,1,4)*1</f>
        <v>1971</v>
      </c>
      <c r="E56">
        <v>0</v>
      </c>
      <c r="F56">
        <v>0</v>
      </c>
      <c r="G56">
        <v>1</v>
      </c>
    </row>
    <row r="57" spans="1:7" x14ac:dyDescent="0.2">
      <c r="A57" t="s">
        <v>64</v>
      </c>
      <c r="B57">
        <v>56</v>
      </c>
      <c r="C57" s="12">
        <v>15354</v>
      </c>
      <c r="D57">
        <f>MID(A57,1,4)*1</f>
        <v>1971</v>
      </c>
      <c r="E57">
        <v>0</v>
      </c>
      <c r="F57">
        <v>0</v>
      </c>
      <c r="G57">
        <v>0</v>
      </c>
    </row>
    <row r="58" spans="1:7" x14ac:dyDescent="0.2">
      <c r="A58" t="s">
        <v>65</v>
      </c>
      <c r="B58">
        <v>57</v>
      </c>
      <c r="C58" s="12">
        <v>13800</v>
      </c>
      <c r="D58">
        <f>MID(A58,1,4)*1</f>
        <v>1971</v>
      </c>
      <c r="E58">
        <v>1</v>
      </c>
      <c r="F58">
        <v>0</v>
      </c>
      <c r="G58">
        <v>0</v>
      </c>
    </row>
    <row r="59" spans="1:7" x14ac:dyDescent="0.2">
      <c r="A59" t="s">
        <v>66</v>
      </c>
      <c r="B59">
        <v>58</v>
      </c>
      <c r="C59" s="12">
        <v>11786</v>
      </c>
      <c r="D59">
        <f>MID(A59,1,4)*1</f>
        <v>1971</v>
      </c>
      <c r="E59">
        <v>0</v>
      </c>
      <c r="F59">
        <v>1</v>
      </c>
      <c r="G59">
        <v>0</v>
      </c>
    </row>
    <row r="60" spans="1:7" x14ac:dyDescent="0.2">
      <c r="A60" t="s">
        <v>67</v>
      </c>
      <c r="B60">
        <v>59</v>
      </c>
      <c r="C60" s="12">
        <v>10550</v>
      </c>
      <c r="D60">
        <f>MID(A60,1,4)*1</f>
        <v>1972</v>
      </c>
      <c r="E60">
        <v>0</v>
      </c>
      <c r="F60">
        <v>0</v>
      </c>
      <c r="G60">
        <v>1</v>
      </c>
    </row>
    <row r="61" spans="1:7" x14ac:dyDescent="0.2">
      <c r="A61" t="s">
        <v>68</v>
      </c>
      <c r="B61">
        <v>60</v>
      </c>
      <c r="C61" s="12">
        <v>16114</v>
      </c>
      <c r="D61">
        <f>MID(A61,1,4)*1</f>
        <v>1972</v>
      </c>
      <c r="E61">
        <v>0</v>
      </c>
      <c r="F61">
        <v>0</v>
      </c>
      <c r="G61">
        <v>0</v>
      </c>
    </row>
    <row r="62" spans="1:7" x14ac:dyDescent="0.2">
      <c r="A62" t="s">
        <v>69</v>
      </c>
      <c r="B62">
        <v>61</v>
      </c>
      <c r="C62" s="12">
        <v>13255</v>
      </c>
      <c r="D62">
        <f>MID(A62,1,4)*1</f>
        <v>1972</v>
      </c>
      <c r="E62">
        <v>1</v>
      </c>
      <c r="F62">
        <v>0</v>
      </c>
      <c r="G62">
        <v>0</v>
      </c>
    </row>
    <row r="63" spans="1:7" x14ac:dyDescent="0.2">
      <c r="A63" t="s">
        <v>70</v>
      </c>
      <c r="B63">
        <v>62</v>
      </c>
      <c r="C63" s="12">
        <v>11403</v>
      </c>
      <c r="D63">
        <f>MID(A63,1,4)*1</f>
        <v>1972</v>
      </c>
      <c r="E63">
        <v>0</v>
      </c>
      <c r="F63">
        <v>1</v>
      </c>
      <c r="G63">
        <v>0</v>
      </c>
    </row>
    <row r="64" spans="1:7" x14ac:dyDescent="0.2">
      <c r="A64" t="s">
        <v>71</v>
      </c>
      <c r="B64">
        <v>63</v>
      </c>
      <c r="C64" s="12">
        <v>10269</v>
      </c>
      <c r="D64">
        <f>MID(A64,1,4)*1</f>
        <v>1973</v>
      </c>
      <c r="E64">
        <v>0</v>
      </c>
      <c r="F64">
        <v>0</v>
      </c>
      <c r="G64">
        <v>1</v>
      </c>
    </row>
    <row r="65" spans="1:7" x14ac:dyDescent="0.2">
      <c r="A65" t="s">
        <v>72</v>
      </c>
      <c r="B65">
        <v>64</v>
      </c>
      <c r="C65" s="12">
        <v>14009</v>
      </c>
      <c r="D65">
        <f>MID(A65,1,4)*1</f>
        <v>1973</v>
      </c>
      <c r="E65">
        <v>0</v>
      </c>
      <c r="F65">
        <v>0</v>
      </c>
      <c r="G65">
        <v>0</v>
      </c>
    </row>
    <row r="66" spans="1:7" x14ac:dyDescent="0.2">
      <c r="A66" t="s">
        <v>73</v>
      </c>
      <c r="B66">
        <v>65</v>
      </c>
      <c r="C66" s="12">
        <v>15847</v>
      </c>
      <c r="D66">
        <f>MID(A66,1,4)*1</f>
        <v>1973</v>
      </c>
      <c r="E66">
        <v>1</v>
      </c>
      <c r="F66">
        <v>0</v>
      </c>
      <c r="G66">
        <v>0</v>
      </c>
    </row>
    <row r="67" spans="1:7" x14ac:dyDescent="0.2">
      <c r="A67" t="s">
        <v>74</v>
      </c>
      <c r="B67">
        <v>66</v>
      </c>
      <c r="C67" s="12">
        <v>12967</v>
      </c>
      <c r="D67">
        <f>MID(A67,1,4)*1</f>
        <v>1973</v>
      </c>
      <c r="E67">
        <v>0</v>
      </c>
      <c r="F67">
        <v>1</v>
      </c>
      <c r="G67">
        <v>0</v>
      </c>
    </row>
    <row r="68" spans="1:7" x14ac:dyDescent="0.2">
      <c r="A68" t="s">
        <v>75</v>
      </c>
      <c r="B68">
        <v>67</v>
      </c>
      <c r="C68" s="12">
        <v>11328</v>
      </c>
      <c r="D68">
        <f>MID(A68,1,4)*1</f>
        <v>1974</v>
      </c>
      <c r="E68">
        <v>0</v>
      </c>
      <c r="F68">
        <v>0</v>
      </c>
      <c r="G68">
        <v>1</v>
      </c>
    </row>
    <row r="69" spans="1:7" x14ac:dyDescent="0.2">
      <c r="A69" t="s">
        <v>76</v>
      </c>
      <c r="B69">
        <v>68</v>
      </c>
      <c r="C69" s="12">
        <v>15814</v>
      </c>
      <c r="D69">
        <f>MID(A69,1,4)*1</f>
        <v>1974</v>
      </c>
      <c r="E69">
        <v>0</v>
      </c>
      <c r="F69">
        <v>0</v>
      </c>
      <c r="G69">
        <v>0</v>
      </c>
    </row>
    <row r="70" spans="1:7" x14ac:dyDescent="0.2">
      <c r="A70" t="s">
        <v>77</v>
      </c>
      <c r="B70">
        <v>69</v>
      </c>
      <c r="C70" s="12">
        <v>18626</v>
      </c>
      <c r="D70">
        <f>MID(A70,1,4)*1</f>
        <v>1974</v>
      </c>
      <c r="E70">
        <v>1</v>
      </c>
      <c r="F70">
        <v>0</v>
      </c>
      <c r="G70">
        <v>0</v>
      </c>
    </row>
    <row r="71" spans="1:7" x14ac:dyDescent="0.2">
      <c r="A71" t="s">
        <v>78</v>
      </c>
      <c r="B71">
        <v>70</v>
      </c>
      <c r="C71" s="12">
        <v>13219</v>
      </c>
      <c r="D71">
        <f>MID(A71,1,4)*1</f>
        <v>1974</v>
      </c>
      <c r="E71">
        <v>0</v>
      </c>
      <c r="F71">
        <v>1</v>
      </c>
      <c r="G71">
        <v>0</v>
      </c>
    </row>
    <row r="72" spans="1:7" x14ac:dyDescent="0.2">
      <c r="A72" t="s">
        <v>79</v>
      </c>
      <c r="B72">
        <v>71</v>
      </c>
      <c r="C72" s="12">
        <v>13818</v>
      </c>
      <c r="D72">
        <f>MID(A72,1,4)*1</f>
        <v>1975</v>
      </c>
      <c r="E72">
        <v>0</v>
      </c>
      <c r="F72">
        <v>0</v>
      </c>
      <c r="G72">
        <v>1</v>
      </c>
    </row>
    <row r="73" spans="1:7" x14ac:dyDescent="0.2">
      <c r="A73" t="s">
        <v>80</v>
      </c>
      <c r="B73">
        <v>72</v>
      </c>
      <c r="C73" s="12">
        <v>18062</v>
      </c>
      <c r="D73">
        <f>MID(A73,1,4)*1</f>
        <v>1975</v>
      </c>
      <c r="E73">
        <v>0</v>
      </c>
      <c r="F73">
        <v>0</v>
      </c>
      <c r="G73">
        <v>0</v>
      </c>
    </row>
    <row r="74" spans="1:7" x14ac:dyDescent="0.2">
      <c r="A74" t="s">
        <v>81</v>
      </c>
      <c r="B74">
        <v>73</v>
      </c>
      <c r="C74" s="12">
        <v>15722</v>
      </c>
      <c r="D74">
        <f>MID(A74,1,4)*1</f>
        <v>1975</v>
      </c>
      <c r="E74">
        <v>1</v>
      </c>
      <c r="F74">
        <v>0</v>
      </c>
      <c r="G74">
        <v>0</v>
      </c>
    </row>
    <row r="75" spans="1:7" x14ac:dyDescent="0.2">
      <c r="A75" t="s">
        <v>82</v>
      </c>
      <c r="B75">
        <v>74</v>
      </c>
      <c r="C75" s="12">
        <v>12111</v>
      </c>
      <c r="D75">
        <f>MID(A75,1,4)*1</f>
        <v>1975</v>
      </c>
      <c r="E75">
        <v>0</v>
      </c>
      <c r="F75">
        <v>1</v>
      </c>
      <c r="G75">
        <v>0</v>
      </c>
    </row>
    <row r="76" spans="1:7" x14ac:dyDescent="0.2">
      <c r="A76" t="s">
        <v>83</v>
      </c>
      <c r="B76">
        <v>75</v>
      </c>
      <c r="C76" s="12">
        <v>11702</v>
      </c>
      <c r="D76">
        <f>MID(A76,1,4)*1</f>
        <v>1976</v>
      </c>
      <c r="E76">
        <v>0</v>
      </c>
      <c r="F76">
        <v>0</v>
      </c>
      <c r="G76">
        <v>1</v>
      </c>
    </row>
    <row r="77" spans="1:7" x14ac:dyDescent="0.2">
      <c r="A77" t="s">
        <v>84</v>
      </c>
      <c r="B77">
        <v>76</v>
      </c>
      <c r="C77" s="12">
        <v>15589</v>
      </c>
      <c r="D77">
        <f>MID(A77,1,4)*1</f>
        <v>1976</v>
      </c>
      <c r="E77">
        <v>0</v>
      </c>
      <c r="F77">
        <v>0</v>
      </c>
      <c r="G77">
        <v>0</v>
      </c>
    </row>
    <row r="78" spans="1:7" x14ac:dyDescent="0.2">
      <c r="A78" t="s">
        <v>85</v>
      </c>
      <c r="B78">
        <v>77</v>
      </c>
      <c r="C78" s="12">
        <v>14852</v>
      </c>
      <c r="D78">
        <f>MID(A78,1,4)*1</f>
        <v>1976</v>
      </c>
      <c r="E78">
        <v>1</v>
      </c>
      <c r="F78">
        <v>0</v>
      </c>
      <c r="G78">
        <v>0</v>
      </c>
    </row>
    <row r="79" spans="1:7" x14ac:dyDescent="0.2">
      <c r="A79" t="s">
        <v>86</v>
      </c>
      <c r="B79">
        <v>78</v>
      </c>
      <c r="C79" s="12">
        <v>13612</v>
      </c>
      <c r="D79">
        <f>MID(A79,1,4)*1</f>
        <v>1976</v>
      </c>
      <c r="E79">
        <v>0</v>
      </c>
      <c r="F79">
        <v>1</v>
      </c>
      <c r="G79">
        <v>0</v>
      </c>
    </row>
    <row r="80" spans="1:7" x14ac:dyDescent="0.2">
      <c r="A80" t="s">
        <v>87</v>
      </c>
      <c r="B80">
        <v>79</v>
      </c>
      <c r="C80" s="12">
        <v>12380</v>
      </c>
      <c r="D80">
        <f>MID(A80,1,4)*1</f>
        <v>1977</v>
      </c>
      <c r="E80">
        <v>0</v>
      </c>
      <c r="F80">
        <v>0</v>
      </c>
      <c r="G80">
        <v>1</v>
      </c>
    </row>
    <row r="81" spans="1:7" x14ac:dyDescent="0.2">
      <c r="A81" t="s">
        <v>88</v>
      </c>
      <c r="B81">
        <v>80</v>
      </c>
      <c r="C81" s="12">
        <v>15501</v>
      </c>
      <c r="D81">
        <f>MID(A81,1,4)*1</f>
        <v>1977</v>
      </c>
      <c r="E81">
        <v>0</v>
      </c>
      <c r="F81">
        <v>0</v>
      </c>
      <c r="G81">
        <v>0</v>
      </c>
    </row>
    <row r="82" spans="1:7" x14ac:dyDescent="0.2">
      <c r="A82" t="s">
        <v>89</v>
      </c>
      <c r="B82">
        <v>81</v>
      </c>
      <c r="C82" s="12">
        <v>16322</v>
      </c>
      <c r="D82">
        <f>MID(A82,1,4)*1</f>
        <v>1977</v>
      </c>
      <c r="E82">
        <v>1</v>
      </c>
      <c r="F82">
        <v>0</v>
      </c>
      <c r="G82">
        <v>0</v>
      </c>
    </row>
    <row r="83" spans="1:7" x14ac:dyDescent="0.2">
      <c r="A83" t="s">
        <v>90</v>
      </c>
      <c r="B83">
        <v>82</v>
      </c>
      <c r="C83" s="12">
        <v>12157</v>
      </c>
      <c r="D83">
        <f>MID(A83,1,4)*1</f>
        <v>1977</v>
      </c>
      <c r="E83">
        <v>0</v>
      </c>
      <c r="F83">
        <v>1</v>
      </c>
      <c r="G83">
        <v>0</v>
      </c>
    </row>
    <row r="84" spans="1:7" x14ac:dyDescent="0.2">
      <c r="A84" t="s">
        <v>91</v>
      </c>
      <c r="B84">
        <v>83</v>
      </c>
      <c r="C84" s="12">
        <v>11124</v>
      </c>
      <c r="D84">
        <f>MID(A84,1,4)*1</f>
        <v>1978</v>
      </c>
      <c r="E84">
        <v>0</v>
      </c>
      <c r="F84">
        <v>0</v>
      </c>
      <c r="G84">
        <v>1</v>
      </c>
    </row>
    <row r="85" spans="1:7" x14ac:dyDescent="0.2">
      <c r="A85" t="s">
        <v>92</v>
      </c>
      <c r="B85">
        <v>84</v>
      </c>
      <c r="C85" s="12">
        <v>14621</v>
      </c>
      <c r="D85">
        <f>MID(A85,1,4)*1</f>
        <v>1978</v>
      </c>
      <c r="E85">
        <v>0</v>
      </c>
      <c r="F85">
        <v>0</v>
      </c>
      <c r="G85">
        <v>0</v>
      </c>
    </row>
    <row r="86" spans="1:7" x14ac:dyDescent="0.2">
      <c r="A86" t="s">
        <v>93</v>
      </c>
      <c r="B86">
        <v>85</v>
      </c>
      <c r="C86" s="12">
        <v>14035</v>
      </c>
      <c r="D86">
        <f>MID(A86,1,4)*1</f>
        <v>1978</v>
      </c>
      <c r="E86">
        <v>1</v>
      </c>
      <c r="F86">
        <v>0</v>
      </c>
      <c r="G86">
        <v>0</v>
      </c>
    </row>
    <row r="87" spans="1:7" x14ac:dyDescent="0.2">
      <c r="A87" t="s">
        <v>94</v>
      </c>
      <c r="B87">
        <v>86</v>
      </c>
      <c r="C87" s="12">
        <v>11159</v>
      </c>
      <c r="D87">
        <f>MID(A87,1,4)*1</f>
        <v>1978</v>
      </c>
      <c r="E87">
        <v>0</v>
      </c>
      <c r="F87">
        <v>1</v>
      </c>
      <c r="G87">
        <v>0</v>
      </c>
    </row>
    <row r="88" spans="1:7" x14ac:dyDescent="0.2">
      <c r="A88" t="s">
        <v>95</v>
      </c>
      <c r="B88">
        <v>87</v>
      </c>
      <c r="C88" s="12">
        <v>10944</v>
      </c>
      <c r="D88">
        <f>MID(A88,1,4)*1</f>
        <v>1979</v>
      </c>
      <c r="E88">
        <v>0</v>
      </c>
      <c r="F88">
        <v>0</v>
      </c>
      <c r="G88">
        <v>1</v>
      </c>
    </row>
    <row r="89" spans="1:7" x14ac:dyDescent="0.2">
      <c r="A89" t="s">
        <v>96</v>
      </c>
      <c r="B89">
        <v>88</v>
      </c>
      <c r="C89" s="12">
        <v>15824</v>
      </c>
      <c r="D89">
        <f>MID(A89,1,4)*1</f>
        <v>1979</v>
      </c>
      <c r="E89">
        <v>0</v>
      </c>
      <c r="F89">
        <v>0</v>
      </c>
      <c r="G89">
        <v>0</v>
      </c>
    </row>
    <row r="90" spans="1:7" x14ac:dyDescent="0.2">
      <c r="A90" t="s">
        <v>97</v>
      </c>
      <c r="B90">
        <v>89</v>
      </c>
      <c r="C90" s="12">
        <v>14378</v>
      </c>
      <c r="D90">
        <f>MID(A90,1,4)*1</f>
        <v>1979</v>
      </c>
      <c r="E90">
        <v>1</v>
      </c>
      <c r="F90">
        <v>0</v>
      </c>
      <c r="G90">
        <v>0</v>
      </c>
    </row>
    <row r="91" spans="1:7" x14ac:dyDescent="0.2">
      <c r="A91" t="s">
        <v>98</v>
      </c>
      <c r="B91">
        <v>90</v>
      </c>
      <c r="C91" s="12">
        <v>11816</v>
      </c>
      <c r="D91">
        <f>MID(A91,1,4)*1</f>
        <v>1979</v>
      </c>
      <c r="E91">
        <v>0</v>
      </c>
      <c r="F91">
        <v>1</v>
      </c>
      <c r="G91">
        <v>0</v>
      </c>
    </row>
    <row r="92" spans="1:7" x14ac:dyDescent="0.2">
      <c r="A92" t="s">
        <v>99</v>
      </c>
      <c r="B92">
        <v>91</v>
      </c>
      <c r="C92" s="12">
        <v>12233</v>
      </c>
      <c r="D92">
        <f>MID(A92,1,4)*1</f>
        <v>1980</v>
      </c>
      <c r="E92">
        <v>0</v>
      </c>
      <c r="F92">
        <v>0</v>
      </c>
      <c r="G92">
        <v>1</v>
      </c>
    </row>
    <row r="93" spans="1:7" x14ac:dyDescent="0.2">
      <c r="A93" t="s">
        <v>100</v>
      </c>
      <c r="B93">
        <v>92</v>
      </c>
      <c r="C93" s="12">
        <v>17344</v>
      </c>
      <c r="D93">
        <f>MID(A93,1,4)*1</f>
        <v>1980</v>
      </c>
      <c r="E93">
        <v>0</v>
      </c>
      <c r="F93">
        <v>0</v>
      </c>
      <c r="G93">
        <v>0</v>
      </c>
    </row>
    <row r="94" spans="1:7" x14ac:dyDescent="0.2">
      <c r="A94" t="s">
        <v>101</v>
      </c>
      <c r="B94">
        <v>93</v>
      </c>
      <c r="C94" s="12">
        <v>16812</v>
      </c>
      <c r="D94">
        <f>MID(A94,1,4)*1</f>
        <v>1980</v>
      </c>
      <c r="E94">
        <v>1</v>
      </c>
      <c r="F94">
        <v>0</v>
      </c>
      <c r="G94">
        <v>0</v>
      </c>
    </row>
    <row r="95" spans="1:7" x14ac:dyDescent="0.2">
      <c r="A95" t="s">
        <v>102</v>
      </c>
      <c r="B95">
        <v>94</v>
      </c>
      <c r="C95" s="12">
        <v>12181</v>
      </c>
      <c r="D95">
        <f>MID(A95,1,4)*1</f>
        <v>1980</v>
      </c>
      <c r="E95">
        <v>0</v>
      </c>
      <c r="F95">
        <v>1</v>
      </c>
      <c r="G95">
        <v>0</v>
      </c>
    </row>
    <row r="96" spans="1:7" x14ac:dyDescent="0.2">
      <c r="A96" t="s">
        <v>103</v>
      </c>
      <c r="B96">
        <v>95</v>
      </c>
      <c r="C96" s="12">
        <v>13275</v>
      </c>
      <c r="D96">
        <f>MID(A96,1,4)*1</f>
        <v>1981</v>
      </c>
      <c r="E96">
        <v>0</v>
      </c>
      <c r="F96">
        <v>0</v>
      </c>
      <c r="G96">
        <v>1</v>
      </c>
    </row>
    <row r="97" spans="1:7" x14ac:dyDescent="0.2">
      <c r="A97" t="s">
        <v>104</v>
      </c>
      <c r="B97">
        <v>96</v>
      </c>
      <c r="C97" s="12">
        <v>18458</v>
      </c>
      <c r="D97">
        <f>MID(A97,1,4)*1</f>
        <v>1981</v>
      </c>
      <c r="E97">
        <v>0</v>
      </c>
      <c r="F97">
        <v>0</v>
      </c>
      <c r="G97">
        <v>0</v>
      </c>
    </row>
    <row r="98" spans="1:7" x14ac:dyDescent="0.2">
      <c r="A98" t="s">
        <v>105</v>
      </c>
      <c r="B98">
        <v>97</v>
      </c>
      <c r="C98" s="12">
        <v>17375</v>
      </c>
      <c r="D98">
        <f>MID(A98,1,4)*1</f>
        <v>1981</v>
      </c>
      <c r="E98">
        <v>1</v>
      </c>
      <c r="F98">
        <v>0</v>
      </c>
      <c r="G98">
        <v>0</v>
      </c>
    </row>
    <row r="99" spans="1:7" x14ac:dyDescent="0.2">
      <c r="A99" t="s">
        <v>106</v>
      </c>
      <c r="B99">
        <v>98</v>
      </c>
      <c r="C99" s="12">
        <v>14609</v>
      </c>
      <c r="D99">
        <f>MID(A99,1,4)*1</f>
        <v>1981</v>
      </c>
      <c r="E99">
        <v>0</v>
      </c>
      <c r="F99">
        <v>1</v>
      </c>
      <c r="G99">
        <v>0</v>
      </c>
    </row>
    <row r="100" spans="1:7" x14ac:dyDescent="0.2">
      <c r="A100" t="s">
        <v>107</v>
      </c>
      <c r="B100">
        <v>99</v>
      </c>
      <c r="C100" s="12">
        <v>13323</v>
      </c>
      <c r="D100">
        <f>MID(A100,1,4)*1</f>
        <v>1982</v>
      </c>
      <c r="E100">
        <v>0</v>
      </c>
      <c r="F100">
        <v>0</v>
      </c>
      <c r="G100">
        <v>1</v>
      </c>
    </row>
    <row r="101" spans="1:7" x14ac:dyDescent="0.2">
      <c r="A101" t="s">
        <v>108</v>
      </c>
      <c r="B101">
        <v>100</v>
      </c>
      <c r="C101" s="12">
        <v>18327</v>
      </c>
      <c r="D101">
        <f>MID(A101,1,4)*1</f>
        <v>1982</v>
      </c>
      <c r="E101">
        <v>0</v>
      </c>
      <c r="F101">
        <v>0</v>
      </c>
      <c r="G101">
        <v>0</v>
      </c>
    </row>
    <row r="102" spans="1:7" x14ac:dyDescent="0.2">
      <c r="A102" t="s">
        <v>109</v>
      </c>
      <c r="B102">
        <v>101</v>
      </c>
      <c r="C102" s="12">
        <v>16053</v>
      </c>
      <c r="D102">
        <f>MID(A102,1,4)*1</f>
        <v>1982</v>
      </c>
      <c r="E102">
        <v>1</v>
      </c>
      <c r="F102">
        <v>0</v>
      </c>
      <c r="G102">
        <v>0</v>
      </c>
    </row>
    <row r="103" spans="1:7" x14ac:dyDescent="0.2">
      <c r="A103" t="s">
        <v>110</v>
      </c>
      <c r="B103">
        <v>102</v>
      </c>
      <c r="C103" s="12">
        <v>15070</v>
      </c>
      <c r="D103">
        <f>MID(A103,1,4)*1</f>
        <v>1982</v>
      </c>
      <c r="E103">
        <v>0</v>
      </c>
      <c r="F103">
        <v>1</v>
      </c>
      <c r="G103">
        <v>0</v>
      </c>
    </row>
    <row r="104" spans="1:7" x14ac:dyDescent="0.2">
      <c r="A104" t="s">
        <v>111</v>
      </c>
      <c r="B104">
        <v>103</v>
      </c>
      <c r="C104" s="12">
        <v>13806</v>
      </c>
      <c r="D104">
        <f>MID(A104,1,4)*1</f>
        <v>1983</v>
      </c>
      <c r="E104">
        <v>0</v>
      </c>
      <c r="F104">
        <v>0</v>
      </c>
      <c r="G104">
        <v>1</v>
      </c>
    </row>
    <row r="105" spans="1:7" x14ac:dyDescent="0.2">
      <c r="A105" t="s">
        <v>112</v>
      </c>
      <c r="B105">
        <v>104</v>
      </c>
      <c r="C105" s="12">
        <v>18245</v>
      </c>
      <c r="D105">
        <f>MID(A105,1,4)*1</f>
        <v>1983</v>
      </c>
      <c r="E105">
        <v>0</v>
      </c>
      <c r="F105">
        <v>0</v>
      </c>
      <c r="G105">
        <v>0</v>
      </c>
    </row>
    <row r="106" spans="1:7" x14ac:dyDescent="0.2">
      <c r="A106" t="s">
        <v>113</v>
      </c>
      <c r="B106">
        <v>105</v>
      </c>
      <c r="C106" s="12">
        <v>17461</v>
      </c>
      <c r="D106">
        <f>MID(A106,1,4)*1</f>
        <v>1983</v>
      </c>
      <c r="E106">
        <v>1</v>
      </c>
      <c r="F106">
        <v>0</v>
      </c>
      <c r="G106">
        <v>0</v>
      </c>
    </row>
    <row r="107" spans="1:7" x14ac:dyDescent="0.2">
      <c r="A107" t="s">
        <v>114</v>
      </c>
      <c r="B107">
        <v>106</v>
      </c>
      <c r="C107" s="12">
        <v>14999</v>
      </c>
      <c r="D107">
        <f>MID(A107,1,4)*1</f>
        <v>1983</v>
      </c>
      <c r="E107">
        <v>0</v>
      </c>
      <c r="F107">
        <v>1</v>
      </c>
      <c r="G107">
        <v>0</v>
      </c>
    </row>
    <row r="108" spans="1:7" x14ac:dyDescent="0.2">
      <c r="A108" t="s">
        <v>115</v>
      </c>
      <c r="B108">
        <v>107</v>
      </c>
      <c r="C108" s="12">
        <v>16022</v>
      </c>
      <c r="D108">
        <f>MID(A108,1,4)*1</f>
        <v>1984</v>
      </c>
      <c r="E108">
        <v>0</v>
      </c>
      <c r="F108">
        <v>0</v>
      </c>
      <c r="G108">
        <v>1</v>
      </c>
    </row>
    <row r="109" spans="1:7" x14ac:dyDescent="0.2">
      <c r="A109" t="s">
        <v>116</v>
      </c>
      <c r="B109">
        <v>108</v>
      </c>
      <c r="C109" s="12">
        <v>20564</v>
      </c>
      <c r="D109">
        <f>MID(A109,1,4)*1</f>
        <v>1984</v>
      </c>
      <c r="E109">
        <v>0</v>
      </c>
      <c r="F109">
        <v>0</v>
      </c>
      <c r="G109">
        <v>0</v>
      </c>
    </row>
    <row r="110" spans="1:7" x14ac:dyDescent="0.2">
      <c r="A110" t="s">
        <v>117</v>
      </c>
      <c r="B110">
        <v>109</v>
      </c>
      <c r="C110" s="12">
        <v>16372</v>
      </c>
      <c r="D110">
        <f>MID(A110,1,4)*1</f>
        <v>1984</v>
      </c>
      <c r="E110">
        <v>1</v>
      </c>
      <c r="F110">
        <v>0</v>
      </c>
      <c r="G110">
        <v>0</v>
      </c>
    </row>
    <row r="111" spans="1:7" x14ac:dyDescent="0.2">
      <c r="A111" t="s">
        <v>118</v>
      </c>
      <c r="B111">
        <v>110</v>
      </c>
      <c r="C111" s="12">
        <v>15854</v>
      </c>
      <c r="D111">
        <f>MID(A111,1,4)*1</f>
        <v>1984</v>
      </c>
      <c r="E111">
        <v>0</v>
      </c>
      <c r="F111">
        <v>1</v>
      </c>
      <c r="G111">
        <v>0</v>
      </c>
    </row>
    <row r="112" spans="1:7" x14ac:dyDescent="0.2">
      <c r="A112" t="s">
        <v>119</v>
      </c>
      <c r="B112">
        <v>111</v>
      </c>
      <c r="C112" s="12">
        <v>15115</v>
      </c>
      <c r="D112">
        <f>MID(A112,1,4)*1</f>
        <v>1985</v>
      </c>
      <c r="E112">
        <v>0</v>
      </c>
      <c r="F112">
        <v>0</v>
      </c>
      <c r="G112">
        <v>1</v>
      </c>
    </row>
    <row r="113" spans="1:7" x14ac:dyDescent="0.2">
      <c r="A113" t="s">
        <v>120</v>
      </c>
      <c r="B113">
        <v>112</v>
      </c>
      <c r="C113" s="12">
        <v>18207</v>
      </c>
      <c r="D113">
        <f>MID(A113,1,4)*1</f>
        <v>1985</v>
      </c>
      <c r="E113">
        <v>0</v>
      </c>
      <c r="F113">
        <v>0</v>
      </c>
      <c r="G113">
        <v>0</v>
      </c>
    </row>
    <row r="114" spans="1:7" x14ac:dyDescent="0.2">
      <c r="A114" t="s">
        <v>121</v>
      </c>
      <c r="B114">
        <v>113</v>
      </c>
      <c r="C114" s="12">
        <v>19488</v>
      </c>
      <c r="D114">
        <f>MID(A114,1,4)*1</f>
        <v>1985</v>
      </c>
      <c r="E114">
        <v>1</v>
      </c>
      <c r="F114">
        <v>0</v>
      </c>
      <c r="G114">
        <v>0</v>
      </c>
    </row>
    <row r="115" spans="1:7" x14ac:dyDescent="0.2">
      <c r="A115" t="s">
        <v>122</v>
      </c>
      <c r="B115">
        <v>114</v>
      </c>
      <c r="C115" s="12">
        <v>16644</v>
      </c>
      <c r="D115">
        <f>MID(A115,1,4)*1</f>
        <v>1985</v>
      </c>
      <c r="E115">
        <v>0</v>
      </c>
      <c r="F115">
        <v>1</v>
      </c>
      <c r="G115">
        <v>0</v>
      </c>
    </row>
    <row r="116" spans="1:7" x14ac:dyDescent="0.2">
      <c r="A116" t="s">
        <v>123</v>
      </c>
      <c r="B116">
        <v>115</v>
      </c>
      <c r="C116" s="12">
        <v>18631</v>
      </c>
      <c r="D116">
        <f>MID(A116,1,4)*1</f>
        <v>1986</v>
      </c>
      <c r="E116">
        <v>0</v>
      </c>
      <c r="F116">
        <v>0</v>
      </c>
      <c r="G116">
        <v>1</v>
      </c>
    </row>
    <row r="117" spans="1:7" x14ac:dyDescent="0.2">
      <c r="A117" t="s">
        <v>124</v>
      </c>
      <c r="B117">
        <v>116</v>
      </c>
      <c r="C117" s="12">
        <v>21093</v>
      </c>
      <c r="D117">
        <f>MID(A117,1,4)*1</f>
        <v>1986</v>
      </c>
      <c r="E117">
        <v>0</v>
      </c>
      <c r="F117">
        <v>0</v>
      </c>
      <c r="G117">
        <v>0</v>
      </c>
    </row>
    <row r="118" spans="1:7" x14ac:dyDescent="0.2">
      <c r="A118" t="s">
        <v>125</v>
      </c>
      <c r="B118">
        <v>117</v>
      </c>
      <c r="C118" s="12">
        <v>22212</v>
      </c>
      <c r="D118">
        <f>MID(A118,1,4)*1</f>
        <v>1986</v>
      </c>
      <c r="E118">
        <v>1</v>
      </c>
      <c r="F118">
        <v>0</v>
      </c>
      <c r="G118">
        <v>0</v>
      </c>
    </row>
    <row r="119" spans="1:7" x14ac:dyDescent="0.2">
      <c r="A119" t="s">
        <v>126</v>
      </c>
      <c r="B119">
        <v>118</v>
      </c>
      <c r="C119" s="12">
        <v>19762</v>
      </c>
      <c r="D119">
        <f>MID(A119,1,4)*1</f>
        <v>1986</v>
      </c>
      <c r="E119">
        <v>0</v>
      </c>
      <c r="F119">
        <v>1</v>
      </c>
      <c r="G119">
        <v>0</v>
      </c>
    </row>
    <row r="120" spans="1:7" x14ac:dyDescent="0.2">
      <c r="A120" t="s">
        <v>127</v>
      </c>
      <c r="B120">
        <v>119</v>
      </c>
      <c r="C120" s="12">
        <v>19403</v>
      </c>
      <c r="D120">
        <f>MID(A120,1,4)*1</f>
        <v>1987</v>
      </c>
      <c r="E120">
        <v>0</v>
      </c>
      <c r="F120">
        <v>0</v>
      </c>
      <c r="G120">
        <v>1</v>
      </c>
    </row>
    <row r="121" spans="1:7" x14ac:dyDescent="0.2">
      <c r="A121" t="s">
        <v>128</v>
      </c>
      <c r="B121">
        <v>120</v>
      </c>
      <c r="C121" s="12">
        <v>21227</v>
      </c>
      <c r="D121">
        <f>MID(A121,1,4)*1</f>
        <v>1987</v>
      </c>
      <c r="E121">
        <v>0</v>
      </c>
      <c r="F121">
        <v>0</v>
      </c>
      <c r="G121">
        <v>0</v>
      </c>
    </row>
    <row r="122" spans="1:7" x14ac:dyDescent="0.2">
      <c r="A122" t="s">
        <v>129</v>
      </c>
      <c r="B122">
        <v>121</v>
      </c>
      <c r="C122" s="12">
        <v>23176</v>
      </c>
      <c r="D122">
        <f>MID(A122,1,4)*1</f>
        <v>1987</v>
      </c>
      <c r="E122">
        <v>1</v>
      </c>
      <c r="F122">
        <v>0</v>
      </c>
      <c r="G122">
        <v>0</v>
      </c>
    </row>
    <row r="123" spans="1:7" x14ac:dyDescent="0.2">
      <c r="A123" t="s">
        <v>130</v>
      </c>
      <c r="B123">
        <v>122</v>
      </c>
      <c r="C123" s="12">
        <v>20823</v>
      </c>
      <c r="D123">
        <f>MID(A123,1,4)*1</f>
        <v>1987</v>
      </c>
      <c r="E123">
        <v>0</v>
      </c>
      <c r="F123">
        <v>1</v>
      </c>
      <c r="G123">
        <v>0</v>
      </c>
    </row>
    <row r="124" spans="1:7" x14ac:dyDescent="0.2">
      <c r="A124" t="s">
        <v>131</v>
      </c>
      <c r="B124">
        <v>123</v>
      </c>
      <c r="C124" s="12">
        <v>20647</v>
      </c>
      <c r="D124">
        <f>MID(A124,1,4)*1</f>
        <v>1988</v>
      </c>
      <c r="E124">
        <v>0</v>
      </c>
      <c r="F124">
        <v>0</v>
      </c>
      <c r="G124">
        <v>1</v>
      </c>
    </row>
    <row r="125" spans="1:7" x14ac:dyDescent="0.2">
      <c r="A125" t="s">
        <v>132</v>
      </c>
      <c r="B125">
        <v>124</v>
      </c>
      <c r="C125" s="12">
        <v>21336</v>
      </c>
      <c r="D125">
        <f>MID(A125,1,4)*1</f>
        <v>1988</v>
      </c>
      <c r="E125">
        <v>0</v>
      </c>
      <c r="F125">
        <v>0</v>
      </c>
      <c r="G125">
        <v>0</v>
      </c>
    </row>
    <row r="126" spans="1:7" x14ac:dyDescent="0.2">
      <c r="A126" t="s">
        <v>133</v>
      </c>
      <c r="B126">
        <v>125</v>
      </c>
      <c r="C126" s="12">
        <v>23458</v>
      </c>
      <c r="D126">
        <f>MID(A126,1,4)*1</f>
        <v>1988</v>
      </c>
      <c r="E126">
        <v>1</v>
      </c>
      <c r="F126">
        <v>0</v>
      </c>
      <c r="G126">
        <v>0</v>
      </c>
    </row>
    <row r="127" spans="1:7" x14ac:dyDescent="0.2">
      <c r="A127" t="s">
        <v>134</v>
      </c>
      <c r="B127">
        <v>126</v>
      </c>
      <c r="C127" s="12">
        <v>22003</v>
      </c>
      <c r="D127">
        <f>MID(A127,1,4)*1</f>
        <v>1988</v>
      </c>
      <c r="E127">
        <v>0</v>
      </c>
      <c r="F127">
        <v>1</v>
      </c>
      <c r="G127">
        <v>0</v>
      </c>
    </row>
    <row r="128" spans="1:7" x14ac:dyDescent="0.2">
      <c r="A128" t="s">
        <v>135</v>
      </c>
      <c r="B128">
        <v>127</v>
      </c>
      <c r="C128" s="12">
        <v>21647</v>
      </c>
      <c r="D128">
        <f>MID(A128,1,4)*1</f>
        <v>1989</v>
      </c>
      <c r="E128">
        <v>0</v>
      </c>
      <c r="F128">
        <v>0</v>
      </c>
      <c r="G128">
        <v>1</v>
      </c>
    </row>
    <row r="129" spans="1:7" x14ac:dyDescent="0.2">
      <c r="A129" t="s">
        <v>136</v>
      </c>
      <c r="B129">
        <v>128</v>
      </c>
      <c r="C129" s="12">
        <v>26416</v>
      </c>
      <c r="D129">
        <f>MID(A129,1,4)*1</f>
        <v>1989</v>
      </c>
      <c r="E129">
        <v>0</v>
      </c>
      <c r="F129">
        <v>0</v>
      </c>
      <c r="G129">
        <v>0</v>
      </c>
    </row>
    <row r="130" spans="1:7" x14ac:dyDescent="0.2">
      <c r="A130" t="s">
        <v>137</v>
      </c>
      <c r="B130">
        <v>129</v>
      </c>
      <c r="C130" s="12">
        <v>25226</v>
      </c>
      <c r="D130">
        <f>MID(A130,1,4)*1</f>
        <v>1989</v>
      </c>
      <c r="E130">
        <v>1</v>
      </c>
      <c r="F130">
        <v>0</v>
      </c>
      <c r="G130">
        <v>0</v>
      </c>
    </row>
    <row r="131" spans="1:7" x14ac:dyDescent="0.2">
      <c r="A131" t="s">
        <v>138</v>
      </c>
      <c r="B131">
        <v>130</v>
      </c>
      <c r="C131" s="12">
        <v>24723</v>
      </c>
      <c r="D131">
        <f>MID(A131,1,4)*1</f>
        <v>1989</v>
      </c>
      <c r="E131">
        <v>0</v>
      </c>
      <c r="F131">
        <v>1</v>
      </c>
      <c r="G131">
        <v>0</v>
      </c>
    </row>
    <row r="132" spans="1:7" x14ac:dyDescent="0.2">
      <c r="A132" t="s">
        <v>139</v>
      </c>
      <c r="B132">
        <v>131</v>
      </c>
      <c r="C132" s="12">
        <v>19945</v>
      </c>
      <c r="D132">
        <f>MID(A132,1,4)*1</f>
        <v>1990</v>
      </c>
      <c r="E132">
        <v>0</v>
      </c>
      <c r="F132">
        <v>0</v>
      </c>
      <c r="G132">
        <v>1</v>
      </c>
    </row>
    <row r="133" spans="1:7" x14ac:dyDescent="0.2">
      <c r="A133" t="s">
        <v>140</v>
      </c>
      <c r="B133">
        <v>132</v>
      </c>
      <c r="C133" s="12">
        <v>24040</v>
      </c>
      <c r="D133">
        <f>MID(A133,1,4)*1</f>
        <v>1990</v>
      </c>
      <c r="E133">
        <v>0</v>
      </c>
      <c r="F133">
        <v>0</v>
      </c>
      <c r="G133">
        <v>0</v>
      </c>
    </row>
    <row r="134" spans="1:7" x14ac:dyDescent="0.2">
      <c r="A134" t="s">
        <v>141</v>
      </c>
      <c r="B134">
        <v>133</v>
      </c>
      <c r="C134" s="12">
        <v>25034</v>
      </c>
      <c r="D134">
        <f>MID(A134,1,4)*1</f>
        <v>1990</v>
      </c>
      <c r="E134">
        <v>1</v>
      </c>
      <c r="F134">
        <v>0</v>
      </c>
      <c r="G134">
        <v>0</v>
      </c>
    </row>
    <row r="135" spans="1:7" x14ac:dyDescent="0.2">
      <c r="A135" t="s">
        <v>142</v>
      </c>
      <c r="B135">
        <v>134</v>
      </c>
      <c r="C135" s="12">
        <v>24885</v>
      </c>
      <c r="D135">
        <f>MID(A135,1,4)*1</f>
        <v>1990</v>
      </c>
      <c r="E135">
        <v>0</v>
      </c>
      <c r="F135">
        <v>1</v>
      </c>
      <c r="G135">
        <v>0</v>
      </c>
    </row>
    <row r="136" spans="1:7" x14ac:dyDescent="0.2">
      <c r="A136" t="s">
        <v>143</v>
      </c>
      <c r="B136">
        <v>135</v>
      </c>
      <c r="C136" s="12">
        <v>21168</v>
      </c>
      <c r="D136">
        <f>MID(A136,1,4)*1</f>
        <v>1991</v>
      </c>
      <c r="E136">
        <v>0</v>
      </c>
      <c r="F136">
        <v>0</v>
      </c>
      <c r="G136">
        <v>1</v>
      </c>
    </row>
    <row r="137" spans="1:7" x14ac:dyDescent="0.2">
      <c r="A137" t="s">
        <v>144</v>
      </c>
      <c r="B137">
        <v>136</v>
      </c>
      <c r="C137" s="12">
        <v>23541</v>
      </c>
      <c r="D137">
        <f>MID(A137,1,4)*1</f>
        <v>1991</v>
      </c>
      <c r="E137">
        <v>0</v>
      </c>
      <c r="F137">
        <v>0</v>
      </c>
      <c r="G137">
        <v>0</v>
      </c>
    </row>
    <row r="138" spans="1:7" x14ac:dyDescent="0.2">
      <c r="A138" t="s">
        <v>145</v>
      </c>
      <c r="B138">
        <v>137</v>
      </c>
      <c r="C138" s="12">
        <v>26019</v>
      </c>
      <c r="D138">
        <f>MID(A138,1,4)*1</f>
        <v>1991</v>
      </c>
      <c r="E138">
        <v>1</v>
      </c>
      <c r="F138">
        <v>0</v>
      </c>
      <c r="G138">
        <v>0</v>
      </c>
    </row>
    <row r="139" spans="1:7" x14ac:dyDescent="0.2">
      <c r="A139" t="s">
        <v>146</v>
      </c>
      <c r="B139">
        <v>138</v>
      </c>
      <c r="C139" s="12">
        <v>24657</v>
      </c>
      <c r="D139">
        <f>MID(A139,1,4)*1</f>
        <v>1991</v>
      </c>
      <c r="E139">
        <v>0</v>
      </c>
      <c r="F139">
        <v>1</v>
      </c>
      <c r="G139">
        <v>0</v>
      </c>
    </row>
    <row r="140" spans="1:7" x14ac:dyDescent="0.2">
      <c r="A140" t="s">
        <v>147</v>
      </c>
      <c r="B140">
        <v>139</v>
      </c>
      <c r="C140" s="12">
        <v>20599</v>
      </c>
      <c r="D140">
        <f>MID(A140,1,4)*1</f>
        <v>1992</v>
      </c>
      <c r="E140">
        <v>0</v>
      </c>
      <c r="F140">
        <v>0</v>
      </c>
      <c r="G140">
        <v>1</v>
      </c>
    </row>
    <row r="141" spans="1:7" x14ac:dyDescent="0.2">
      <c r="A141" t="s">
        <v>148</v>
      </c>
      <c r="B141">
        <v>140</v>
      </c>
      <c r="C141" s="12">
        <v>24534</v>
      </c>
      <c r="D141">
        <f>MID(A141,1,4)*1</f>
        <v>1992</v>
      </c>
      <c r="E141">
        <v>0</v>
      </c>
      <c r="F141">
        <v>0</v>
      </c>
      <c r="G141">
        <v>0</v>
      </c>
    </row>
    <row r="142" spans="1:7" x14ac:dyDescent="0.2">
      <c r="A142" t="s">
        <v>149</v>
      </c>
      <c r="B142">
        <v>141</v>
      </c>
      <c r="C142" s="12">
        <v>28717</v>
      </c>
      <c r="D142">
        <f>MID(A142,1,4)*1</f>
        <v>1992</v>
      </c>
      <c r="E142">
        <v>1</v>
      </c>
      <c r="F142">
        <v>0</v>
      </c>
      <c r="G142">
        <v>0</v>
      </c>
    </row>
    <row r="143" spans="1:7" x14ac:dyDescent="0.2">
      <c r="A143" t="s">
        <v>150</v>
      </c>
      <c r="B143">
        <v>142</v>
      </c>
      <c r="C143" s="12">
        <v>26138</v>
      </c>
      <c r="D143">
        <f>MID(A143,1,4)*1</f>
        <v>1992</v>
      </c>
      <c r="E143">
        <v>0</v>
      </c>
      <c r="F143">
        <v>1</v>
      </c>
      <c r="G143">
        <v>0</v>
      </c>
    </row>
    <row r="144" spans="1:7" x14ac:dyDescent="0.2">
      <c r="A144" t="s">
        <v>151</v>
      </c>
      <c r="B144">
        <v>143</v>
      </c>
      <c r="C144" s="12">
        <v>22968</v>
      </c>
      <c r="D144">
        <f>MID(A144,1,4)*1</f>
        <v>1993</v>
      </c>
      <c r="E144">
        <v>0</v>
      </c>
      <c r="F144">
        <v>0</v>
      </c>
      <c r="G144">
        <v>1</v>
      </c>
    </row>
    <row r="145" spans="1:7" x14ac:dyDescent="0.2">
      <c r="A145" t="s">
        <v>152</v>
      </c>
      <c r="B145">
        <v>144</v>
      </c>
      <c r="C145" s="12">
        <v>26577</v>
      </c>
      <c r="D145">
        <f>MID(A145,1,4)*1</f>
        <v>1993</v>
      </c>
      <c r="E145">
        <v>0</v>
      </c>
      <c r="F145">
        <v>0</v>
      </c>
      <c r="G145">
        <v>0</v>
      </c>
    </row>
    <row r="146" spans="1:7" x14ac:dyDescent="0.2">
      <c r="A146" t="s">
        <v>153</v>
      </c>
      <c r="B146">
        <v>145</v>
      </c>
      <c r="C146" s="12">
        <v>28660</v>
      </c>
      <c r="D146">
        <f>MID(A146,1,4)*1</f>
        <v>1993</v>
      </c>
      <c r="E146">
        <v>1</v>
      </c>
      <c r="F146">
        <v>0</v>
      </c>
      <c r="G146">
        <v>0</v>
      </c>
    </row>
    <row r="147" spans="1:7" x14ac:dyDescent="0.2">
      <c r="A147" t="s">
        <v>154</v>
      </c>
      <c r="B147">
        <v>146</v>
      </c>
      <c r="C147" s="12">
        <v>30430</v>
      </c>
      <c r="D147">
        <f>MID(A147,1,4)*1</f>
        <v>1993</v>
      </c>
      <c r="E147">
        <v>0</v>
      </c>
      <c r="F147">
        <v>1</v>
      </c>
      <c r="G147">
        <v>0</v>
      </c>
    </row>
    <row r="148" spans="1:7" x14ac:dyDescent="0.2">
      <c r="A148" t="s">
        <v>155</v>
      </c>
      <c r="B148">
        <v>147</v>
      </c>
      <c r="C148" s="12">
        <v>27356</v>
      </c>
      <c r="D148">
        <f>MID(A148,1,4)*1</f>
        <v>1994</v>
      </c>
      <c r="E148">
        <v>0</v>
      </c>
      <c r="F148">
        <v>0</v>
      </c>
      <c r="G148">
        <v>1</v>
      </c>
    </row>
    <row r="149" spans="1:7" x14ac:dyDescent="0.2">
      <c r="A149" t="s">
        <v>156</v>
      </c>
      <c r="B149">
        <v>148</v>
      </c>
      <c r="C149" s="12">
        <v>25454</v>
      </c>
      <c r="D149">
        <f>MID(A149,1,4)*1</f>
        <v>1994</v>
      </c>
      <c r="E149">
        <v>0</v>
      </c>
      <c r="F149">
        <v>0</v>
      </c>
      <c r="G149">
        <v>0</v>
      </c>
    </row>
    <row r="150" spans="1:7" x14ac:dyDescent="0.2">
      <c r="A150" t="s">
        <v>157</v>
      </c>
      <c r="B150">
        <v>149</v>
      </c>
      <c r="C150" s="12">
        <v>30194</v>
      </c>
      <c r="D150">
        <f>MID(A150,1,4)*1</f>
        <v>1994</v>
      </c>
      <c r="E150">
        <v>1</v>
      </c>
      <c r="F150">
        <v>0</v>
      </c>
      <c r="G150">
        <v>0</v>
      </c>
    </row>
    <row r="151" spans="1:7" x14ac:dyDescent="0.2">
      <c r="A151" s="8"/>
    </row>
    <row r="152" spans="1:7" x14ac:dyDescent="0.2">
      <c r="A152" s="8"/>
    </row>
    <row r="153" spans="1:7" x14ac:dyDescent="0.2">
      <c r="A153" s="8"/>
    </row>
    <row r="154" spans="1:7" x14ac:dyDescent="0.2">
      <c r="A154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Raw Original Data</vt:lpstr>
      <vt:lpstr>Scatter</vt:lpstr>
      <vt:lpstr>Input for Linear </vt:lpstr>
      <vt:lpstr>Linear Regression</vt:lpstr>
      <vt:lpstr>Input for Quadratic</vt:lpstr>
      <vt:lpstr>Quadratic Regression</vt:lpstr>
      <vt:lpstr>Input for Exponential</vt:lpstr>
      <vt:lpstr>Exponential Regression</vt:lpstr>
      <vt:lpstr>Input for Linear w Dummies</vt:lpstr>
      <vt:lpstr>Linear Regression w Dummies</vt:lpstr>
      <vt:lpstr>Input for Quadratic w Dummies</vt:lpstr>
      <vt:lpstr>Quadratic Regression w Dummies</vt:lpstr>
      <vt:lpstr>Input for Exponential w Dummies</vt:lpstr>
      <vt:lpstr>Exponential Regression w Dummie</vt:lpstr>
      <vt:lpstr>Seasonal Factors</vt:lpstr>
      <vt:lpstr>Deseasonalized Input for Linear</vt:lpstr>
      <vt:lpstr>Deseasonalized Regression Linea</vt:lpstr>
      <vt:lpstr>Deseasonalized Input for Quadra</vt:lpstr>
      <vt:lpstr>Deaseasonalized Regression Quad</vt:lpstr>
      <vt:lpstr>Deseasonalized Input for Expone</vt:lpstr>
      <vt:lpstr>Regression Deseasonalized Expon</vt:lpstr>
      <vt:lpstr>Raw Data from 1990 onward</vt:lpstr>
      <vt:lpstr>Input Linear w Dummies 1990</vt:lpstr>
      <vt:lpstr>Linear Regression Dummies '90</vt:lpstr>
      <vt:lpstr>Input Quadratic w Dummies 1990 </vt:lpstr>
      <vt:lpstr>Quadratic RegressionDummies '90</vt:lpstr>
      <vt:lpstr>Forecasts Comparison</vt:lpstr>
      <vt:lpstr>Final Decision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Escamilla</dc:creator>
  <cp:lastModifiedBy>Luis Escamilla</cp:lastModifiedBy>
  <dcterms:created xsi:type="dcterms:W3CDTF">2015-02-25T11:55:53Z</dcterms:created>
  <dcterms:modified xsi:type="dcterms:W3CDTF">2015-02-25T19:41:38Z</dcterms:modified>
</cp:coreProperties>
</file>