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ed2209d9776642/Desktop/"/>
    </mc:Choice>
  </mc:AlternateContent>
  <xr:revisionPtr revIDLastSave="33" documentId="8_{C59D7707-88C3-462A-86DC-D76ACA6078A5}" xr6:coauthVersionLast="47" xr6:coauthVersionMax="47" xr10:uidLastSave="{40026DA9-699D-44F7-BC62-5D3711685E03}"/>
  <bookViews>
    <workbookView xWindow="-108" yWindow="-108" windowWidth="23256" windowHeight="12456" xr2:uid="{B503D212-AF9A-4E67-BF2D-960CDBFFF88A}"/>
  </bookViews>
  <sheets>
    <sheet name="Easter is Accounted For" sheetId="1" r:id="rId1"/>
    <sheet name="Data RegressionDummies" sheetId="25" r:id="rId2"/>
    <sheet name="regression " sheetId="28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'Easter is Accounted For'!$F$18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28" l="1"/>
  <c r="K36" i="28"/>
  <c r="K35" i="28"/>
  <c r="M31" i="28"/>
  <c r="K31" i="28" s="1"/>
  <c r="M30" i="28"/>
  <c r="K30" i="28" s="1"/>
  <c r="M29" i="28"/>
  <c r="K29" i="28" s="1"/>
  <c r="M28" i="28"/>
  <c r="K28" i="28" s="1"/>
  <c r="M27" i="28"/>
  <c r="K27" i="28" s="1"/>
  <c r="M26" i="28"/>
  <c r="K26" i="28" s="1"/>
  <c r="M25" i="28"/>
  <c r="K25" i="28" s="1"/>
  <c r="M24" i="28"/>
  <c r="K24" i="28" s="1"/>
  <c r="M23" i="28"/>
  <c r="K23" i="28" s="1"/>
  <c r="M22" i="28"/>
  <c r="K22" i="28" s="1"/>
  <c r="M21" i="28"/>
  <c r="K21" i="28" s="1"/>
  <c r="M20" i="28"/>
  <c r="K20" i="28" s="1"/>
  <c r="C5" i="25" l="1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4" i="25"/>
  <c r="K88" i="1" l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<sst xmlns="http://schemas.openxmlformats.org/spreadsheetml/2006/main" count="96" uniqueCount="50">
  <si>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</si>
  <si>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</si>
  <si>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</si>
  <si>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</si>
  <si>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</si>
  <si>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</si>
  <si>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</si>
  <si>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</si>
  <si>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</si>
  <si>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</si>
  <si>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</si>
  <si>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</si>
  <si>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</si>
  <si>
    <t>2016</t>
  </si>
  <si>
    <t>2017</t>
  </si>
  <si>
    <t>Date</t>
  </si>
  <si>
    <t>POS Consumption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</si>
  <si>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</si>
  <si>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</si>
  <si>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</si>
  <si>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</si>
  <si>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</si>
  <si>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</si>
  <si>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</si>
  <si>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</si>
  <si>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</si>
  <si>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</si>
  <si>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</si>
  <si>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</si>
  <si>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</si>
  <si>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</si>
  <si>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</si>
  <si>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</si>
  <si>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</si>
  <si>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</si>
  <si>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</si>
  <si>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</si>
  <si>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</si>
  <si>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</si>
  <si>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</si>
  <si>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</si>
  <si>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</si>
  <si>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POS Consumption</t>
  </si>
  <si>
    <t>Residuals</t>
  </si>
  <si>
    <t>Gastrointestinal Relief POS Consumption in CACAM</t>
  </si>
  <si>
    <t>Easter</t>
  </si>
  <si>
    <t>Forecast</t>
  </si>
  <si>
    <t>A much better R-Square compared with the regression that did not have Easter as a dummy variable</t>
  </si>
  <si>
    <t>All p-values have become statistically significant</t>
  </si>
  <si>
    <t xml:space="preserve">Rutvi Doshi - Supply Cain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</si>
</sst>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6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9" fontId="0" fillId="0" borderId="0" xfId="3" applyFont="1"/>
    <xf numFmtId="167" fontId="0" fillId="0" borderId="0" xfId="3" applyNumberFormat="1" applyFont="1"/>
    <xf numFmtId="166" fontId="2" fillId="0" borderId="0" xfId="0" applyNumberFormat="1" applyFont="1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2" applyNumberFormat="1" applyFont="1"/>
    <xf numFmtId="0" fontId="2" fillId="0" borderId="0" xfId="0" applyFont="1" applyFill="1" applyBorder="1" applyAlignment="1"/>
    <xf numFmtId="167" fontId="2" fillId="0" borderId="0" xfId="3" applyNumberFormat="1" applyFont="1" applyFill="1" applyBorder="1" applyAlignment="1"/>
    <xf numFmtId="165" fontId="0" fillId="0" borderId="0" xfId="1" applyFont="1" applyFill="1" applyBorder="1" applyAlignment="1"/>
    <xf numFmtId="165" fontId="0" fillId="0" borderId="1" xfId="1" applyFont="1" applyFill="1" applyBorder="1" applyAlignment="1"/>
    <xf numFmtId="167" fontId="0" fillId="0" borderId="0" xfId="3" applyNumberFormat="1" applyFont="1" applyFill="1" applyBorder="1" applyAlignment="1"/>
    <xf numFmtId="167" fontId="0" fillId="0" borderId="1" xfId="3" applyNumberFormat="1" applyFont="1" applyFill="1" applyBorder="1" applyAlignment="1"/>
    <xf numFmtId="0" fontId="3" fillId="0" borderId="0" xfId="0" applyFont="1"/>
    <xf numFmtId="166" fontId="0" fillId="2" borderId="0" xfId="2" applyNumberFormat="1" applyFont="1" applyFill="1"/>
    <xf numFmtId="17" fontId="0" fillId="2" borderId="0" xfId="0" applyNumberFormat="1" applyFill="1"/>
    <xf numFmtId="0" fontId="0" fillId="2" borderId="0" xfId="0" applyFill="1"/>
    <xf numFmtId="166" fontId="3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numFmt numFmtId="169" formatCode="mmm\-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'Easter is Accounted For'!$K$22</c:f>
              <c:strCache>
                <c:ptCount val="1"/>
                <c:pt idx="0">
                  <c:v>POS Consumption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'Easter is Accounted For'!$J$23:$J$88</c:f>
              <c:numCache>
                <c:formatCode>mmm\-yy</c:formatCode>
                <c:ptCount val="6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</c:numCache>
            </c:numRef>
          </c:xVal>
          <c:yVal>
            <c:numRef>
              <c:f>'Easter is Accounted For'!$K$23:$K$88</c:f>
              <c:numCache>
                <c:formatCode>_("$"* #,##0_);_("$"* \(#,##0\);_("$"* "-"??_);_(@_)</c:formatCode>
                <c:ptCount val="66"/>
                <c:pt idx="0">
                  <c:v>9214266.0165999997</c:v>
                </c:pt>
                <c:pt idx="1">
                  <c:v>10786761.054400004</c:v>
                </c:pt>
                <c:pt idx="2">
                  <c:v>10323989.43114</c:v>
                </c:pt>
                <c:pt idx="3">
                  <c:v>16228957.204600001</c:v>
                </c:pt>
                <c:pt idx="4">
                  <c:v>12282877.765140001</c:v>
                </c:pt>
                <c:pt idx="5">
                  <c:v>11680789.885</c:v>
                </c:pt>
                <c:pt idx="6">
                  <c:v>12559514.013900001</c:v>
                </c:pt>
                <c:pt idx="7">
                  <c:v>12910919.991000008</c:v>
                </c:pt>
                <c:pt idx="8">
                  <c:v>17405678.046</c:v>
                </c:pt>
                <c:pt idx="9">
                  <c:v>12748216.7074</c:v>
                </c:pt>
                <c:pt idx="10">
                  <c:v>9534151.7925000042</c:v>
                </c:pt>
                <c:pt idx="11">
                  <c:v>15306954.838300001</c:v>
                </c:pt>
                <c:pt idx="12">
                  <c:v>10240208.716</c:v>
                </c:pt>
                <c:pt idx="13">
                  <c:v>11542203.2678</c:v>
                </c:pt>
                <c:pt idx="14">
                  <c:v>16313760.279999999</c:v>
                </c:pt>
                <c:pt idx="15">
                  <c:v>11344345.559999999</c:v>
                </c:pt>
                <c:pt idx="16">
                  <c:v>12915075.570800001</c:v>
                </c:pt>
                <c:pt idx="17">
                  <c:v>12040451.2926</c:v>
                </c:pt>
                <c:pt idx="18">
                  <c:v>13459549.532400001</c:v>
                </c:pt>
                <c:pt idx="19">
                  <c:v>13421019.860200001</c:v>
                </c:pt>
                <c:pt idx="20">
                  <c:v>18449013.588599999</c:v>
                </c:pt>
                <c:pt idx="21">
                  <c:v>13246013.804400001</c:v>
                </c:pt>
                <c:pt idx="22">
                  <c:v>10091338.117799999</c:v>
                </c:pt>
                <c:pt idx="23">
                  <c:v>15657532.08</c:v>
                </c:pt>
                <c:pt idx="24">
                  <c:v>11405066.4164999</c:v>
                </c:pt>
                <c:pt idx="25">
                  <c:v>12352111.069</c:v>
                </c:pt>
                <c:pt idx="26">
                  <c:v>12842759.773600001</c:v>
                </c:pt>
                <c:pt idx="27">
                  <c:v>16390680.0044</c:v>
                </c:pt>
                <c:pt idx="28">
                  <c:v>14063037.3345</c:v>
                </c:pt>
                <c:pt idx="29">
                  <c:v>12637438.672499999</c:v>
                </c:pt>
                <c:pt idx="30">
                  <c:v>13988093.625</c:v>
                </c:pt>
                <c:pt idx="31">
                  <c:v>13905670.479499999</c:v>
                </c:pt>
                <c:pt idx="32">
                  <c:v>19860760.844000001</c:v>
                </c:pt>
                <c:pt idx="33">
                  <c:v>14047107.8245</c:v>
                </c:pt>
                <c:pt idx="34">
                  <c:v>10512254.438999999</c:v>
                </c:pt>
                <c:pt idx="35">
                  <c:v>16271748.856000001</c:v>
                </c:pt>
                <c:pt idx="36">
                  <c:v>12251326.460000001</c:v>
                </c:pt>
                <c:pt idx="37">
                  <c:v>13224860.880000001</c:v>
                </c:pt>
                <c:pt idx="38">
                  <c:v>18024159.964600001</c:v>
                </c:pt>
                <c:pt idx="39">
                  <c:v>12312880.468800001</c:v>
                </c:pt>
                <c:pt idx="40">
                  <c:v>15219253.909999991</c:v>
                </c:pt>
                <c:pt idx="41">
                  <c:v>13208457.580600001</c:v>
                </c:pt>
                <c:pt idx="42">
                  <c:v>14472345.380000001</c:v>
                </c:pt>
                <c:pt idx="43">
                  <c:v>14760735.17</c:v>
                </c:pt>
                <c:pt idx="44">
                  <c:v>21248410.579999998</c:v>
                </c:pt>
                <c:pt idx="45">
                  <c:v>15003097.199999999</c:v>
                </c:pt>
                <c:pt idx="46">
                  <c:v>11243818.67</c:v>
                </c:pt>
                <c:pt idx="47">
                  <c:v>16870442.149999999</c:v>
                </c:pt>
                <c:pt idx="48">
                  <c:v>13290286.948000001</c:v>
                </c:pt>
                <c:pt idx="49">
                  <c:v>14180410.5064</c:v>
                </c:pt>
                <c:pt idx="50">
                  <c:v>13051459.5</c:v>
                </c:pt>
                <c:pt idx="51">
                  <c:v>18784007.879999999</c:v>
                </c:pt>
                <c:pt idx="52">
                  <c:v>15994214.6</c:v>
                </c:pt>
                <c:pt idx="53">
                  <c:v>14196588.4</c:v>
                </c:pt>
                <c:pt idx="54">
                  <c:v>15492570.0744</c:v>
                </c:pt>
                <c:pt idx="55">
                  <c:v>15440653.6708</c:v>
                </c:pt>
                <c:pt idx="56">
                  <c:v>22882391.215799998</c:v>
                </c:pt>
                <c:pt idx="57">
                  <c:v>15820257.57799999</c:v>
                </c:pt>
                <c:pt idx="58">
                  <c:v>12070843.319599999</c:v>
                </c:pt>
                <c:pt idx="59">
                  <c:v>16657046.269200001</c:v>
                </c:pt>
                <c:pt idx="60">
                  <c:v>14407021.27</c:v>
                </c:pt>
                <c:pt idx="61">
                  <c:v>15268119.810000001</c:v>
                </c:pt>
                <c:pt idx="62">
                  <c:v>13897025.225500001</c:v>
                </c:pt>
                <c:pt idx="63">
                  <c:v>19298533.776999999</c:v>
                </c:pt>
                <c:pt idx="64">
                  <c:v>17461585.608199999</c:v>
                </c:pt>
                <c:pt idx="65">
                  <c:v>15390352.970000001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4-45B3-A685-C322EB2FC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61600"/>
        <c:axId val="679560616"/>
      </c:scatterChart>
      <c:valAx>
        <c:axId val="6795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60616"/>
        <c:crosses val="autoZero"/>
        <c:crossBetween val="midCat"/>
      </c:valAx>
      <c:valAx>
        <c:axId val="6795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'Easter is Accounted For'!$B$4</c:f>
          <c:strCache>
            <c:ptCount val="1"/>
            <c:pt idx="0">
              <c:v>Gastrointestinal Relief POS Consumption in CACAM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'Easter is Accounted For'!$H$6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'Easter is Accounted For'!$B$7:$B$18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'Easter is Accounted For'!$H$7:$H$18</c:f>
              <c:numCache>
                <c:formatCode>_("$"* #,##0_);_("$"* \(#,##0\);_("$"* "-"??_);_(@_)</c:formatCode>
                <c:ptCount val="12"/>
                <c:pt idx="0">
                  <c:v>14407021.27</c:v>
                </c:pt>
                <c:pt idx="1">
                  <c:v>15268119.810000001</c:v>
                </c:pt>
                <c:pt idx="2">
                  <c:v>13897025.225500001</c:v>
                </c:pt>
                <c:pt idx="3">
                  <c:v>19298533.776999999</c:v>
                </c:pt>
                <c:pt idx="4">
                  <c:v>17461585.608199999</c:v>
                </c:pt>
                <c:pt idx="5">
                  <c:v>15390352.970000001</c:v>
                </c:pt>
                <c:pt idx="6">
                  <c:v>16390536.800000001</c:v>
                </c:pt>
                <c:pt idx="7">
                  <c:v>16454759.35</c:v>
                </c:pt>
                <c:pt idx="8">
                  <c:v>23051349.989999998</c:v>
                </c:pt>
                <c:pt idx="9">
                  <c:v>16479434.880000001</c:v>
                </c:pt>
                <c:pt idx="10">
                  <c:v>13326789.67</c:v>
                </c:pt>
                <c:pt idx="11">
                  <c:v>17362730.550000001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C-4332-B9A1-3CB0B1E4031C}"/>
            </c:ext>
          </c:extLst>
        </c:ser>
        <c:ser>
          <c:idx val="4"/>
          <c:order val="1"/>
          <c:tx>
            <c:strRef>
              <c:f>'Easter is Accounted For'!$G$6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'Easter is Accounted For'!$B$7:$B$18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'Easter is Accounted For'!$G$7:$G$18</c:f>
              <c:numCache>
                <c:formatCode>_("$"* #,##0_);_("$"* \(#,##0\);_("$"* "-"??_);_(@_)</c:formatCode>
                <c:ptCount val="12"/>
                <c:pt idx="0">
                  <c:v>13290286.948000001</c:v>
                </c:pt>
                <c:pt idx="1">
                  <c:v>14180410.5064</c:v>
                </c:pt>
                <c:pt idx="2">
                  <c:v>13051459.5</c:v>
                </c:pt>
                <c:pt idx="3">
                  <c:v>18784007.879999999</c:v>
                </c:pt>
                <c:pt idx="4">
                  <c:v>15994214.6</c:v>
                </c:pt>
                <c:pt idx="5">
                  <c:v>14196588.4</c:v>
                </c:pt>
                <c:pt idx="6">
                  <c:v>15492570.0744</c:v>
                </c:pt>
                <c:pt idx="7">
                  <c:v>15440653.6708</c:v>
                </c:pt>
                <c:pt idx="8">
                  <c:v>22882391.215799998</c:v>
                </c:pt>
                <c:pt idx="9">
                  <c:v>15820257.57799999</c:v>
                </c:pt>
                <c:pt idx="10">
                  <c:v>12070843.319599999</c:v>
                </c:pt>
                <c:pt idx="11">
                  <c:v>16657046.269200001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C-4332-B9A1-3CB0B1E4031C}"/>
            </c:ext>
          </c:extLst>
        </c:ser>
        <c:ser>
          <c:idx val="3"/>
          <c:order val="2"/>
          <c:tx>
            <c:strRef>
              <c:f>'Easter is Accounted For'!$F$6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'Easter is Accounted For'!$B$7:$B$18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'Easter is Accounted For'!$F$7:$F$18</c:f>
              <c:numCache>
                <c:formatCode>_("$"* #,##0_);_("$"* \(#,##0\);_("$"* "-"??_);_(@_)</c:formatCode>
                <c:ptCount val="12"/>
                <c:pt idx="0">
                  <c:v>12251326.460000001</c:v>
                </c:pt>
                <c:pt idx="1">
                  <c:v>13224860.880000001</c:v>
                </c:pt>
                <c:pt idx="2">
                  <c:v>18024159.964600001</c:v>
                </c:pt>
                <c:pt idx="3">
                  <c:v>12312880.468800001</c:v>
                </c:pt>
                <c:pt idx="4">
                  <c:v>15219253.909999991</c:v>
                </c:pt>
                <c:pt idx="5">
                  <c:v>13208457.580600001</c:v>
                </c:pt>
                <c:pt idx="6">
                  <c:v>14472345.380000001</c:v>
                </c:pt>
                <c:pt idx="7">
                  <c:v>14760735.17</c:v>
                </c:pt>
                <c:pt idx="8">
                  <c:v>21248410.579999998</c:v>
                </c:pt>
                <c:pt idx="9">
                  <c:v>15003097.199999999</c:v>
                </c:pt>
                <c:pt idx="10">
                  <c:v>11243818.67</c:v>
                </c:pt>
                <c:pt idx="11">
                  <c:v>16870442.149999999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C-4332-B9A1-3CB0B1E4031C}"/>
            </c:ext>
          </c:extLst>
        </c:ser>
        <c:ser>
          <c:idx val="2"/>
          <c:order val="3"/>
          <c:tx>
            <c:strRef>
              <c:f>'Easter is Accounted For'!$E$6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'Easter is Accounted For'!$B$7:$B$18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'Easter is Accounted For'!$E$7:$E$18</c:f>
              <c:numCache>
                <c:formatCode>_("$"* #,##0_);_("$"* \(#,##0\);_("$"* "-"??_);_(@_)</c:formatCode>
                <c:ptCount val="12"/>
                <c:pt idx="0">
                  <c:v>11405066.4164999</c:v>
                </c:pt>
                <c:pt idx="1">
                  <c:v>12352111.069</c:v>
                </c:pt>
                <c:pt idx="2">
                  <c:v>12842759.773600001</c:v>
                </c:pt>
                <c:pt idx="3">
                  <c:v>16390680.0044</c:v>
                </c:pt>
                <c:pt idx="4">
                  <c:v>14063037.3345</c:v>
                </c:pt>
                <c:pt idx="5">
                  <c:v>12637438.672499999</c:v>
                </c:pt>
                <c:pt idx="6">
                  <c:v>13988093.625</c:v>
                </c:pt>
                <c:pt idx="7">
                  <c:v>13905670.479499999</c:v>
                </c:pt>
                <c:pt idx="8">
                  <c:v>19860760.844000001</c:v>
                </c:pt>
                <c:pt idx="9">
                  <c:v>14047107.8245</c:v>
                </c:pt>
                <c:pt idx="10">
                  <c:v>10512254.438999999</c:v>
                </c:pt>
                <c:pt idx="11">
                  <c:v>16271748.856000001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C-4332-B9A1-3CB0B1E4031C}"/>
            </c:ext>
          </c:extLst>
        </c:ser>
        <c:ser>
          <c:idx val="1"/>
          <c:order val="4"/>
          <c:tx>
            <c:strRef>
              <c:f>'Easter is Accounted For'!$D$6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'Easter is Accounted For'!$B$7:$B$18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'Easter is Accounted For'!$D$7:$D$18</c:f>
              <c:numCache>
                <c:formatCode>_("$"* #,##0_);_("$"* \(#,##0\);_("$"* "-"??_);_(@_)</c:formatCode>
                <c:ptCount val="12"/>
                <c:pt idx="0">
                  <c:v>10240208.716</c:v>
                </c:pt>
                <c:pt idx="1">
                  <c:v>11542203.2678</c:v>
                </c:pt>
                <c:pt idx="2">
                  <c:v>16313760.279999999</c:v>
                </c:pt>
                <c:pt idx="3">
                  <c:v>11344345.559999999</c:v>
                </c:pt>
                <c:pt idx="4">
                  <c:v>12915075.570800001</c:v>
                </c:pt>
                <c:pt idx="5">
                  <c:v>12040451.2926</c:v>
                </c:pt>
                <c:pt idx="6">
                  <c:v>13459549.532400001</c:v>
                </c:pt>
                <c:pt idx="7">
                  <c:v>13421019.860200001</c:v>
                </c:pt>
                <c:pt idx="8">
                  <c:v>18449013.588599999</c:v>
                </c:pt>
                <c:pt idx="9">
                  <c:v>13246013.804400001</c:v>
                </c:pt>
                <c:pt idx="10">
                  <c:v>10091338.117799999</c:v>
                </c:pt>
                <c:pt idx="11">
                  <c:v>15657532.08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C-4332-B9A1-3CB0B1E4031C}"/>
            </c:ext>
          </c:extLst>
        </c:ser>
        <c:ser>
          <c:idx val="0"/>
          <c:order val="5"/>
          <c:tx>
            <c:strRef>
              <c:f>'Easter is Accounted For'!$C$6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'Easter is Accounted For'!$B$7:$B$18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'Easter is Accounted For'!$C$7:$C$18</c:f>
              <c:numCache>
                <c:formatCode>_("$"* #,##0_);_("$"* \(#,##0\);_("$"* "-"??_);_(@_)</c:formatCode>
                <c:ptCount val="12"/>
                <c:pt idx="0">
                  <c:v>9214266.0165999997</c:v>
                </c:pt>
                <c:pt idx="1">
                  <c:v>10786761.054400004</c:v>
                </c:pt>
                <c:pt idx="2">
                  <c:v>10323989.43114</c:v>
                </c:pt>
                <c:pt idx="3">
                  <c:v>16228957.204600001</c:v>
                </c:pt>
                <c:pt idx="4">
                  <c:v>12282877.765140001</c:v>
                </c:pt>
                <c:pt idx="5">
                  <c:v>11680789.885</c:v>
                </c:pt>
                <c:pt idx="6">
                  <c:v>12559514.013900001</c:v>
                </c:pt>
                <c:pt idx="7">
                  <c:v>12910919.991000008</c:v>
                </c:pt>
                <c:pt idx="8">
                  <c:v>17405678.046</c:v>
                </c:pt>
                <c:pt idx="9">
                  <c:v>12748216.7074</c:v>
                </c:pt>
                <c:pt idx="10">
                  <c:v>9534151.7925000042</c:v>
                </c:pt>
                <c:pt idx="11">
                  <c:v>15306954.838300001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C-4332-B9A1-3CB0B1E4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1696"/>
        <c:axId val="501461040"/>
      </c:lineChart>
      <c:catAx>
        <c:axId val="501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61040"/>
        <c:crosses val="autoZero"/>
        <c:auto val="1"/>
        <c:lblAlgn val="ctr"/>
        <c:lblOffset val="100"/>
        <c:noMultiLvlLbl val="0"/>
      </c:catAx>
      <c:valAx>
        <c:axId val="5014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'regression '!$K$19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'regression '!$J$20:$J$31</c:f>
              <c:numCache>
                <c:formatCode>mmm\-yy</c:formatCode>
                <c:ptCount val="12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</c:numCache>
            </c:numRef>
          </c:xVal>
          <c:yVal>
            <c:numRef>
              <c:f>'regression '!$K$20:$K$31</c:f>
              <c:numCache>
                <c:formatCode>_("$"* #,##0_);_("$"* \(#,##0\);_("$"* "-"??_);_(@_)</c:formatCode>
                <c:ptCount val="12"/>
                <c:pt idx="0">
                  <c:v>16412775.190978296</c:v>
                </c:pt>
                <c:pt idx="1">
                  <c:v>16506160.5001383</c:v>
                </c:pt>
                <c:pt idx="2">
                  <c:v>22387611.520718295</c:v>
                </c:pt>
                <c:pt idx="3">
                  <c:v>16591299.288698293</c:v>
                </c:pt>
                <c:pt idx="4">
                  <c:v>13108841.933618296</c:v>
                </c:pt>
                <c:pt idx="5">
                  <c:v>18571105.504538298</c:v>
                </c:pt>
                <c:pt idx="6">
                  <c:v>14622783.414661251</c:v>
                </c:pt>
                <c:pt idx="7">
                  <c:v>15713831.874744603</c:v>
                </c:pt>
                <c:pt idx="8">
                  <c:v>15149099.248977937</c:v>
                </c:pt>
                <c:pt idx="9">
                  <c:v>20295835.482917931</c:v>
                </c:pt>
                <c:pt idx="10">
                  <c:v>17477428.241584595</c:v>
                </c:pt>
                <c:pt idx="11">
                  <c:v>16013767.243594602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5-4F6D-B61A-43976585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6271"/>
        <c:axId val="1678160863"/>
      </c:scatterChart>
      <c:valAx>
        <c:axId val="16781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60863"/>
        <c:crosses val="autoZero"/>
        <c:crossBetween val="midCat"/>
      </c:valAx>
      <c:valAx>
        <c:axId val="16781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553814</xdr:colOff>
      <xdr:row>22</xdr:row>
      <xdr:rowOff>105104</xdr:rowOff>
    </xdr:from>
    <xdr:to>
      <xdr:col>8</xdr:col>
      <xdr:colOff>716018</xdr:colOff>
      <xdr:row>38</xdr:row>
      <xdr:rowOff>13138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402C6-0FF9-4E72-A0F3-222776AA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414129</xdr:colOff>
      <xdr:row>6</xdr:row>
      <xdr:rowOff>74001</xdr:rowOff>
    </xdr:from>
    <xdr:to>
      <xdr:col>23</xdr:col>
      <xdr:colOff>56265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B536E5-F565-421D-865D-587664CD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482895</xdr:colOff>
      <xdr:row>34</xdr:row>
      <xdr:rowOff>41644</xdr:rowOff>
    </xdr:from>
    <xdr:to>
      <xdr:col>16</xdr:col>
      <xdr:colOff>713267</xdr:colOff>
      <xdr:row>48</xdr:row>
      <xdr:rowOff>171006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294DD-D1E0-362C-035F-D621D30E5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C4CFD-76A2-4CAE-8E7D-846E2006E5D6}" name="Table1" displayName="Table1" ref="A3:O69" totalsRowShown="0" headerRowDxfId="2">
  <autoFilter ref="A3:O69" xr:uid="{008B6D5B-6071-4880-BFF4-4B21279878D5}"/>
  <tableColumns count="15">
    <tableColumn id="1" xr3:uid="{6AC0B738-BE44-4C25-A1CE-6FAD1B4AB0E2}" name="Date" dataDxfId="0"/>
    <tableColumn id="2" xr3:uid="{C7EE3FE1-FAFD-43FB-ABFA-F5DE7CBA6878}" name="POS Consumption" dataDxfId="1" dataCellStyle="Currency"/>
    <tableColumn id="3" xr3:uid="{6B42D0EE-216D-4EF7-94EB-BCE0A3C55738}" name="Year">
      <calculatedColumnFormula>YEAR(A4)</calculatedColumnFormula>
    </tableColumn>
    <tableColumn id="4" xr3:uid="{669233CE-2DA4-4CA9-AC57-62E24A56B40A}" name="Easter"/>
    <tableColumn id="5" xr3:uid="{70541F4B-9BF4-4B85-8031-129C1E0744B9}" name="Jan"/>
    <tableColumn id="6" xr3:uid="{CE06477C-E850-47C0-AA08-74342FEB1ED3}" name="Feb"/>
    <tableColumn id="7" xr3:uid="{A2BD28C6-594F-4971-97BC-FCD41A032A87}" name="Mar"/>
    <tableColumn id="8" xr3:uid="{C3C39E62-F68C-4414-8CA2-95E4E4445BA8}" name="Apr"/>
    <tableColumn id="9" xr3:uid="{738F0B3D-7DA6-4FB7-98B5-832A56E3613D}" name="May"/>
    <tableColumn id="10" xr3:uid="{DAD216CC-1CC9-4C62-9C80-10E51CD1998A}" name="Jun"/>
    <tableColumn id="11" xr3:uid="{1A9584BB-DB8A-43EF-8747-926F7C14E1F8}" name="Jul"/>
    <tableColumn id="12" xr3:uid="{7025B82B-6E0E-42B6-BFFD-19466F9CAA08}" name="Aug"/>
    <tableColumn id="13" xr3:uid="{8492E360-F715-418F-94A5-9165A198C0D7}" name="Sep"/>
    <tableColumn id="14" xr3:uid="{BC64EB6A-2406-49C1-BC9B-A6D02544A01B}" name="Oct"/>
    <tableColumn id="15" xr3:uid="{66FF4ABC-F700-48E6-98C5-A93787E74855}" name="No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97AB-41F3-4491-9DF8-420E1CD6FC57}">
  <dimension ref="A1:L296"/>
  <sheetViews>
    <sheetView showGridLines="0" tabSelected="1" zoomScale="115" zoomScaleNormal="115" workbookViewId="0">
      <selection activeCell="J4" sqref="J4"/>
    </sheetView>
  </sheetViews>
  <sheetFormatPr defaultRowHeight="14.4" x14ac:dyDescent="0.3"/>
  <cols>
    <col min="2" max="2" width="5.5546875" customWidth="1"/>
    <col min="3" max="7" width="15.33203125" bestFit="1" customWidth="1"/>
    <col min="8" max="8" width="14.5546875" bestFit="1" customWidth="1"/>
    <col min="9" max="9" width="15.33203125" bestFit="1" customWidth="1"/>
    <col min="10" max="10" width="7.88671875" bestFit="1" customWidth="1"/>
    <col min="11" max="11" width="17" bestFit="1" customWidth="1"/>
    <col min="14" max="26" width="5.33203125" customWidth="1"/>
  </cols>
  <sheetData>
    <row r="1" spans="1:12" x14ac:dyDescent="0.3">
      <c r="A1" t="s">
        <v>49</v>
      </c>
    </row>
    <row r="4" spans="1:12" x14ac:dyDescent="0.3">
      <c r="B4" s="2" t="s">
        <v>44</v>
      </c>
      <c r="L4" s="24"/>
    </row>
    <row r="6" spans="1:12" x14ac:dyDescent="0.3">
      <c r="C6" s="3" t="s">
        <v>12</v>
      </c>
      <c r="D6" s="3" t="s">
        <v>13</v>
      </c>
      <c r="E6" s="3" t="s">
        <v>14</v>
      </c>
      <c r="F6" s="3">
        <v>2018</v>
      </c>
      <c r="G6" s="3">
        <v>2019</v>
      </c>
      <c r="H6" s="3">
        <v>2020</v>
      </c>
      <c r="I6" s="3">
        <v>2021</v>
      </c>
    </row>
    <row r="7" spans="1:12" x14ac:dyDescent="0.3">
      <c r="B7" s="2" t="s">
        <v>0</v>
      </c>
      <c r="C7" s="1">
        <v>9214266.0165999997</v>
      </c>
      <c r="D7" s="1">
        <v>10240208.716</v>
      </c>
      <c r="E7" s="1">
        <v>11405066.4164999</v>
      </c>
      <c r="F7" s="1">
        <v>12251326.460000001</v>
      </c>
      <c r="G7" s="1">
        <v>13290286.948000001</v>
      </c>
      <c r="H7" s="1">
        <v>14407021.27</v>
      </c>
      <c r="I7" s="21">
        <v>14853247.380000001</v>
      </c>
    </row>
    <row r="8" spans="1:12" x14ac:dyDescent="0.3">
      <c r="B8" s="2" t="s">
        <v>1</v>
      </c>
      <c r="C8" s="1">
        <v>10786761.054400004</v>
      </c>
      <c r="D8" s="1">
        <v>11542203.2678</v>
      </c>
      <c r="E8" s="1">
        <v>12352111.069</v>
      </c>
      <c r="F8" s="1">
        <v>13224860.880000001</v>
      </c>
      <c r="G8" s="1">
        <v>14180410.5064</v>
      </c>
      <c r="H8" s="1">
        <v>15268119.810000001</v>
      </c>
      <c r="I8" s="1"/>
    </row>
    <row r="9" spans="1:12" x14ac:dyDescent="0.3">
      <c r="B9" s="2" t="s">
        <v>2</v>
      </c>
      <c r="C9" s="1">
        <v>10323989.43114</v>
      </c>
      <c r="D9" s="1">
        <v>16313760.279999999</v>
      </c>
      <c r="E9" s="1">
        <v>12842759.773600001</v>
      </c>
      <c r="F9" s="1">
        <v>18024159.964600001</v>
      </c>
      <c r="G9" s="1">
        <v>13051459.5</v>
      </c>
      <c r="H9" s="1">
        <v>13897025.225500001</v>
      </c>
      <c r="I9" s="1"/>
    </row>
    <row r="10" spans="1:12" x14ac:dyDescent="0.3">
      <c r="B10" s="2" t="s">
        <v>3</v>
      </c>
      <c r="C10" s="1">
        <v>16228957.204600001</v>
      </c>
      <c r="D10" s="1">
        <v>11344345.559999999</v>
      </c>
      <c r="E10" s="1">
        <v>16390680.0044</v>
      </c>
      <c r="F10" s="1">
        <v>12312880.468800001</v>
      </c>
      <c r="G10" s="1">
        <v>18784007.879999999</v>
      </c>
      <c r="H10" s="1">
        <v>19298533.776999999</v>
      </c>
      <c r="I10" s="1"/>
    </row>
    <row r="11" spans="1:12" x14ac:dyDescent="0.3">
      <c r="B11" s="2" t="s">
        <v>4</v>
      </c>
      <c r="C11" s="1">
        <v>12282877.765140001</v>
      </c>
      <c r="D11" s="1">
        <v>12915075.570800001</v>
      </c>
      <c r="E11" s="1">
        <v>14063037.3345</v>
      </c>
      <c r="F11" s="1">
        <v>15219253.909999991</v>
      </c>
      <c r="G11" s="1">
        <v>15994214.6</v>
      </c>
      <c r="H11" s="1">
        <v>17461585.608199999</v>
      </c>
      <c r="I11" s="1"/>
    </row>
    <row r="12" spans="1:12" x14ac:dyDescent="0.3">
      <c r="B12" s="2" t="s">
        <v>5</v>
      </c>
      <c r="C12" s="1">
        <v>11680789.885</v>
      </c>
      <c r="D12" s="1">
        <v>12040451.2926</v>
      </c>
      <c r="E12" s="1">
        <v>12637438.672499999</v>
      </c>
      <c r="F12" s="1">
        <v>13208457.580600001</v>
      </c>
      <c r="G12" s="1">
        <v>14196588.4</v>
      </c>
      <c r="H12" s="1">
        <v>15390352.970000001</v>
      </c>
      <c r="I12" s="1"/>
    </row>
    <row r="13" spans="1:12" x14ac:dyDescent="0.3">
      <c r="B13" s="2" t="s">
        <v>6</v>
      </c>
      <c r="C13" s="1">
        <v>12559514.013900001</v>
      </c>
      <c r="D13" s="1">
        <v>13459549.532400001</v>
      </c>
      <c r="E13" s="1">
        <v>13988093.625</v>
      </c>
      <c r="F13" s="1">
        <v>14472345.380000001</v>
      </c>
      <c r="G13" s="1">
        <v>15492570.0744</v>
      </c>
      <c r="H13" s="21">
        <v>16390536.800000001</v>
      </c>
      <c r="I13" s="1"/>
      <c r="J13" s="13"/>
    </row>
    <row r="14" spans="1:12" x14ac:dyDescent="0.3">
      <c r="B14" s="2" t="s">
        <v>7</v>
      </c>
      <c r="C14" s="1">
        <v>12910919.991000008</v>
      </c>
      <c r="D14" s="1">
        <v>13421019.860200001</v>
      </c>
      <c r="E14" s="1">
        <v>13905670.479499999</v>
      </c>
      <c r="F14" s="1">
        <v>14760735.17</v>
      </c>
      <c r="G14" s="1">
        <v>15440653.6708</v>
      </c>
      <c r="H14" s="21">
        <v>16454759.35</v>
      </c>
      <c r="I14" s="1"/>
      <c r="J14" s="13"/>
    </row>
    <row r="15" spans="1:12" x14ac:dyDescent="0.3">
      <c r="B15" s="2" t="s">
        <v>8</v>
      </c>
      <c r="C15" s="1">
        <v>17405678.046</v>
      </c>
      <c r="D15" s="1">
        <v>18449013.588599999</v>
      </c>
      <c r="E15" s="1">
        <v>19860760.844000001</v>
      </c>
      <c r="F15" s="1">
        <v>21248410.579999998</v>
      </c>
      <c r="G15" s="1">
        <v>22882391.215799998</v>
      </c>
      <c r="H15" s="21">
        <v>23051349.989999998</v>
      </c>
      <c r="I15" s="1"/>
      <c r="J15" s="13"/>
    </row>
    <row r="16" spans="1:12" x14ac:dyDescent="0.3">
      <c r="B16" s="2" t="s">
        <v>9</v>
      </c>
      <c r="C16" s="1">
        <v>12748216.7074</v>
      </c>
      <c r="D16" s="1">
        <v>13246013.804400001</v>
      </c>
      <c r="E16" s="1">
        <v>14047107.8245</v>
      </c>
      <c r="F16" s="1">
        <v>15003097.199999999</v>
      </c>
      <c r="G16" s="1">
        <v>15820257.57799999</v>
      </c>
      <c r="H16" s="21">
        <v>16479434.880000001</v>
      </c>
      <c r="I16" s="1"/>
      <c r="J16" s="13"/>
    </row>
    <row r="17" spans="2:11" x14ac:dyDescent="0.3">
      <c r="B17" s="2" t="s">
        <v>10</v>
      </c>
      <c r="C17" s="1">
        <v>9534151.7925000042</v>
      </c>
      <c r="D17" s="1">
        <v>10091338.117799999</v>
      </c>
      <c r="E17" s="1">
        <v>10512254.438999999</v>
      </c>
      <c r="F17" s="1">
        <v>11243818.67</v>
      </c>
      <c r="G17" s="1">
        <v>12070843.319599999</v>
      </c>
      <c r="H17" s="21">
        <v>13326789.67</v>
      </c>
      <c r="I17" s="1"/>
      <c r="J17" s="13"/>
    </row>
    <row r="18" spans="2:11" x14ac:dyDescent="0.3">
      <c r="B18" s="2" t="s">
        <v>11</v>
      </c>
      <c r="C18" s="1">
        <v>15306954.838300001</v>
      </c>
      <c r="D18" s="1">
        <v>15657532.08</v>
      </c>
      <c r="E18" s="1">
        <v>16271748.856000001</v>
      </c>
      <c r="F18" s="1">
        <v>16870442.149999999</v>
      </c>
      <c r="G18" s="1">
        <v>16657046.269200001</v>
      </c>
      <c r="H18" s="21">
        <v>17362730.550000001</v>
      </c>
      <c r="I18" s="1"/>
      <c r="J18" s="13"/>
    </row>
    <row r="19" spans="2:11" x14ac:dyDescent="0.3">
      <c r="C19" s="7">
        <f t="shared" ref="C19:H19" si="0">SUM(C7:C18)</f>
        <v>150983076.74598002</v>
      </c>
      <c r="D19" s="7">
        <f t="shared" si="0"/>
        <v>158720511.6706</v>
      </c>
      <c r="E19" s="7">
        <f t="shared" si="0"/>
        <v>168276729.3384999</v>
      </c>
      <c r="F19" s="7">
        <f t="shared" si="0"/>
        <v>177839788.41399997</v>
      </c>
      <c r="G19" s="7">
        <f t="shared" si="0"/>
        <v>187860729.96219996</v>
      </c>
      <c r="H19" s="7">
        <f t="shared" si="0"/>
        <v>198788239.90069997</v>
      </c>
      <c r="J19" s="13"/>
    </row>
    <row r="20" spans="2:11" x14ac:dyDescent="0.3">
      <c r="D20" s="6"/>
      <c r="E20" s="6"/>
      <c r="F20" s="6"/>
      <c r="G20" s="6"/>
      <c r="H20" s="6"/>
    </row>
    <row r="21" spans="2:11" x14ac:dyDescent="0.3">
      <c r="B21" s="5"/>
      <c r="C21" s="5"/>
      <c r="D21" s="6"/>
      <c r="E21" s="6"/>
      <c r="F21" s="6"/>
      <c r="G21" s="6"/>
      <c r="H21" s="6"/>
    </row>
    <row r="22" spans="2:11" x14ac:dyDescent="0.3">
      <c r="B22" s="5"/>
      <c r="C22" s="5"/>
      <c r="D22" s="5"/>
      <c r="H22" s="5"/>
      <c r="J22" s="2" t="s">
        <v>15</v>
      </c>
      <c r="K22" s="2" t="s">
        <v>16</v>
      </c>
    </row>
    <row r="23" spans="2:11" x14ac:dyDescent="0.3">
      <c r="B23" s="5"/>
      <c r="C23" s="5"/>
      <c r="D23" s="5"/>
      <c r="H23" s="5"/>
      <c r="J23" s="8">
        <v>42005</v>
      </c>
      <c r="K23" s="4">
        <f t="shared" ref="K23:K34" si="1">C7</f>
        <v>9214266.0165999997</v>
      </c>
    </row>
    <row r="24" spans="2:11" x14ac:dyDescent="0.3">
      <c r="B24" s="5"/>
      <c r="C24" s="5"/>
      <c r="D24" s="5"/>
      <c r="H24" s="5"/>
      <c r="J24" s="8">
        <v>42036</v>
      </c>
      <c r="K24" s="4">
        <f t="shared" si="1"/>
        <v>10786761.054400004</v>
      </c>
    </row>
    <row r="25" spans="2:11" x14ac:dyDescent="0.3">
      <c r="D25" s="5"/>
      <c r="H25" s="5"/>
      <c r="J25" s="8">
        <v>42064</v>
      </c>
      <c r="K25" s="4">
        <f t="shared" si="1"/>
        <v>10323989.43114</v>
      </c>
    </row>
    <row r="26" spans="2:11" x14ac:dyDescent="0.3">
      <c r="J26" s="8">
        <v>42095</v>
      </c>
      <c r="K26" s="4">
        <f t="shared" si="1"/>
        <v>16228957.204600001</v>
      </c>
    </row>
    <row r="27" spans="2:11" x14ac:dyDescent="0.3">
      <c r="J27" s="8">
        <v>42125</v>
      </c>
      <c r="K27" s="4">
        <f t="shared" si="1"/>
        <v>12282877.765140001</v>
      </c>
    </row>
    <row r="28" spans="2:11" x14ac:dyDescent="0.3">
      <c r="J28" s="8">
        <v>42156</v>
      </c>
      <c r="K28" s="4">
        <f t="shared" si="1"/>
        <v>11680789.885</v>
      </c>
    </row>
    <row r="29" spans="2:11" x14ac:dyDescent="0.3">
      <c r="J29" s="8">
        <v>42186</v>
      </c>
      <c r="K29" s="4">
        <f t="shared" si="1"/>
        <v>12559514.013900001</v>
      </c>
    </row>
    <row r="30" spans="2:11" x14ac:dyDescent="0.3">
      <c r="J30" s="8">
        <v>42217</v>
      </c>
      <c r="K30" s="4">
        <f t="shared" si="1"/>
        <v>12910919.991000008</v>
      </c>
    </row>
    <row r="31" spans="2:11" x14ac:dyDescent="0.3">
      <c r="J31" s="8">
        <v>42248</v>
      </c>
      <c r="K31" s="4">
        <f t="shared" si="1"/>
        <v>17405678.046</v>
      </c>
    </row>
    <row r="32" spans="2:11" x14ac:dyDescent="0.3">
      <c r="J32" s="8">
        <v>42278</v>
      </c>
      <c r="K32" s="4">
        <f t="shared" si="1"/>
        <v>12748216.7074</v>
      </c>
    </row>
    <row r="33" spans="10:11" x14ac:dyDescent="0.3">
      <c r="J33" s="8">
        <v>42309</v>
      </c>
      <c r="K33" s="4">
        <f t="shared" si="1"/>
        <v>9534151.7925000042</v>
      </c>
    </row>
    <row r="34" spans="10:11" x14ac:dyDescent="0.3">
      <c r="J34" s="8">
        <v>42339</v>
      </c>
      <c r="K34" s="4">
        <f t="shared" si="1"/>
        <v>15306954.838300001</v>
      </c>
    </row>
    <row r="35" spans="10:11" x14ac:dyDescent="0.3">
      <c r="J35" s="8">
        <v>42370</v>
      </c>
      <c r="K35" s="4">
        <f t="shared" ref="K35:K46" si="2">D7</f>
        <v>10240208.716</v>
      </c>
    </row>
    <row r="36" spans="10:11" x14ac:dyDescent="0.3">
      <c r="J36" s="8">
        <v>42401</v>
      </c>
      <c r="K36" s="4">
        <f t="shared" si="2"/>
        <v>11542203.2678</v>
      </c>
    </row>
    <row r="37" spans="10:11" x14ac:dyDescent="0.3">
      <c r="J37" s="8">
        <v>42430</v>
      </c>
      <c r="K37" s="4">
        <f t="shared" si="2"/>
        <v>16313760.279999999</v>
      </c>
    </row>
    <row r="38" spans="10:11" x14ac:dyDescent="0.3">
      <c r="J38" s="8">
        <v>42461</v>
      </c>
      <c r="K38" s="4">
        <f t="shared" si="2"/>
        <v>11344345.559999999</v>
      </c>
    </row>
    <row r="39" spans="10:11" x14ac:dyDescent="0.3">
      <c r="J39" s="8">
        <v>42491</v>
      </c>
      <c r="K39" s="4">
        <f t="shared" si="2"/>
        <v>12915075.570800001</v>
      </c>
    </row>
    <row r="40" spans="10:11" x14ac:dyDescent="0.3">
      <c r="J40" s="8">
        <v>42522</v>
      </c>
      <c r="K40" s="4">
        <f t="shared" si="2"/>
        <v>12040451.2926</v>
      </c>
    </row>
    <row r="41" spans="10:11" x14ac:dyDescent="0.3">
      <c r="J41" s="8">
        <v>42552</v>
      </c>
      <c r="K41" s="4">
        <f t="shared" si="2"/>
        <v>13459549.532400001</v>
      </c>
    </row>
    <row r="42" spans="10:11" x14ac:dyDescent="0.3">
      <c r="J42" s="8">
        <v>42583</v>
      </c>
      <c r="K42" s="4">
        <f t="shared" si="2"/>
        <v>13421019.860200001</v>
      </c>
    </row>
    <row r="43" spans="10:11" x14ac:dyDescent="0.3">
      <c r="J43" s="8">
        <v>42614</v>
      </c>
      <c r="K43" s="4">
        <f t="shared" si="2"/>
        <v>18449013.588599999</v>
      </c>
    </row>
    <row r="44" spans="10:11" x14ac:dyDescent="0.3">
      <c r="J44" s="8">
        <v>42644</v>
      </c>
      <c r="K44" s="4">
        <f t="shared" si="2"/>
        <v>13246013.804400001</v>
      </c>
    </row>
    <row r="45" spans="10:11" x14ac:dyDescent="0.3">
      <c r="J45" s="8">
        <v>42675</v>
      </c>
      <c r="K45" s="4">
        <f t="shared" si="2"/>
        <v>10091338.117799999</v>
      </c>
    </row>
    <row r="46" spans="10:11" x14ac:dyDescent="0.3">
      <c r="J46" s="8">
        <v>42705</v>
      </c>
      <c r="K46" s="4">
        <f t="shared" si="2"/>
        <v>15657532.08</v>
      </c>
    </row>
    <row r="47" spans="10:11" x14ac:dyDescent="0.3">
      <c r="J47" s="8">
        <v>42736</v>
      </c>
      <c r="K47" s="4">
        <f t="shared" ref="K47:K58" si="3">E7</f>
        <v>11405066.4164999</v>
      </c>
    </row>
    <row r="48" spans="10:11" x14ac:dyDescent="0.3">
      <c r="J48" s="8">
        <v>42767</v>
      </c>
      <c r="K48" s="4">
        <f t="shared" si="3"/>
        <v>12352111.069</v>
      </c>
    </row>
    <row r="49" spans="10:11" x14ac:dyDescent="0.3">
      <c r="J49" s="8">
        <v>42795</v>
      </c>
      <c r="K49" s="4">
        <f t="shared" si="3"/>
        <v>12842759.773600001</v>
      </c>
    </row>
    <row r="50" spans="10:11" x14ac:dyDescent="0.3">
      <c r="J50" s="8">
        <v>42826</v>
      </c>
      <c r="K50" s="4">
        <f t="shared" si="3"/>
        <v>16390680.0044</v>
      </c>
    </row>
    <row r="51" spans="10:11" x14ac:dyDescent="0.3">
      <c r="J51" s="8">
        <v>42856</v>
      </c>
      <c r="K51" s="4">
        <f t="shared" si="3"/>
        <v>14063037.3345</v>
      </c>
    </row>
    <row r="52" spans="10:11" x14ac:dyDescent="0.3">
      <c r="J52" s="8">
        <v>42887</v>
      </c>
      <c r="K52" s="4">
        <f t="shared" si="3"/>
        <v>12637438.672499999</v>
      </c>
    </row>
    <row r="53" spans="10:11" x14ac:dyDescent="0.3">
      <c r="J53" s="8">
        <v>42917</v>
      </c>
      <c r="K53" s="4">
        <f t="shared" si="3"/>
        <v>13988093.625</v>
      </c>
    </row>
    <row r="54" spans="10:11" x14ac:dyDescent="0.3">
      <c r="J54" s="8">
        <v>42948</v>
      </c>
      <c r="K54" s="4">
        <f t="shared" si="3"/>
        <v>13905670.479499999</v>
      </c>
    </row>
    <row r="55" spans="10:11" x14ac:dyDescent="0.3">
      <c r="J55" s="8">
        <v>42979</v>
      </c>
      <c r="K55" s="4">
        <f t="shared" si="3"/>
        <v>19860760.844000001</v>
      </c>
    </row>
    <row r="56" spans="10:11" x14ac:dyDescent="0.3">
      <c r="J56" s="8">
        <v>43009</v>
      </c>
      <c r="K56" s="4">
        <f t="shared" si="3"/>
        <v>14047107.8245</v>
      </c>
    </row>
    <row r="57" spans="10:11" x14ac:dyDescent="0.3">
      <c r="J57" s="8">
        <v>43040</v>
      </c>
      <c r="K57" s="4">
        <f t="shared" si="3"/>
        <v>10512254.438999999</v>
      </c>
    </row>
    <row r="58" spans="10:11" x14ac:dyDescent="0.3">
      <c r="J58" s="8">
        <v>43070</v>
      </c>
      <c r="K58" s="4">
        <f t="shared" si="3"/>
        <v>16271748.856000001</v>
      </c>
    </row>
    <row r="59" spans="10:11" x14ac:dyDescent="0.3">
      <c r="J59" s="8">
        <v>43101</v>
      </c>
      <c r="K59" s="4">
        <f t="shared" ref="K59:K70" si="4">F7</f>
        <v>12251326.460000001</v>
      </c>
    </row>
    <row r="60" spans="10:11" x14ac:dyDescent="0.3">
      <c r="J60" s="8">
        <v>43132</v>
      </c>
      <c r="K60" s="4">
        <f t="shared" si="4"/>
        <v>13224860.880000001</v>
      </c>
    </row>
    <row r="61" spans="10:11" x14ac:dyDescent="0.3">
      <c r="J61" s="8">
        <v>43160</v>
      </c>
      <c r="K61" s="4">
        <f t="shared" si="4"/>
        <v>18024159.964600001</v>
      </c>
    </row>
    <row r="62" spans="10:11" x14ac:dyDescent="0.3">
      <c r="J62" s="8">
        <v>43191</v>
      </c>
      <c r="K62" s="4">
        <f t="shared" si="4"/>
        <v>12312880.468800001</v>
      </c>
    </row>
    <row r="63" spans="10:11" x14ac:dyDescent="0.3">
      <c r="J63" s="8">
        <v>43221</v>
      </c>
      <c r="K63" s="4">
        <f t="shared" si="4"/>
        <v>15219253.909999991</v>
      </c>
    </row>
    <row r="64" spans="10:11" x14ac:dyDescent="0.3">
      <c r="J64" s="8">
        <v>43252</v>
      </c>
      <c r="K64" s="4">
        <f t="shared" si="4"/>
        <v>13208457.580600001</v>
      </c>
    </row>
    <row r="65" spans="2:11" x14ac:dyDescent="0.3">
      <c r="J65" s="8">
        <v>43282</v>
      </c>
      <c r="K65" s="4">
        <f t="shared" si="4"/>
        <v>14472345.380000001</v>
      </c>
    </row>
    <row r="66" spans="2:11" x14ac:dyDescent="0.3">
      <c r="J66" s="8">
        <v>43313</v>
      </c>
      <c r="K66" s="4">
        <f t="shared" si="4"/>
        <v>14760735.17</v>
      </c>
    </row>
    <row r="67" spans="2:11" x14ac:dyDescent="0.3">
      <c r="J67" s="8">
        <v>43344</v>
      </c>
      <c r="K67" s="4">
        <f t="shared" si="4"/>
        <v>21248410.579999998</v>
      </c>
    </row>
    <row r="68" spans="2:11" x14ac:dyDescent="0.3">
      <c r="J68" s="8">
        <v>43374</v>
      </c>
      <c r="K68" s="4">
        <f t="shared" si="4"/>
        <v>15003097.199999999</v>
      </c>
    </row>
    <row r="69" spans="2:11" x14ac:dyDescent="0.3">
      <c r="J69" s="8">
        <v>43405</v>
      </c>
      <c r="K69" s="4">
        <f t="shared" si="4"/>
        <v>11243818.67</v>
      </c>
    </row>
    <row r="70" spans="2:11" x14ac:dyDescent="0.3">
      <c r="J70" s="8">
        <v>43435</v>
      </c>
      <c r="K70" s="4">
        <f t="shared" si="4"/>
        <v>16870442.149999999</v>
      </c>
    </row>
    <row r="71" spans="2:11" x14ac:dyDescent="0.3">
      <c r="J71" s="8">
        <v>43466</v>
      </c>
      <c r="K71" s="4">
        <f t="shared" ref="K71:K82" si="5">G7</f>
        <v>13290286.948000001</v>
      </c>
    </row>
    <row r="72" spans="2:11" x14ac:dyDescent="0.3">
      <c r="J72" s="8">
        <v>43497</v>
      </c>
      <c r="K72" s="4">
        <f t="shared" si="5"/>
        <v>14180410.5064</v>
      </c>
    </row>
    <row r="73" spans="2:11" x14ac:dyDescent="0.3">
      <c r="J73" s="8">
        <v>43525</v>
      </c>
      <c r="K73" s="4">
        <f t="shared" si="5"/>
        <v>13051459.5</v>
      </c>
    </row>
    <row r="74" spans="2:11" x14ac:dyDescent="0.3">
      <c r="J74" s="8">
        <v>43556</v>
      </c>
      <c r="K74" s="4">
        <f t="shared" si="5"/>
        <v>18784007.879999999</v>
      </c>
    </row>
    <row r="75" spans="2:11" x14ac:dyDescent="0.3">
      <c r="J75" s="8">
        <v>43586</v>
      </c>
      <c r="K75" s="4">
        <f t="shared" si="5"/>
        <v>15994214.6</v>
      </c>
    </row>
    <row r="76" spans="2:11" x14ac:dyDescent="0.3">
      <c r="J76" s="8">
        <v>43617</v>
      </c>
      <c r="K76" s="4">
        <f t="shared" si="5"/>
        <v>14196588.4</v>
      </c>
    </row>
    <row r="77" spans="2:11" x14ac:dyDescent="0.3">
      <c r="J77" s="8">
        <v>43647</v>
      </c>
      <c r="K77" s="4">
        <f t="shared" si="5"/>
        <v>15492570.0744</v>
      </c>
    </row>
    <row r="78" spans="2:11" x14ac:dyDescent="0.3">
      <c r="J78" s="8">
        <v>43678</v>
      </c>
      <c r="K78" s="4">
        <f t="shared" si="5"/>
        <v>15440653.6708</v>
      </c>
    </row>
    <row r="79" spans="2:11" x14ac:dyDescent="0.3">
      <c r="B79" s="8"/>
      <c r="J79" s="8">
        <v>43709</v>
      </c>
      <c r="K79" s="4">
        <f t="shared" si="5"/>
        <v>22882391.215799998</v>
      </c>
    </row>
    <row r="80" spans="2:11" x14ac:dyDescent="0.3">
      <c r="B80" s="8"/>
      <c r="J80" s="8">
        <v>43739</v>
      </c>
      <c r="K80" s="4">
        <f t="shared" si="5"/>
        <v>15820257.57799999</v>
      </c>
    </row>
    <row r="81" spans="2:11" x14ac:dyDescent="0.3">
      <c r="B81" s="8"/>
      <c r="J81" s="8">
        <v>43770</v>
      </c>
      <c r="K81" s="4">
        <f t="shared" si="5"/>
        <v>12070843.319599999</v>
      </c>
    </row>
    <row r="82" spans="2:11" x14ac:dyDescent="0.3">
      <c r="B82" s="8"/>
      <c r="J82" s="8">
        <v>43800</v>
      </c>
      <c r="K82" s="4">
        <f t="shared" si="5"/>
        <v>16657046.269200001</v>
      </c>
    </row>
    <row r="83" spans="2:11" x14ac:dyDescent="0.3">
      <c r="B83" s="8"/>
      <c r="J83" s="8">
        <v>43831</v>
      </c>
      <c r="K83" s="4">
        <f t="shared" ref="K83:K88" si="6">H7</f>
        <v>14407021.27</v>
      </c>
    </row>
    <row r="84" spans="2:11" x14ac:dyDescent="0.3">
      <c r="B84" s="8"/>
      <c r="J84" s="8">
        <v>43862</v>
      </c>
      <c r="K84" s="4">
        <f t="shared" si="6"/>
        <v>15268119.810000001</v>
      </c>
    </row>
    <row r="85" spans="2:11" x14ac:dyDescent="0.3">
      <c r="B85" s="8"/>
      <c r="J85" s="8">
        <v>43891</v>
      </c>
      <c r="K85" s="4">
        <f t="shared" si="6"/>
        <v>13897025.225500001</v>
      </c>
    </row>
    <row r="86" spans="2:11" x14ac:dyDescent="0.3">
      <c r="B86" s="8"/>
      <c r="J86" s="8">
        <v>43922</v>
      </c>
      <c r="K86" s="4">
        <f t="shared" si="6"/>
        <v>19298533.776999999</v>
      </c>
    </row>
    <row r="87" spans="2:11" x14ac:dyDescent="0.3">
      <c r="B87" s="8"/>
      <c r="J87" s="8">
        <v>43952</v>
      </c>
      <c r="K87" s="4">
        <f t="shared" si="6"/>
        <v>17461585.608199999</v>
      </c>
    </row>
    <row r="88" spans="2:11" x14ac:dyDescent="0.3">
      <c r="B88" s="8"/>
      <c r="J88" s="8">
        <v>43983</v>
      </c>
      <c r="K88" s="4">
        <f t="shared" si="6"/>
        <v>15390352.970000001</v>
      </c>
    </row>
    <row r="89" spans="2:11" x14ac:dyDescent="0.3">
      <c r="B89" s="8"/>
    </row>
    <row r="90" spans="2:11" x14ac:dyDescent="0.3">
      <c r="B90" s="8"/>
    </row>
    <row r="91" spans="2:11" x14ac:dyDescent="0.3">
      <c r="B91" s="8"/>
    </row>
    <row r="92" spans="2:11" x14ac:dyDescent="0.3">
      <c r="B92" s="8"/>
    </row>
    <row r="93" spans="2:11" x14ac:dyDescent="0.3">
      <c r="B93" s="8"/>
    </row>
    <row r="94" spans="2:11" x14ac:dyDescent="0.3">
      <c r="B94" s="8"/>
    </row>
    <row r="95" spans="2:11" x14ac:dyDescent="0.3">
      <c r="B95" s="8"/>
    </row>
    <row r="96" spans="2:11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8"/>
    </row>
    <row r="169" spans="2:2" x14ac:dyDescent="0.3">
      <c r="B169" s="8"/>
    </row>
    <row r="170" spans="2:2" x14ac:dyDescent="0.3">
      <c r="B170" s="8"/>
    </row>
    <row r="171" spans="2:2" x14ac:dyDescent="0.3">
      <c r="B171" s="8"/>
    </row>
    <row r="172" spans="2:2" x14ac:dyDescent="0.3">
      <c r="B172" s="8"/>
    </row>
    <row r="173" spans="2:2" x14ac:dyDescent="0.3">
      <c r="B173" s="8"/>
    </row>
    <row r="174" spans="2:2" x14ac:dyDescent="0.3">
      <c r="B174" s="8"/>
    </row>
    <row r="175" spans="2:2" x14ac:dyDescent="0.3">
      <c r="B175" s="8"/>
    </row>
    <row r="176" spans="2:2" x14ac:dyDescent="0.3">
      <c r="B176" s="8"/>
    </row>
    <row r="177" spans="2:2" x14ac:dyDescent="0.3">
      <c r="B177" s="8"/>
    </row>
    <row r="178" spans="2:2" x14ac:dyDescent="0.3">
      <c r="B178" s="8"/>
    </row>
    <row r="179" spans="2:2" x14ac:dyDescent="0.3">
      <c r="B179" s="8"/>
    </row>
    <row r="180" spans="2:2" x14ac:dyDescent="0.3">
      <c r="B180" s="8"/>
    </row>
    <row r="181" spans="2:2" x14ac:dyDescent="0.3">
      <c r="B181" s="8"/>
    </row>
    <row r="182" spans="2:2" x14ac:dyDescent="0.3">
      <c r="B182" s="8"/>
    </row>
    <row r="183" spans="2:2" x14ac:dyDescent="0.3">
      <c r="B183" s="8"/>
    </row>
    <row r="184" spans="2:2" x14ac:dyDescent="0.3">
      <c r="B184" s="8"/>
    </row>
    <row r="185" spans="2:2" x14ac:dyDescent="0.3">
      <c r="B185" s="8"/>
    </row>
    <row r="186" spans="2:2" x14ac:dyDescent="0.3">
      <c r="B186" s="8"/>
    </row>
    <row r="187" spans="2:2" x14ac:dyDescent="0.3">
      <c r="B187" s="8"/>
    </row>
    <row r="188" spans="2:2" x14ac:dyDescent="0.3">
      <c r="B188" s="8"/>
    </row>
    <row r="189" spans="2:2" x14ac:dyDescent="0.3">
      <c r="B189" s="8"/>
    </row>
    <row r="190" spans="2:2" x14ac:dyDescent="0.3">
      <c r="B190" s="8"/>
    </row>
    <row r="191" spans="2:2" x14ac:dyDescent="0.3">
      <c r="B191" s="8"/>
    </row>
    <row r="192" spans="2:2" x14ac:dyDescent="0.3">
      <c r="B192" s="8"/>
    </row>
    <row r="193" spans="2:2" x14ac:dyDescent="0.3">
      <c r="B193" s="8"/>
    </row>
    <row r="194" spans="2:2" x14ac:dyDescent="0.3">
      <c r="B194" s="8"/>
    </row>
    <row r="195" spans="2:2" x14ac:dyDescent="0.3">
      <c r="B195" s="8"/>
    </row>
    <row r="196" spans="2:2" x14ac:dyDescent="0.3">
      <c r="B196" s="8"/>
    </row>
    <row r="197" spans="2:2" x14ac:dyDescent="0.3">
      <c r="B197" s="8"/>
    </row>
    <row r="198" spans="2:2" x14ac:dyDescent="0.3">
      <c r="B198" s="8"/>
    </row>
    <row r="199" spans="2:2" x14ac:dyDescent="0.3">
      <c r="B199" s="8"/>
    </row>
    <row r="200" spans="2:2" x14ac:dyDescent="0.3">
      <c r="B200" s="8"/>
    </row>
    <row r="201" spans="2:2" x14ac:dyDescent="0.3">
      <c r="B201" s="8"/>
    </row>
    <row r="202" spans="2:2" x14ac:dyDescent="0.3">
      <c r="B202" s="8"/>
    </row>
    <row r="203" spans="2:2" x14ac:dyDescent="0.3">
      <c r="B203" s="8"/>
    </row>
    <row r="204" spans="2:2" x14ac:dyDescent="0.3">
      <c r="B204" s="8"/>
    </row>
    <row r="205" spans="2:2" x14ac:dyDescent="0.3">
      <c r="B205" s="8"/>
    </row>
    <row r="206" spans="2:2" x14ac:dyDescent="0.3">
      <c r="B206" s="8"/>
    </row>
    <row r="207" spans="2:2" x14ac:dyDescent="0.3">
      <c r="B207" s="8"/>
    </row>
    <row r="208" spans="2:2" x14ac:dyDescent="0.3">
      <c r="B208" s="8"/>
    </row>
    <row r="209" spans="2:2" x14ac:dyDescent="0.3">
      <c r="B209" s="8"/>
    </row>
    <row r="210" spans="2:2" x14ac:dyDescent="0.3">
      <c r="B210" s="8"/>
    </row>
    <row r="211" spans="2:2" x14ac:dyDescent="0.3">
      <c r="B211" s="8"/>
    </row>
    <row r="212" spans="2:2" x14ac:dyDescent="0.3">
      <c r="B212" s="8"/>
    </row>
    <row r="213" spans="2:2" x14ac:dyDescent="0.3">
      <c r="B213" s="8"/>
    </row>
    <row r="214" spans="2:2" x14ac:dyDescent="0.3">
      <c r="B214" s="8"/>
    </row>
    <row r="215" spans="2:2" x14ac:dyDescent="0.3">
      <c r="B215" s="8"/>
    </row>
    <row r="216" spans="2:2" x14ac:dyDescent="0.3">
      <c r="B216" s="8"/>
    </row>
    <row r="217" spans="2:2" x14ac:dyDescent="0.3">
      <c r="B217" s="8"/>
    </row>
    <row r="218" spans="2:2" x14ac:dyDescent="0.3">
      <c r="B218" s="8"/>
    </row>
    <row r="219" spans="2:2" x14ac:dyDescent="0.3">
      <c r="B219" s="8"/>
    </row>
    <row r="220" spans="2:2" x14ac:dyDescent="0.3">
      <c r="B220" s="8"/>
    </row>
    <row r="221" spans="2:2" x14ac:dyDescent="0.3">
      <c r="B221" s="8"/>
    </row>
    <row r="222" spans="2:2" x14ac:dyDescent="0.3">
      <c r="B222" s="8"/>
    </row>
    <row r="223" spans="2:2" x14ac:dyDescent="0.3">
      <c r="B223" s="8"/>
    </row>
    <row r="224" spans="2:2" x14ac:dyDescent="0.3">
      <c r="B224" s="8"/>
    </row>
    <row r="225" spans="2:2" x14ac:dyDescent="0.3">
      <c r="B225" s="8"/>
    </row>
    <row r="226" spans="2:2" x14ac:dyDescent="0.3">
      <c r="B226" s="8"/>
    </row>
    <row r="227" spans="2:2" x14ac:dyDescent="0.3">
      <c r="B227" s="8"/>
    </row>
    <row r="228" spans="2:2" x14ac:dyDescent="0.3">
      <c r="B228" s="8"/>
    </row>
    <row r="229" spans="2:2" x14ac:dyDescent="0.3">
      <c r="B229" s="8"/>
    </row>
    <row r="230" spans="2:2" x14ac:dyDescent="0.3">
      <c r="B230" s="8"/>
    </row>
    <row r="231" spans="2:2" x14ac:dyDescent="0.3">
      <c r="B231" s="8"/>
    </row>
    <row r="232" spans="2:2" x14ac:dyDescent="0.3">
      <c r="B232" s="8"/>
    </row>
    <row r="233" spans="2:2" x14ac:dyDescent="0.3">
      <c r="B233" s="8"/>
    </row>
    <row r="234" spans="2:2" x14ac:dyDescent="0.3">
      <c r="B234" s="8"/>
    </row>
    <row r="235" spans="2:2" x14ac:dyDescent="0.3">
      <c r="B235" s="8"/>
    </row>
    <row r="236" spans="2:2" x14ac:dyDescent="0.3">
      <c r="B236" s="8"/>
    </row>
    <row r="237" spans="2:2" x14ac:dyDescent="0.3">
      <c r="B237" s="8"/>
    </row>
    <row r="238" spans="2:2" x14ac:dyDescent="0.3">
      <c r="B238" s="8"/>
    </row>
    <row r="239" spans="2:2" x14ac:dyDescent="0.3">
      <c r="B239" s="8"/>
    </row>
    <row r="240" spans="2:2" x14ac:dyDescent="0.3">
      <c r="B240" s="8"/>
    </row>
    <row r="241" spans="2:2" x14ac:dyDescent="0.3">
      <c r="B241" s="8"/>
    </row>
    <row r="242" spans="2:2" x14ac:dyDescent="0.3">
      <c r="B242" s="8"/>
    </row>
    <row r="243" spans="2:2" x14ac:dyDescent="0.3">
      <c r="B243" s="8"/>
    </row>
    <row r="244" spans="2:2" x14ac:dyDescent="0.3">
      <c r="B244" s="8"/>
    </row>
    <row r="245" spans="2:2" x14ac:dyDescent="0.3">
      <c r="B245" s="8"/>
    </row>
    <row r="246" spans="2:2" x14ac:dyDescent="0.3">
      <c r="B246" s="8"/>
    </row>
    <row r="247" spans="2:2" x14ac:dyDescent="0.3">
      <c r="B247" s="8"/>
    </row>
    <row r="248" spans="2:2" x14ac:dyDescent="0.3">
      <c r="B248" s="8"/>
    </row>
    <row r="249" spans="2:2" x14ac:dyDescent="0.3">
      <c r="B249" s="8"/>
    </row>
    <row r="250" spans="2:2" x14ac:dyDescent="0.3">
      <c r="B250" s="8"/>
    </row>
    <row r="251" spans="2:2" x14ac:dyDescent="0.3">
      <c r="B251" s="8"/>
    </row>
    <row r="252" spans="2:2" x14ac:dyDescent="0.3">
      <c r="B252" s="8"/>
    </row>
    <row r="253" spans="2:2" x14ac:dyDescent="0.3">
      <c r="B253" s="8"/>
    </row>
    <row r="254" spans="2:2" x14ac:dyDescent="0.3">
      <c r="B254" s="8"/>
    </row>
    <row r="255" spans="2:2" x14ac:dyDescent="0.3">
      <c r="B255" s="8"/>
    </row>
    <row r="256" spans="2:2" x14ac:dyDescent="0.3">
      <c r="B256" s="8"/>
    </row>
    <row r="257" spans="2:2" x14ac:dyDescent="0.3">
      <c r="B257" s="8"/>
    </row>
    <row r="258" spans="2:2" x14ac:dyDescent="0.3">
      <c r="B258" s="8"/>
    </row>
    <row r="259" spans="2:2" x14ac:dyDescent="0.3">
      <c r="B259" s="8"/>
    </row>
    <row r="260" spans="2:2" x14ac:dyDescent="0.3">
      <c r="B260" s="8"/>
    </row>
    <row r="261" spans="2:2" x14ac:dyDescent="0.3">
      <c r="B261" s="8"/>
    </row>
    <row r="262" spans="2:2" x14ac:dyDescent="0.3">
      <c r="B262" s="8"/>
    </row>
    <row r="263" spans="2:2" x14ac:dyDescent="0.3">
      <c r="B263" s="8"/>
    </row>
    <row r="264" spans="2:2" x14ac:dyDescent="0.3">
      <c r="B264" s="8"/>
    </row>
    <row r="265" spans="2:2" x14ac:dyDescent="0.3">
      <c r="B265" s="8"/>
    </row>
    <row r="266" spans="2:2" x14ac:dyDescent="0.3">
      <c r="B266" s="8"/>
    </row>
    <row r="267" spans="2:2" x14ac:dyDescent="0.3">
      <c r="B267" s="8"/>
    </row>
    <row r="268" spans="2:2" x14ac:dyDescent="0.3">
      <c r="B268" s="8"/>
    </row>
    <row r="269" spans="2:2" x14ac:dyDescent="0.3">
      <c r="B269" s="8"/>
    </row>
    <row r="270" spans="2:2" x14ac:dyDescent="0.3">
      <c r="B270" s="8"/>
    </row>
    <row r="271" spans="2:2" x14ac:dyDescent="0.3">
      <c r="B271" s="8"/>
    </row>
    <row r="272" spans="2:2" x14ac:dyDescent="0.3">
      <c r="B272" s="8"/>
    </row>
    <row r="273" spans="2:2" x14ac:dyDescent="0.3">
      <c r="B273" s="8"/>
    </row>
    <row r="274" spans="2:2" x14ac:dyDescent="0.3">
      <c r="B274" s="8"/>
    </row>
    <row r="275" spans="2:2" x14ac:dyDescent="0.3">
      <c r="B275" s="8"/>
    </row>
    <row r="276" spans="2:2" x14ac:dyDescent="0.3">
      <c r="B276" s="8"/>
    </row>
    <row r="277" spans="2:2" x14ac:dyDescent="0.3">
      <c r="B277" s="8"/>
    </row>
    <row r="278" spans="2:2" x14ac:dyDescent="0.3">
      <c r="B278" s="8"/>
    </row>
    <row r="279" spans="2:2" x14ac:dyDescent="0.3">
      <c r="B279" s="8"/>
    </row>
    <row r="280" spans="2:2" x14ac:dyDescent="0.3">
      <c r="B280" s="8"/>
    </row>
    <row r="281" spans="2:2" x14ac:dyDescent="0.3">
      <c r="B281" s="8"/>
    </row>
    <row r="282" spans="2:2" x14ac:dyDescent="0.3">
      <c r="B282" s="8"/>
    </row>
    <row r="283" spans="2:2" x14ac:dyDescent="0.3">
      <c r="B283" s="8"/>
    </row>
    <row r="284" spans="2:2" x14ac:dyDescent="0.3">
      <c r="B284" s="8"/>
    </row>
    <row r="285" spans="2:2" x14ac:dyDescent="0.3">
      <c r="B285" s="8"/>
    </row>
    <row r="286" spans="2:2" x14ac:dyDescent="0.3">
      <c r="B286" s="8"/>
    </row>
    <row r="287" spans="2:2" x14ac:dyDescent="0.3">
      <c r="B287" s="8"/>
    </row>
    <row r="288" spans="2:2" x14ac:dyDescent="0.3">
      <c r="B288" s="8"/>
    </row>
    <row r="289" spans="2:2" x14ac:dyDescent="0.3">
      <c r="B289" s="8"/>
    </row>
    <row r="290" spans="2:2" x14ac:dyDescent="0.3">
      <c r="B290" s="8"/>
    </row>
    <row r="291" spans="2:2" x14ac:dyDescent="0.3">
      <c r="B291" s="8"/>
    </row>
    <row r="292" spans="2:2" x14ac:dyDescent="0.3">
      <c r="B292" s="8"/>
    </row>
    <row r="293" spans="2:2" x14ac:dyDescent="0.3">
      <c r="B293" s="8"/>
    </row>
    <row r="294" spans="2:2" x14ac:dyDescent="0.3">
      <c r="B294" s="8"/>
    </row>
    <row r="295" spans="2:2" x14ac:dyDescent="0.3">
      <c r="B295" s="8"/>
    </row>
    <row r="296" spans="2:2" x14ac:dyDescent="0.3">
      <c r="B296" s="8"/>
    </row>
  </sheetData>
  <pageMargins left="0.7" right="0.7" top="0.75" bottom="0.75" header="0.3" footer="0.3"/>
  <pageSetup orientation="portrait" r:id="rId1"/>
  <ignoredErrors>
    <ignoredError sqref="C6:E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830-3FBD-4CA5-8717-117B82280E2A}">
  <dimension ref="A1:O69"/>
  <sheetViews>
    <sheetView zoomScale="160" zoomScaleNormal="160" workbookViewId="0"/>
  </sheetViews>
  <sheetFormatPr defaultRowHeight="14.4" x14ac:dyDescent="0.3"/>
  <cols>
    <col min="1" max="1" width="7.44140625" style="23" bestFit="1" customWidth="1"/>
    <col min="2" max="2" width="17.44140625" customWidth="1"/>
    <col min="4" max="4" width="7.109375" customWidth="1"/>
    <col min="5" max="5" width="4.5546875" customWidth="1"/>
    <col min="6" max="6" width="4.88671875" customWidth="1"/>
    <col min="7" max="7" width="5.33203125" customWidth="1"/>
    <col min="8" max="8" width="4.88671875" customWidth="1"/>
    <col min="9" max="9" width="5.44140625" customWidth="1"/>
    <col min="10" max="10" width="4.5546875" customWidth="1"/>
    <col min="11" max="11" width="4" customWidth="1"/>
    <col min="12" max="12" width="5" customWidth="1"/>
    <col min="13" max="13" width="4.88671875" customWidth="1"/>
    <col min="14" max="14" width="4.6640625" customWidth="1"/>
    <col min="15" max="15" width="5.109375" customWidth="1"/>
  </cols>
  <sheetData>
    <row r="1" spans="1:15" x14ac:dyDescent="0.3">
      <c r="A1" t="s">
        <v>49</v>
      </c>
    </row>
    <row r="2" spans="1:15" x14ac:dyDescent="0.3">
      <c r="A2"/>
    </row>
    <row r="3" spans="1:15" x14ac:dyDescent="0.3">
      <c r="A3" s="2" t="s">
        <v>15</v>
      </c>
      <c r="B3" s="2" t="s">
        <v>16</v>
      </c>
      <c r="C3" s="2" t="s">
        <v>17</v>
      </c>
      <c r="D3" s="2" t="s">
        <v>45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</row>
    <row r="4" spans="1:15" x14ac:dyDescent="0.3">
      <c r="A4" s="22">
        <v>42005</v>
      </c>
      <c r="B4" s="1">
        <v>9214266.0165999997</v>
      </c>
      <c r="C4">
        <f>YEAR(A4)</f>
        <v>2015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2">
        <v>42036</v>
      </c>
      <c r="B5" s="1">
        <v>10786761.054400004</v>
      </c>
      <c r="C5">
        <f t="shared" ref="C5:C68" si="0">YEAR(A5)</f>
        <v>2015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2">
        <v>42064</v>
      </c>
      <c r="B6" s="1">
        <v>10323989.43114</v>
      </c>
      <c r="C6">
        <f t="shared" si="0"/>
        <v>2015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t="15" customHeight="1" x14ac:dyDescent="0.3">
      <c r="A7" s="22">
        <v>42095</v>
      </c>
      <c r="B7" s="1">
        <v>16228957.204600001</v>
      </c>
      <c r="C7">
        <f t="shared" si="0"/>
        <v>2015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2">
        <v>42125</v>
      </c>
      <c r="B8" s="1">
        <v>12282877.765140001</v>
      </c>
      <c r="C8">
        <f t="shared" si="0"/>
        <v>2015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2">
        <v>42156</v>
      </c>
      <c r="B9" s="1">
        <v>11680789.885</v>
      </c>
      <c r="C9">
        <f t="shared" si="0"/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2">
        <v>42186</v>
      </c>
      <c r="B10" s="1">
        <v>12559514.013900001</v>
      </c>
      <c r="C10">
        <f t="shared" si="0"/>
        <v>2015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2">
        <v>42217</v>
      </c>
      <c r="B11" s="1">
        <v>12910919.991000008</v>
      </c>
      <c r="C11">
        <f t="shared" si="0"/>
        <v>2015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ht="15" customHeight="1" x14ac:dyDescent="0.3">
      <c r="A12" s="22">
        <v>42248</v>
      </c>
      <c r="B12" s="1">
        <v>17405678.046</v>
      </c>
      <c r="C12">
        <f t="shared" si="0"/>
        <v>2015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3">
      <c r="A13" s="22">
        <v>42278</v>
      </c>
      <c r="B13" s="1">
        <v>12748216.7074</v>
      </c>
      <c r="C13">
        <f t="shared" si="0"/>
        <v>2015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3">
      <c r="A14" s="22">
        <v>42309</v>
      </c>
      <c r="B14" s="1">
        <v>9534151.7925000042</v>
      </c>
      <c r="C14">
        <f t="shared" si="0"/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3">
      <c r="A15" s="22">
        <v>42339</v>
      </c>
      <c r="B15" s="1">
        <v>15306954.838300001</v>
      </c>
      <c r="C15">
        <f t="shared" si="0"/>
        <v>2015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2">
        <v>42370</v>
      </c>
      <c r="B16" s="1">
        <v>10240208.716</v>
      </c>
      <c r="C16">
        <f t="shared" si="0"/>
        <v>2016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2">
        <v>42401</v>
      </c>
      <c r="B17" s="1">
        <v>11542203.2678</v>
      </c>
      <c r="C17">
        <f t="shared" si="0"/>
        <v>2016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2">
        <v>42430</v>
      </c>
      <c r="B18" s="1">
        <v>16313760.279999999</v>
      </c>
      <c r="C18">
        <f t="shared" si="0"/>
        <v>2016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2">
        <v>42461</v>
      </c>
      <c r="B19" s="1">
        <v>11344345.559999999</v>
      </c>
      <c r="C19">
        <f t="shared" si="0"/>
        <v>2016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2">
        <v>42491</v>
      </c>
      <c r="B20" s="1">
        <v>12915075.570800001</v>
      </c>
      <c r="C20">
        <f t="shared" si="0"/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2">
        <v>42522</v>
      </c>
      <c r="B21" s="1">
        <v>12040451.2926</v>
      </c>
      <c r="C21">
        <f t="shared" si="0"/>
        <v>2016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2">
        <v>42552</v>
      </c>
      <c r="B22" s="1">
        <v>13459549.532400001</v>
      </c>
      <c r="C22">
        <f t="shared" si="0"/>
        <v>2016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2">
        <v>42583</v>
      </c>
      <c r="B23" s="1">
        <v>13421019.860200001</v>
      </c>
      <c r="C23">
        <f t="shared" si="0"/>
        <v>2016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x14ac:dyDescent="0.3">
      <c r="A24" s="22">
        <v>42614</v>
      </c>
      <c r="B24" s="1">
        <v>18449013.588599999</v>
      </c>
      <c r="C24">
        <f t="shared" si="0"/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</row>
    <row r="25" spans="1:15" x14ac:dyDescent="0.3">
      <c r="A25" s="22">
        <v>42644</v>
      </c>
      <c r="B25" s="1">
        <v>13246013.804400001</v>
      </c>
      <c r="C25">
        <f t="shared" si="0"/>
        <v>2016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 x14ac:dyDescent="0.3">
      <c r="A26" s="22">
        <v>42675</v>
      </c>
      <c r="B26" s="1">
        <v>10091338.117799999</v>
      </c>
      <c r="C26">
        <f t="shared" si="0"/>
        <v>2016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</row>
    <row r="27" spans="1:15" x14ac:dyDescent="0.3">
      <c r="A27" s="22">
        <v>42705</v>
      </c>
      <c r="B27" s="1">
        <v>15657532.08</v>
      </c>
      <c r="C27">
        <f t="shared" si="0"/>
        <v>2016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2">
        <v>42736</v>
      </c>
      <c r="B28" s="1">
        <v>11405066.4164999</v>
      </c>
      <c r="C28">
        <f t="shared" si="0"/>
        <v>2017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2">
        <v>42767</v>
      </c>
      <c r="B29" s="1">
        <v>12352111.069</v>
      </c>
      <c r="C29">
        <f t="shared" si="0"/>
        <v>2017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2">
        <v>42795</v>
      </c>
      <c r="B30" s="1">
        <v>12842759.773600001</v>
      </c>
      <c r="C30">
        <f t="shared" si="0"/>
        <v>2017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2">
        <v>42826</v>
      </c>
      <c r="B31" s="1">
        <v>16390680.0044</v>
      </c>
      <c r="C31">
        <f t="shared" si="0"/>
        <v>2017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2">
        <v>42856</v>
      </c>
      <c r="B32" s="1">
        <v>14063037.3345</v>
      </c>
      <c r="C32">
        <f t="shared" si="0"/>
        <v>2017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2">
        <v>42887</v>
      </c>
      <c r="B33" s="1">
        <v>12637438.672499999</v>
      </c>
      <c r="C33">
        <f t="shared" si="0"/>
        <v>2017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2">
        <v>42917</v>
      </c>
      <c r="B34" s="1">
        <v>13988093.625</v>
      </c>
      <c r="C34">
        <f t="shared" si="0"/>
        <v>2017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2">
        <v>42948</v>
      </c>
      <c r="B35" s="1">
        <v>13905670.479499999</v>
      </c>
      <c r="C35">
        <f t="shared" si="0"/>
        <v>2017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 x14ac:dyDescent="0.3">
      <c r="A36" s="22">
        <v>42979</v>
      </c>
      <c r="B36" s="1">
        <v>19860760.844000001</v>
      </c>
      <c r="C36">
        <f t="shared" si="0"/>
        <v>2017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</row>
    <row r="37" spans="1:15" x14ac:dyDescent="0.3">
      <c r="A37" s="22">
        <v>43009</v>
      </c>
      <c r="B37" s="1">
        <v>14047107.8245</v>
      </c>
      <c r="C37">
        <f t="shared" si="0"/>
        <v>2017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</row>
    <row r="38" spans="1:15" x14ac:dyDescent="0.3">
      <c r="A38" s="22">
        <v>43040</v>
      </c>
      <c r="B38" s="1">
        <v>10512254.438999999</v>
      </c>
      <c r="C38">
        <f t="shared" si="0"/>
        <v>2017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3">
      <c r="A39" s="22">
        <v>43070</v>
      </c>
      <c r="B39" s="1">
        <v>16271748.856000001</v>
      </c>
      <c r="C39">
        <f t="shared" si="0"/>
        <v>2017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2">
        <v>43101</v>
      </c>
      <c r="B40" s="1">
        <v>12251326.460000001</v>
      </c>
      <c r="C40">
        <f t="shared" si="0"/>
        <v>2018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2">
        <v>43132</v>
      </c>
      <c r="B41" s="1">
        <v>13224860.880000001</v>
      </c>
      <c r="C41">
        <f t="shared" si="0"/>
        <v>2018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2">
        <v>43160</v>
      </c>
      <c r="B42" s="1">
        <v>18024159.964600001</v>
      </c>
      <c r="C42">
        <f t="shared" si="0"/>
        <v>2018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2">
        <v>43191</v>
      </c>
      <c r="B43" s="1">
        <v>12312880.468800001</v>
      </c>
      <c r="C43">
        <f t="shared" si="0"/>
        <v>2018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2">
        <v>43221</v>
      </c>
      <c r="B44" s="1">
        <v>15219253.909999991</v>
      </c>
      <c r="C44">
        <f t="shared" si="0"/>
        <v>2018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2">
        <v>43252</v>
      </c>
      <c r="B45" s="1">
        <v>13208457.580600001</v>
      </c>
      <c r="C45">
        <f t="shared" si="0"/>
        <v>2018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2">
        <v>43282</v>
      </c>
      <c r="B46" s="1">
        <v>14472345.380000001</v>
      </c>
      <c r="C46">
        <f t="shared" si="0"/>
        <v>2018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2">
        <v>43313</v>
      </c>
      <c r="B47" s="1">
        <v>14760735.17</v>
      </c>
      <c r="C47">
        <f t="shared" si="0"/>
        <v>2018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</row>
    <row r="48" spans="1:15" x14ac:dyDescent="0.3">
      <c r="A48" s="22">
        <v>43344</v>
      </c>
      <c r="B48" s="1">
        <v>21248410.579999998</v>
      </c>
      <c r="C48">
        <f t="shared" si="0"/>
        <v>2018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1:15" x14ac:dyDescent="0.3">
      <c r="A49" s="22">
        <v>43374</v>
      </c>
      <c r="B49" s="1">
        <v>15003097.199999999</v>
      </c>
      <c r="C49">
        <f t="shared" si="0"/>
        <v>2018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 x14ac:dyDescent="0.3">
      <c r="A50" s="22">
        <v>43405</v>
      </c>
      <c r="B50" s="1">
        <v>11243818.67</v>
      </c>
      <c r="C50">
        <f t="shared" si="0"/>
        <v>2018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3">
      <c r="A51" s="22">
        <v>43435</v>
      </c>
      <c r="B51" s="1">
        <v>16870442.149999999</v>
      </c>
      <c r="C51">
        <f t="shared" si="0"/>
        <v>2018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2">
        <v>43466</v>
      </c>
      <c r="B52" s="1">
        <v>13290286.948000001</v>
      </c>
      <c r="C52">
        <f t="shared" si="0"/>
        <v>2019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2">
        <v>43497</v>
      </c>
      <c r="B53" s="1">
        <v>14180410.5064</v>
      </c>
      <c r="C53">
        <f t="shared" si="0"/>
        <v>2019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2">
        <v>43525</v>
      </c>
      <c r="B54" s="1">
        <v>13051459.5</v>
      </c>
      <c r="C54">
        <f t="shared" si="0"/>
        <v>2019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2">
        <v>43556</v>
      </c>
      <c r="B55" s="1">
        <v>18784007.879999999</v>
      </c>
      <c r="C55">
        <f t="shared" si="0"/>
        <v>2019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2">
        <v>43586</v>
      </c>
      <c r="B56" s="1">
        <v>15994214.6</v>
      </c>
      <c r="C56">
        <f t="shared" si="0"/>
        <v>2019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2">
        <v>43617</v>
      </c>
      <c r="B57" s="1">
        <v>14196588.4</v>
      </c>
      <c r="C57">
        <f t="shared" si="0"/>
        <v>2019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2">
        <v>43647</v>
      </c>
      <c r="B58" s="1">
        <v>15492570.0744</v>
      </c>
      <c r="C58">
        <f t="shared" si="0"/>
        <v>2019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2">
        <v>43678</v>
      </c>
      <c r="B59" s="1">
        <v>15440653.6708</v>
      </c>
      <c r="C59">
        <f t="shared" si="0"/>
        <v>2019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 x14ac:dyDescent="0.3">
      <c r="A60" s="22">
        <v>43709</v>
      </c>
      <c r="B60" s="1">
        <v>22882391.215799998</v>
      </c>
      <c r="C60">
        <f t="shared" si="0"/>
        <v>2019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</row>
    <row r="61" spans="1:15" x14ac:dyDescent="0.3">
      <c r="A61" s="22">
        <v>43739</v>
      </c>
      <c r="B61" s="1">
        <v>15820257.57799999</v>
      </c>
      <c r="C61">
        <f t="shared" si="0"/>
        <v>2019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</row>
    <row r="62" spans="1:15" x14ac:dyDescent="0.3">
      <c r="A62" s="22">
        <v>43770</v>
      </c>
      <c r="B62" s="1">
        <v>12070843.319599999</v>
      </c>
      <c r="C62">
        <f t="shared" si="0"/>
        <v>2019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</row>
    <row r="63" spans="1:15" x14ac:dyDescent="0.3">
      <c r="A63" s="22">
        <v>43800</v>
      </c>
      <c r="B63" s="1">
        <v>16657046.269200001</v>
      </c>
      <c r="C63">
        <f t="shared" si="0"/>
        <v>2019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2">
        <v>43831</v>
      </c>
      <c r="B64" s="1">
        <v>14407021.27</v>
      </c>
      <c r="C64">
        <f t="shared" si="0"/>
        <v>2020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2">
        <v>43862</v>
      </c>
      <c r="B65" s="1">
        <v>15268119.810000001</v>
      </c>
      <c r="C65">
        <f t="shared" si="0"/>
        <v>2020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2">
        <v>43891</v>
      </c>
      <c r="B66" s="1">
        <v>13897025.225500001</v>
      </c>
      <c r="C66">
        <f t="shared" si="0"/>
        <v>2020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2">
        <v>43922</v>
      </c>
      <c r="B67" s="1">
        <v>19298533.776999999</v>
      </c>
      <c r="C67">
        <f t="shared" si="0"/>
        <v>2020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2">
        <v>43952</v>
      </c>
      <c r="B68" s="1">
        <v>17461585.608199999</v>
      </c>
      <c r="C68">
        <f t="shared" si="0"/>
        <v>2020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2">
        <v>43983</v>
      </c>
      <c r="B69" s="1">
        <v>15390352.970000001</v>
      </c>
      <c r="C69">
        <f t="shared" ref="C69" si="1">YEAR(A69)</f>
        <v>2020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7800-66DE-46EC-8044-79EA1B5056A8}">
  <dimension ref="A1:Y104"/>
  <sheetViews>
    <sheetView showGridLines="0" zoomScale="60" zoomScaleNormal="145" workbookViewId="0"/>
  </sheetViews>
  <sheetFormatPr defaultRowHeight="14.4" x14ac:dyDescent="0.3"/>
  <cols>
    <col min="1" max="1" width="18" bestFit="1" customWidth="1"/>
    <col min="2" max="2" width="25.21875" bestFit="1" customWidth="1"/>
    <col min="3" max="3" width="29" customWidth="1"/>
    <col min="5" max="5" width="11.5546875" bestFit="1" customWidth="1"/>
    <col min="6" max="6" width="13.109375" bestFit="1" customWidth="1"/>
    <col min="9" max="9" width="15.5546875" bestFit="1" customWidth="1"/>
    <col min="10" max="10" width="8.21875" bestFit="1" customWidth="1"/>
    <col min="11" max="11" width="14.33203125" bestFit="1" customWidth="1"/>
    <col min="12" max="12" width="17.33203125" bestFit="1" customWidth="1"/>
    <col min="13" max="13" width="10.44140625" bestFit="1" customWidth="1"/>
    <col min="14" max="14" width="12.6640625" bestFit="1" customWidth="1"/>
    <col min="15" max="16" width="13.44140625" bestFit="1" customWidth="1"/>
    <col min="17" max="17" width="13.109375" bestFit="1" customWidth="1"/>
    <col min="18" max="18" width="13.44140625" bestFit="1" customWidth="1"/>
    <col min="19" max="19" width="13.109375" bestFit="1" customWidth="1"/>
    <col min="20" max="20" width="13.44140625" bestFit="1" customWidth="1"/>
    <col min="21" max="21" width="13.109375" bestFit="1" customWidth="1"/>
    <col min="22" max="22" width="12.44140625" bestFit="1" customWidth="1"/>
    <col min="23" max="23" width="12.33203125" bestFit="1" customWidth="1"/>
    <col min="24" max="24" width="13.109375" bestFit="1" customWidth="1"/>
    <col min="25" max="25" width="13.44140625" bestFit="1" customWidth="1"/>
  </cols>
  <sheetData>
    <row r="1" spans="1:6" x14ac:dyDescent="0.3">
      <c r="A1" t="s">
        <v>49</v>
      </c>
    </row>
    <row r="3" spans="1:6" x14ac:dyDescent="0.3">
      <c r="A3" t="s">
        <v>18</v>
      </c>
    </row>
    <row r="4" spans="1:6" ht="15" thickBot="1" x14ac:dyDescent="0.35"/>
    <row r="5" spans="1:6" x14ac:dyDescent="0.3">
      <c r="A5" s="12" t="s">
        <v>19</v>
      </c>
      <c r="B5" s="12"/>
    </row>
    <row r="6" spans="1:6" x14ac:dyDescent="0.3">
      <c r="A6" s="9" t="s">
        <v>20</v>
      </c>
      <c r="B6" s="9">
        <v>0.9884857050627438</v>
      </c>
    </row>
    <row r="7" spans="1:6" x14ac:dyDescent="0.3">
      <c r="A7" s="9" t="s">
        <v>21</v>
      </c>
      <c r="B7" s="9">
        <v>0.9771039891133898</v>
      </c>
    </row>
    <row r="8" spans="1:6" x14ac:dyDescent="0.3">
      <c r="A8" s="14" t="s">
        <v>22</v>
      </c>
      <c r="B8" s="15">
        <v>0.97137998639173717</v>
      </c>
      <c r="C8" s="20" t="s">
        <v>47</v>
      </c>
    </row>
    <row r="9" spans="1:6" x14ac:dyDescent="0.3">
      <c r="A9" s="9" t="s">
        <v>23</v>
      </c>
      <c r="B9" s="9">
        <v>471819.92509240261</v>
      </c>
    </row>
    <row r="10" spans="1:6" ht="15" thickBot="1" x14ac:dyDescent="0.35">
      <c r="A10" s="10" t="s">
        <v>24</v>
      </c>
      <c r="B10" s="10">
        <v>66</v>
      </c>
    </row>
    <row r="12" spans="1:6" ht="15" thickBot="1" x14ac:dyDescent="0.35">
      <c r="A12" t="s">
        <v>25</v>
      </c>
    </row>
    <row r="13" spans="1:6" x14ac:dyDescent="0.3">
      <c r="A13" s="11"/>
      <c r="B13" s="11" t="s">
        <v>30</v>
      </c>
      <c r="C13" s="11" t="s">
        <v>31</v>
      </c>
      <c r="D13" s="11" t="s">
        <v>32</v>
      </c>
      <c r="E13" s="11" t="s">
        <v>33</v>
      </c>
      <c r="F13" s="11" t="s">
        <v>34</v>
      </c>
    </row>
    <row r="14" spans="1:6" x14ac:dyDescent="0.3">
      <c r="A14" s="9" t="s">
        <v>26</v>
      </c>
      <c r="B14" s="9">
        <v>13</v>
      </c>
      <c r="C14" s="9">
        <v>494011275675010.5</v>
      </c>
      <c r="D14" s="9">
        <v>38000867359616.195</v>
      </c>
      <c r="E14" s="9">
        <v>170.70292182378603</v>
      </c>
      <c r="F14" s="9">
        <v>7.9720034120727147E-38</v>
      </c>
    </row>
    <row r="15" spans="1:6" x14ac:dyDescent="0.3">
      <c r="A15" s="9" t="s">
        <v>27</v>
      </c>
      <c r="B15" s="9">
        <v>52</v>
      </c>
      <c r="C15" s="9">
        <v>11575930169138.422</v>
      </c>
      <c r="D15" s="9">
        <v>222614041714.20041</v>
      </c>
      <c r="E15" s="9"/>
      <c r="F15" s="9"/>
    </row>
    <row r="16" spans="1:6" ht="15" thickBot="1" x14ac:dyDescent="0.35">
      <c r="A16" s="10" t="s">
        <v>28</v>
      </c>
      <c r="B16" s="10">
        <v>65</v>
      </c>
      <c r="C16" s="10">
        <v>505587205844148.94</v>
      </c>
      <c r="D16" s="10"/>
      <c r="E16" s="10"/>
      <c r="F16" s="10"/>
    </row>
    <row r="17" spans="1:25" ht="15" thickBot="1" x14ac:dyDescent="0.35"/>
    <row r="18" spans="1:25" x14ac:dyDescent="0.3">
      <c r="A18" s="11"/>
      <c r="B18" s="11" t="s">
        <v>35</v>
      </c>
      <c r="C18" s="11" t="s">
        <v>23</v>
      </c>
      <c r="D18" s="11" t="s">
        <v>36</v>
      </c>
      <c r="E18" s="11" t="s">
        <v>37</v>
      </c>
      <c r="F18" s="11" t="s">
        <v>38</v>
      </c>
      <c r="G18" s="11" t="s">
        <v>39</v>
      </c>
      <c r="L18" s="1">
        <v>-1609791742.8265042</v>
      </c>
      <c r="M18" s="1">
        <v>806120.22194606066</v>
      </c>
      <c r="N18" s="1">
        <v>5243541.6709199995</v>
      </c>
      <c r="O18" s="1">
        <v>-4754442.3118230477</v>
      </c>
      <c r="P18" s="1">
        <v>-3663393.8517396958</v>
      </c>
      <c r="Q18" s="1">
        <v>-4228126.4775063628</v>
      </c>
      <c r="R18" s="1">
        <v>-4324931.9144863663</v>
      </c>
      <c r="S18" s="1">
        <v>-1899797.4848997018</v>
      </c>
      <c r="T18" s="1">
        <v>-3363458.4828896979</v>
      </c>
      <c r="U18" s="1">
        <v>-2158330.3135600006</v>
      </c>
      <c r="V18" s="1">
        <v>-2064945.0043999988</v>
      </c>
      <c r="W18" s="1">
        <v>3816506.0161799975</v>
      </c>
      <c r="X18" s="1">
        <v>-1979806.2158400037</v>
      </c>
      <c r="Y18" s="1">
        <v>-5462263.5709200008</v>
      </c>
    </row>
    <row r="19" spans="1:25" x14ac:dyDescent="0.3">
      <c r="A19" s="9" t="s">
        <v>29</v>
      </c>
      <c r="B19" s="16">
        <v>-1609791742.8265042</v>
      </c>
      <c r="C19" s="9">
        <v>74086992.413906112</v>
      </c>
      <c r="D19" s="9">
        <v>-21.728399147761149</v>
      </c>
      <c r="E19" s="18">
        <v>9.4291863604040993E-28</v>
      </c>
      <c r="F19" s="9">
        <v>-1758458169.4504983</v>
      </c>
      <c r="G19" s="9">
        <v>-1461125316.2025101</v>
      </c>
      <c r="J19" s="2" t="s">
        <v>15</v>
      </c>
      <c r="K19" s="2" t="s">
        <v>46</v>
      </c>
      <c r="L19" s="2" t="s">
        <v>29</v>
      </c>
      <c r="M19" s="2" t="s">
        <v>17</v>
      </c>
      <c r="N19" s="2" t="s">
        <v>45</v>
      </c>
      <c r="O19" s="2" t="s">
        <v>0</v>
      </c>
      <c r="P19" s="2" t="s">
        <v>1</v>
      </c>
      <c r="Q19" s="2" t="s">
        <v>2</v>
      </c>
      <c r="R19" s="2" t="s">
        <v>3</v>
      </c>
      <c r="S19" s="2" t="s">
        <v>4</v>
      </c>
      <c r="T19" s="2" t="s">
        <v>5</v>
      </c>
      <c r="U19" s="2" t="s">
        <v>6</v>
      </c>
      <c r="V19" s="2" t="s">
        <v>7</v>
      </c>
      <c r="W19" s="2" t="s">
        <v>8</v>
      </c>
      <c r="X19" s="2" t="s">
        <v>9</v>
      </c>
      <c r="Y19" s="2" t="s">
        <v>10</v>
      </c>
    </row>
    <row r="20" spans="1:25" x14ac:dyDescent="0.3">
      <c r="A20" s="9" t="s">
        <v>17</v>
      </c>
      <c r="B20" s="16">
        <v>806120.22194606066</v>
      </c>
      <c r="C20" s="9">
        <v>36731.131351880424</v>
      </c>
      <c r="D20" s="9">
        <v>21.946512189442593</v>
      </c>
      <c r="E20" s="18">
        <v>5.8976531208500429E-28</v>
      </c>
      <c r="F20" s="9">
        <v>732413.81457250868</v>
      </c>
      <c r="G20" s="9">
        <v>879826.62931961264</v>
      </c>
      <c r="J20" s="8">
        <v>44013</v>
      </c>
      <c r="K20" s="1">
        <f>SUMPRODUCT($L$18:$Y$18,L20:Y20)</f>
        <v>16412775.190978296</v>
      </c>
      <c r="L20">
        <v>1</v>
      </c>
      <c r="M20">
        <f>YEAR(J20)</f>
        <v>2020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</row>
    <row r="21" spans="1:25" x14ac:dyDescent="0.3">
      <c r="A21" s="9" t="s">
        <v>45</v>
      </c>
      <c r="B21" s="16">
        <v>5243541.6709199995</v>
      </c>
      <c r="C21" s="9">
        <v>288929.51673864201</v>
      </c>
      <c r="D21" s="9">
        <v>18.148168903294046</v>
      </c>
      <c r="E21" s="18">
        <v>3.7489770958907721E-24</v>
      </c>
      <c r="F21" s="9">
        <v>4663762.1792683862</v>
      </c>
      <c r="G21" s="9">
        <v>5823321.1625716127</v>
      </c>
      <c r="J21" s="8">
        <v>44044</v>
      </c>
      <c r="K21" s="1">
        <f t="shared" ref="K21:K24" si="0">SUMPRODUCT($L$18:$Y$18,L21:Y21)</f>
        <v>16506160.5001383</v>
      </c>
      <c r="L21">
        <v>1</v>
      </c>
      <c r="M21">
        <f t="shared" ref="M21:M31" si="1">YEAR(J21)</f>
        <v>2020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</row>
    <row r="22" spans="1:25" x14ac:dyDescent="0.3">
      <c r="A22" s="9" t="s">
        <v>0</v>
      </c>
      <c r="B22" s="16">
        <v>-4754442.3118230477</v>
      </c>
      <c r="C22" s="9">
        <v>286290.83574424352</v>
      </c>
      <c r="D22" s="9">
        <v>-16.607036335841379</v>
      </c>
      <c r="E22" s="18">
        <v>1.9423503958158591E-22</v>
      </c>
      <c r="F22" s="9">
        <v>-5328926.9026876744</v>
      </c>
      <c r="G22" s="9">
        <v>-4179957.7209584215</v>
      </c>
      <c r="J22" s="8">
        <v>44075</v>
      </c>
      <c r="K22" s="1">
        <f t="shared" si="0"/>
        <v>22387611.520718295</v>
      </c>
      <c r="L22">
        <v>1</v>
      </c>
      <c r="M22">
        <f t="shared" si="1"/>
        <v>2020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</row>
    <row r="23" spans="1:25" x14ac:dyDescent="0.3">
      <c r="A23" s="9" t="s">
        <v>1</v>
      </c>
      <c r="B23" s="16">
        <v>-3663393.8517396958</v>
      </c>
      <c r="C23" s="9">
        <v>286290.83574424346</v>
      </c>
      <c r="D23" s="9">
        <v>-12.796056996432714</v>
      </c>
      <c r="E23" s="18">
        <v>1.0793381523494327E-17</v>
      </c>
      <c r="F23" s="9">
        <v>-4237878.442604322</v>
      </c>
      <c r="G23" s="9">
        <v>-3088909.2608750695</v>
      </c>
      <c r="J23" s="8">
        <v>44105</v>
      </c>
      <c r="K23" s="1">
        <f t="shared" si="0"/>
        <v>16591299.288698293</v>
      </c>
      <c r="L23">
        <v>1</v>
      </c>
      <c r="M23">
        <f t="shared" si="1"/>
        <v>2020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3">
      <c r="A24" s="9" t="s">
        <v>2</v>
      </c>
      <c r="B24" s="16">
        <v>-4228126.4775063628</v>
      </c>
      <c r="C24" s="9">
        <v>302056.3320020992</v>
      </c>
      <c r="D24" s="9">
        <v>-13.997807791286357</v>
      </c>
      <c r="E24" s="18">
        <v>2.8444016671042425E-19</v>
      </c>
      <c r="F24" s="9">
        <v>-4834246.8510670271</v>
      </c>
      <c r="G24" s="9">
        <v>-3622006.1039456986</v>
      </c>
      <c r="J24" s="8">
        <v>44136</v>
      </c>
      <c r="K24" s="1">
        <f t="shared" si="0"/>
        <v>13108841.933618296</v>
      </c>
      <c r="L24">
        <v>1</v>
      </c>
      <c r="M24">
        <f t="shared" si="1"/>
        <v>2020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</row>
    <row r="25" spans="1:25" x14ac:dyDescent="0.3">
      <c r="A25" s="9" t="s">
        <v>3</v>
      </c>
      <c r="B25" s="16">
        <v>-4324931.9144863663</v>
      </c>
      <c r="C25" s="9">
        <v>345057.65158424975</v>
      </c>
      <c r="D25" s="9">
        <v>-12.533940037641464</v>
      </c>
      <c r="E25" s="18">
        <v>2.4446481663894376E-17</v>
      </c>
      <c r="F25" s="9">
        <v>-5017340.7485999893</v>
      </c>
      <c r="G25" s="9">
        <v>-3632523.0803727433</v>
      </c>
      <c r="J25" s="8">
        <v>44166</v>
      </c>
      <c r="K25" s="1">
        <f>SUMPRODUCT($L$18:$Y$18,L25:Y25)</f>
        <v>18571105.504538298</v>
      </c>
      <c r="L25">
        <v>1</v>
      </c>
      <c r="M25">
        <f t="shared" si="1"/>
        <v>2020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">
      <c r="A26" s="9" t="s">
        <v>4</v>
      </c>
      <c r="B26" s="16">
        <v>-1899797.4848997018</v>
      </c>
      <c r="C26" s="9">
        <v>286290.83574424358</v>
      </c>
      <c r="D26" s="9">
        <v>-6.6359004470435652</v>
      </c>
      <c r="E26" s="18">
        <v>1.8837374602693233E-8</v>
      </c>
      <c r="F26" s="9">
        <v>-2474282.0757643282</v>
      </c>
      <c r="G26" s="9">
        <v>-1325312.8940350753</v>
      </c>
      <c r="J26" s="8">
        <v>44197</v>
      </c>
      <c r="K26" s="1">
        <f t="shared" ref="K26:K31" si="2">SUMPRODUCT($L$18:$Y$18,L26:Y26)</f>
        <v>14622783.414661251</v>
      </c>
      <c r="L26">
        <v>1</v>
      </c>
      <c r="M26">
        <f t="shared" si="1"/>
        <v>2021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">
      <c r="A27" s="9" t="s">
        <v>5</v>
      </c>
      <c r="B27" s="16">
        <v>-3363458.4828896979</v>
      </c>
      <c r="C27" s="9">
        <v>286290.83574424352</v>
      </c>
      <c r="D27" s="9">
        <v>-11.748397304251913</v>
      </c>
      <c r="E27" s="18">
        <v>2.9875379274334355E-16</v>
      </c>
      <c r="F27" s="9">
        <v>-3937943.0737543241</v>
      </c>
      <c r="G27" s="9">
        <v>-2788973.8920250717</v>
      </c>
      <c r="J27" s="8">
        <v>44228</v>
      </c>
      <c r="K27" s="1">
        <f t="shared" si="2"/>
        <v>15713831.874744603</v>
      </c>
      <c r="L27">
        <v>1</v>
      </c>
      <c r="M27">
        <f t="shared" si="1"/>
        <v>2021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">
      <c r="A28" s="9" t="s">
        <v>6</v>
      </c>
      <c r="B28" s="16">
        <v>-2158330.3135600006</v>
      </c>
      <c r="C28" s="9">
        <v>298405.12174840464</v>
      </c>
      <c r="D28" s="9">
        <v>-7.2328862886601568</v>
      </c>
      <c r="E28" s="18">
        <v>2.104518239443935E-9</v>
      </c>
      <c r="F28" s="9">
        <v>-2757123.9977304805</v>
      </c>
      <c r="G28" s="9">
        <v>-1559536.629389521</v>
      </c>
      <c r="J28" s="8">
        <v>44256</v>
      </c>
      <c r="K28" s="1">
        <f t="shared" si="2"/>
        <v>15149099.248977937</v>
      </c>
      <c r="L28">
        <v>1</v>
      </c>
      <c r="M28">
        <f t="shared" si="1"/>
        <v>2021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">
      <c r="A29" s="9" t="s">
        <v>7</v>
      </c>
      <c r="B29" s="16">
        <v>-2064945.0043999988</v>
      </c>
      <c r="C29" s="9">
        <v>298405.12174840446</v>
      </c>
      <c r="D29" s="9">
        <v>-6.9199382111846743</v>
      </c>
      <c r="E29" s="18">
        <v>6.6400351956179022E-9</v>
      </c>
      <c r="F29" s="9">
        <v>-2663738.688570478</v>
      </c>
      <c r="G29" s="9">
        <v>-1466151.3202295196</v>
      </c>
      <c r="J29" s="8">
        <v>44287</v>
      </c>
      <c r="K29" s="1">
        <f t="shared" si="2"/>
        <v>20295835.482917931</v>
      </c>
      <c r="L29">
        <v>1</v>
      </c>
      <c r="M29">
        <f t="shared" si="1"/>
        <v>2021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">
      <c r="A30" s="9" t="s">
        <v>8</v>
      </c>
      <c r="B30" s="16">
        <v>3816506.0161799975</v>
      </c>
      <c r="C30" s="9">
        <v>298405.12174840464</v>
      </c>
      <c r="D30" s="9">
        <v>12.789679995498943</v>
      </c>
      <c r="E30" s="18">
        <v>1.1009058862454773E-17</v>
      </c>
      <c r="F30" s="9">
        <v>3217712.3320095176</v>
      </c>
      <c r="G30" s="9">
        <v>4415299.7003504774</v>
      </c>
      <c r="J30" s="8">
        <v>44317</v>
      </c>
      <c r="K30" s="1">
        <f t="shared" si="2"/>
        <v>17477428.241584595</v>
      </c>
      <c r="L30">
        <v>1</v>
      </c>
      <c r="M30">
        <f t="shared" si="1"/>
        <v>2021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">
      <c r="A31" s="9" t="s">
        <v>9</v>
      </c>
      <c r="B31" s="16">
        <v>-1979806.2158400037</v>
      </c>
      <c r="C31" s="9">
        <v>298405.12174840458</v>
      </c>
      <c r="D31" s="9">
        <v>-6.6346254522710408</v>
      </c>
      <c r="E31" s="18">
        <v>1.8925694752254929E-8</v>
      </c>
      <c r="F31" s="9">
        <v>-2578599.9000104833</v>
      </c>
      <c r="G31" s="9">
        <v>-1381012.531669524</v>
      </c>
      <c r="J31" s="8">
        <v>44348</v>
      </c>
      <c r="K31" s="1">
        <f t="shared" si="2"/>
        <v>16013767.243594602</v>
      </c>
      <c r="L31">
        <v>1</v>
      </c>
      <c r="M31">
        <f t="shared" si="1"/>
        <v>2021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5" thickBot="1" x14ac:dyDescent="0.35">
      <c r="A32" s="10" t="s">
        <v>10</v>
      </c>
      <c r="B32" s="17">
        <v>-5462263.5709200008</v>
      </c>
      <c r="C32" s="10">
        <v>298405.12174840458</v>
      </c>
      <c r="D32" s="10">
        <v>-18.304858639542452</v>
      </c>
      <c r="E32" s="19">
        <v>2.5442536702684791E-24</v>
      </c>
      <c r="F32" s="10">
        <v>-6061057.2550904807</v>
      </c>
      <c r="G32" s="10">
        <v>-4863469.8867495209</v>
      </c>
      <c r="K32" s="4"/>
    </row>
    <row r="33" spans="1:11" x14ac:dyDescent="0.3">
      <c r="E33" s="20" t="s">
        <v>48</v>
      </c>
      <c r="K33" s="4"/>
    </row>
    <row r="34" spans="1:11" x14ac:dyDescent="0.3">
      <c r="J34" s="3" t="s">
        <v>15</v>
      </c>
      <c r="K34" s="7" t="s">
        <v>46</v>
      </c>
    </row>
    <row r="35" spans="1:11" x14ac:dyDescent="0.3">
      <c r="J35" s="8">
        <v>44166</v>
      </c>
      <c r="K35" s="4">
        <f>B19+B20*2020</f>
        <v>18571105.504538298</v>
      </c>
    </row>
    <row r="36" spans="1:11" x14ac:dyDescent="0.3">
      <c r="A36" t="s">
        <v>40</v>
      </c>
      <c r="J36" s="8">
        <v>44197</v>
      </c>
      <c r="K36" s="4">
        <f>B19+B20*2021+B22</f>
        <v>14622783.414661251</v>
      </c>
    </row>
    <row r="37" spans="1:11" ht="15" thickBot="1" x14ac:dyDescent="0.35">
      <c r="J37" s="8">
        <v>44287</v>
      </c>
      <c r="K37" s="4">
        <f>B19+B20*2021+B25+B21</f>
        <v>20295835.482917931</v>
      </c>
    </row>
    <row r="38" spans="1:11" x14ac:dyDescent="0.3">
      <c r="A38" s="11" t="s">
        <v>41</v>
      </c>
      <c r="B38" s="11" t="s">
        <v>42</v>
      </c>
      <c r="C38" s="11" t="s">
        <v>43</v>
      </c>
    </row>
    <row r="39" spans="1:11" x14ac:dyDescent="0.3">
      <c r="A39" s="9">
        <v>1</v>
      </c>
      <c r="B39" s="9">
        <v>9786062.0829850063</v>
      </c>
      <c r="C39" s="9">
        <v>-571796.06638500653</v>
      </c>
    </row>
    <row r="40" spans="1:11" x14ac:dyDescent="0.3">
      <c r="A40" s="9">
        <v>2</v>
      </c>
      <c r="B40" s="9">
        <v>10877110.543068359</v>
      </c>
      <c r="C40" s="9">
        <v>-90349.488668354228</v>
      </c>
    </row>
    <row r="41" spans="1:11" x14ac:dyDescent="0.3">
      <c r="A41" s="9">
        <v>3</v>
      </c>
      <c r="B41" s="9">
        <v>10312377.917301692</v>
      </c>
      <c r="C41" s="9">
        <v>11611.513838307932</v>
      </c>
    </row>
    <row r="42" spans="1:11" x14ac:dyDescent="0.3">
      <c r="A42" s="9">
        <v>4</v>
      </c>
      <c r="B42" s="9">
        <v>15459114.151241686</v>
      </c>
      <c r="C42" s="9">
        <v>769843.05335831456</v>
      </c>
    </row>
    <row r="43" spans="1:11" x14ac:dyDescent="0.3">
      <c r="A43" s="9">
        <v>5</v>
      </c>
      <c r="B43" s="9">
        <v>12640706.909908352</v>
      </c>
      <c r="C43" s="9">
        <v>-357829.14476835169</v>
      </c>
    </row>
    <row r="44" spans="1:11" x14ac:dyDescent="0.3">
      <c r="A44" s="9">
        <v>6</v>
      </c>
      <c r="B44" s="9">
        <v>11177045.911918357</v>
      </c>
      <c r="C44" s="9">
        <v>503743.97308164276</v>
      </c>
    </row>
    <row r="45" spans="1:11" x14ac:dyDescent="0.3">
      <c r="A45" s="9">
        <v>7</v>
      </c>
      <c r="B45" s="9">
        <v>12382174.081248052</v>
      </c>
      <c r="C45" s="9">
        <v>177339.93265194818</v>
      </c>
    </row>
    <row r="46" spans="1:11" x14ac:dyDescent="0.3">
      <c r="A46" s="9">
        <v>8</v>
      </c>
      <c r="B46" s="9">
        <v>12475559.390408056</v>
      </c>
      <c r="C46" s="9">
        <v>435360.60059195198</v>
      </c>
    </row>
    <row r="47" spans="1:11" x14ac:dyDescent="0.3">
      <c r="A47" s="9">
        <v>9</v>
      </c>
      <c r="B47" s="9">
        <v>18357010.410988051</v>
      </c>
      <c r="C47" s="9">
        <v>-951332.36498805135</v>
      </c>
    </row>
    <row r="48" spans="1:11" x14ac:dyDescent="0.3">
      <c r="A48" s="9">
        <v>10</v>
      </c>
      <c r="B48" s="9">
        <v>12560698.17896805</v>
      </c>
      <c r="C48" s="9">
        <v>187518.52843195014</v>
      </c>
    </row>
    <row r="49" spans="1:3" x14ac:dyDescent="0.3">
      <c r="A49" s="9">
        <v>11</v>
      </c>
      <c r="B49" s="9">
        <v>9078240.8238880523</v>
      </c>
      <c r="C49" s="9">
        <v>455910.96861195192</v>
      </c>
    </row>
    <row r="50" spans="1:3" x14ac:dyDescent="0.3">
      <c r="A50" s="9">
        <v>12</v>
      </c>
      <c r="B50" s="9">
        <v>14540504.394808054</v>
      </c>
      <c r="C50" s="9">
        <v>766450.44349194691</v>
      </c>
    </row>
    <row r="51" spans="1:3" x14ac:dyDescent="0.3">
      <c r="A51" s="9">
        <v>13</v>
      </c>
      <c r="B51" s="9">
        <v>10592182.304931007</v>
      </c>
      <c r="C51" s="9">
        <v>-351973.58893100731</v>
      </c>
    </row>
    <row r="52" spans="1:3" x14ac:dyDescent="0.3">
      <c r="A52" s="9">
        <v>14</v>
      </c>
      <c r="B52" s="9">
        <v>11683230.76501436</v>
      </c>
      <c r="C52" s="9">
        <v>-141027.49721436016</v>
      </c>
    </row>
    <row r="53" spans="1:3" x14ac:dyDescent="0.3">
      <c r="A53" s="9">
        <v>15</v>
      </c>
      <c r="B53" s="9">
        <v>16362039.810167693</v>
      </c>
      <c r="C53" s="9">
        <v>-48279.530167693272</v>
      </c>
    </row>
    <row r="54" spans="1:3" x14ac:dyDescent="0.3">
      <c r="A54" s="9">
        <v>16</v>
      </c>
      <c r="B54" s="9">
        <v>11021692.702267688</v>
      </c>
      <c r="C54" s="9">
        <v>322652.85773231089</v>
      </c>
    </row>
    <row r="55" spans="1:3" x14ac:dyDescent="0.3">
      <c r="A55" s="9">
        <v>17</v>
      </c>
      <c r="B55" s="9">
        <v>13446827.131854353</v>
      </c>
      <c r="C55" s="9">
        <v>-531751.56105435267</v>
      </c>
    </row>
    <row r="56" spans="1:3" x14ac:dyDescent="0.3">
      <c r="A56" s="9">
        <v>18</v>
      </c>
      <c r="B56" s="9">
        <v>11983166.133864358</v>
      </c>
      <c r="C56" s="9">
        <v>57285.15873564221</v>
      </c>
    </row>
    <row r="57" spans="1:3" x14ac:dyDescent="0.3">
      <c r="A57" s="9">
        <v>19</v>
      </c>
      <c r="B57" s="9">
        <v>13188294.303194053</v>
      </c>
      <c r="C57" s="9">
        <v>271255.22920594737</v>
      </c>
    </row>
    <row r="58" spans="1:3" x14ac:dyDescent="0.3">
      <c r="A58" s="9">
        <v>20</v>
      </c>
      <c r="B58" s="9">
        <v>13281679.612354057</v>
      </c>
      <c r="C58" s="9">
        <v>139340.24784594402</v>
      </c>
    </row>
    <row r="59" spans="1:3" x14ac:dyDescent="0.3">
      <c r="A59" s="9">
        <v>21</v>
      </c>
      <c r="B59" s="9">
        <v>19163130.632934052</v>
      </c>
      <c r="C59" s="9">
        <v>-714117.04433405399</v>
      </c>
    </row>
    <row r="60" spans="1:3" x14ac:dyDescent="0.3">
      <c r="A60" s="9">
        <v>22</v>
      </c>
      <c r="B60" s="9">
        <v>13366818.400914051</v>
      </c>
      <c r="C60" s="9">
        <v>-120804.59651404992</v>
      </c>
    </row>
    <row r="61" spans="1:3" x14ac:dyDescent="0.3">
      <c r="A61" s="9">
        <v>23</v>
      </c>
      <c r="B61" s="9">
        <v>9884361.0458340533</v>
      </c>
      <c r="C61" s="9">
        <v>206977.07196594588</v>
      </c>
    </row>
    <row r="62" spans="1:3" x14ac:dyDescent="0.3">
      <c r="A62" s="9">
        <v>24</v>
      </c>
      <c r="B62" s="9">
        <v>15346624.616754055</v>
      </c>
      <c r="C62" s="9">
        <v>310907.46324594505</v>
      </c>
    </row>
    <row r="63" spans="1:3" x14ac:dyDescent="0.3">
      <c r="A63" s="9">
        <v>25</v>
      </c>
      <c r="B63" s="9">
        <v>11398302.526877008</v>
      </c>
      <c r="C63" s="9">
        <v>6763.8896228913218</v>
      </c>
    </row>
    <row r="64" spans="1:3" x14ac:dyDescent="0.3">
      <c r="A64" s="9">
        <v>26</v>
      </c>
      <c r="B64" s="9">
        <v>12489350.986960361</v>
      </c>
      <c r="C64" s="9">
        <v>-137239.91796036065</v>
      </c>
    </row>
    <row r="65" spans="1:3" x14ac:dyDescent="0.3">
      <c r="A65" s="9">
        <v>27</v>
      </c>
      <c r="B65" s="9">
        <v>11924618.361193694</v>
      </c>
      <c r="C65" s="9">
        <v>918141.41240630671</v>
      </c>
    </row>
    <row r="66" spans="1:3" x14ac:dyDescent="0.3">
      <c r="A66" s="9">
        <v>28</v>
      </c>
      <c r="B66" s="9">
        <v>17071354.595133688</v>
      </c>
      <c r="C66" s="9">
        <v>-680674.59073368832</v>
      </c>
    </row>
    <row r="67" spans="1:3" x14ac:dyDescent="0.3">
      <c r="A67" s="9">
        <v>29</v>
      </c>
      <c r="B67" s="9">
        <v>14252947.353800355</v>
      </c>
      <c r="C67" s="9">
        <v>-189910.01930035464</v>
      </c>
    </row>
    <row r="68" spans="1:3" x14ac:dyDescent="0.3">
      <c r="A68" s="9">
        <v>30</v>
      </c>
      <c r="B68" s="9">
        <v>12789286.355810359</v>
      </c>
      <c r="C68" s="9">
        <v>-151847.68331035972</v>
      </c>
    </row>
    <row r="69" spans="1:3" x14ac:dyDescent="0.3">
      <c r="A69" s="9">
        <v>31</v>
      </c>
      <c r="B69" s="9">
        <v>13994414.525140055</v>
      </c>
      <c r="C69" s="9">
        <v>-6320.9001400545239</v>
      </c>
    </row>
    <row r="70" spans="1:3" x14ac:dyDescent="0.3">
      <c r="A70" s="9">
        <v>32</v>
      </c>
      <c r="B70" s="9">
        <v>14087799.834300058</v>
      </c>
      <c r="C70" s="9">
        <v>-182129.35480005853</v>
      </c>
    </row>
    <row r="71" spans="1:3" x14ac:dyDescent="0.3">
      <c r="A71" s="9">
        <v>33</v>
      </c>
      <c r="B71" s="9">
        <v>19969250.854880054</v>
      </c>
      <c r="C71" s="9">
        <v>-108490.01088005304</v>
      </c>
    </row>
    <row r="72" spans="1:3" x14ac:dyDescent="0.3">
      <c r="A72" s="9">
        <v>34</v>
      </c>
      <c r="B72" s="9">
        <v>14172938.622860052</v>
      </c>
      <c r="C72" s="9">
        <v>-125830.79836005159</v>
      </c>
    </row>
    <row r="73" spans="1:3" x14ac:dyDescent="0.3">
      <c r="A73" s="9">
        <v>35</v>
      </c>
      <c r="B73" s="9">
        <v>10690481.267780054</v>
      </c>
      <c r="C73" s="9">
        <v>-178226.82878005505</v>
      </c>
    </row>
    <row r="74" spans="1:3" x14ac:dyDescent="0.3">
      <c r="A74" s="9">
        <v>36</v>
      </c>
      <c r="B74" s="9">
        <v>16152744.838700056</v>
      </c>
      <c r="C74" s="9">
        <v>119004.01729994453</v>
      </c>
    </row>
    <row r="75" spans="1:3" x14ac:dyDescent="0.3">
      <c r="A75" s="9">
        <v>37</v>
      </c>
      <c r="B75" s="9">
        <v>12204422.748823009</v>
      </c>
      <c r="C75" s="9">
        <v>46903.711176991463</v>
      </c>
    </row>
    <row r="76" spans="1:3" x14ac:dyDescent="0.3">
      <c r="A76" s="9">
        <v>38</v>
      </c>
      <c r="B76" s="9">
        <v>13295471.208906362</v>
      </c>
      <c r="C76" s="9">
        <v>-70610.328906361014</v>
      </c>
    </row>
    <row r="77" spans="1:3" x14ac:dyDescent="0.3">
      <c r="A77" s="9">
        <v>39</v>
      </c>
      <c r="B77" s="9">
        <v>17974280.254059695</v>
      </c>
      <c r="C77" s="9">
        <v>49879.710540305823</v>
      </c>
    </row>
    <row r="78" spans="1:3" x14ac:dyDescent="0.3">
      <c r="A78" s="9">
        <v>40</v>
      </c>
      <c r="B78" s="9">
        <v>12633933.14615969</v>
      </c>
      <c r="C78" s="9">
        <v>-321052.67735968903</v>
      </c>
    </row>
    <row r="79" spans="1:3" x14ac:dyDescent="0.3">
      <c r="A79" s="9">
        <v>41</v>
      </c>
      <c r="B79" s="9">
        <v>15059067.575746356</v>
      </c>
      <c r="C79" s="9">
        <v>160186.33425363526</v>
      </c>
    </row>
    <row r="80" spans="1:3" x14ac:dyDescent="0.3">
      <c r="A80" s="9">
        <v>42</v>
      </c>
      <c r="B80" s="9">
        <v>13595406.57775636</v>
      </c>
      <c r="C80" s="9">
        <v>-386948.99715635926</v>
      </c>
    </row>
    <row r="81" spans="1:3" x14ac:dyDescent="0.3">
      <c r="A81" s="9">
        <v>43</v>
      </c>
      <c r="B81" s="9">
        <v>14800534.747086056</v>
      </c>
      <c r="C81" s="9">
        <v>-328189.36708605476</v>
      </c>
    </row>
    <row r="82" spans="1:3" x14ac:dyDescent="0.3">
      <c r="A82" s="9">
        <v>44</v>
      </c>
      <c r="B82" s="9">
        <v>14893920.056246059</v>
      </c>
      <c r="C82" s="9">
        <v>-133184.88624605909</v>
      </c>
    </row>
    <row r="83" spans="1:3" x14ac:dyDescent="0.3">
      <c r="A83" s="9">
        <v>45</v>
      </c>
      <c r="B83" s="9">
        <v>20775371.076826055</v>
      </c>
      <c r="C83" s="9">
        <v>473039.50317394361</v>
      </c>
    </row>
    <row r="84" spans="1:3" x14ac:dyDescent="0.3">
      <c r="A84" s="9">
        <v>46</v>
      </c>
      <c r="B84" s="9">
        <v>14979058.844806053</v>
      </c>
      <c r="C84" s="9">
        <v>24038.355193946511</v>
      </c>
    </row>
    <row r="85" spans="1:3" x14ac:dyDescent="0.3">
      <c r="A85" s="9">
        <v>47</v>
      </c>
      <c r="B85" s="9">
        <v>11496601.489726055</v>
      </c>
      <c r="C85" s="9">
        <v>-252782.81972605549</v>
      </c>
    </row>
    <row r="86" spans="1:3" x14ac:dyDescent="0.3">
      <c r="A86" s="9">
        <v>48</v>
      </c>
      <c r="B86" s="9">
        <v>16958865.060646057</v>
      </c>
      <c r="C86" s="9">
        <v>-88422.910646058619</v>
      </c>
    </row>
    <row r="87" spans="1:3" x14ac:dyDescent="0.3">
      <c r="A87" s="9">
        <v>49</v>
      </c>
      <c r="B87" s="9">
        <v>13010542.970769249</v>
      </c>
      <c r="C87" s="9">
        <v>279743.97723075189</v>
      </c>
    </row>
    <row r="88" spans="1:3" x14ac:dyDescent="0.3">
      <c r="A88" s="9">
        <v>50</v>
      </c>
      <c r="B88" s="9">
        <v>14101591.430852601</v>
      </c>
      <c r="C88" s="9">
        <v>78819.075547398999</v>
      </c>
    </row>
    <row r="89" spans="1:3" x14ac:dyDescent="0.3">
      <c r="A89" s="9">
        <v>51</v>
      </c>
      <c r="B89" s="9">
        <v>13536858.805085935</v>
      </c>
      <c r="C89" s="9">
        <v>-485399.3050859347</v>
      </c>
    </row>
    <row r="90" spans="1:3" x14ac:dyDescent="0.3">
      <c r="A90" s="9">
        <v>52</v>
      </c>
      <c r="B90" s="9">
        <v>18683595.039025929</v>
      </c>
      <c r="C90" s="9">
        <v>100412.84097407013</v>
      </c>
    </row>
    <row r="91" spans="1:3" x14ac:dyDescent="0.3">
      <c r="A91" s="9">
        <v>53</v>
      </c>
      <c r="B91" s="9">
        <v>15865187.797692595</v>
      </c>
      <c r="C91" s="9">
        <v>129026.80230740458</v>
      </c>
    </row>
    <row r="92" spans="1:3" x14ac:dyDescent="0.3">
      <c r="A92" s="9">
        <v>54</v>
      </c>
      <c r="B92" s="9">
        <v>14401526.7997026</v>
      </c>
      <c r="C92" s="9">
        <v>-204938.39970259927</v>
      </c>
    </row>
    <row r="93" spans="1:3" x14ac:dyDescent="0.3">
      <c r="A93" s="9">
        <v>55</v>
      </c>
      <c r="B93" s="9">
        <v>15606654.969032295</v>
      </c>
      <c r="C93" s="9">
        <v>-114084.89463229477</v>
      </c>
    </row>
    <row r="94" spans="1:3" x14ac:dyDescent="0.3">
      <c r="A94" s="9">
        <v>56</v>
      </c>
      <c r="B94" s="9">
        <v>15700040.278192298</v>
      </c>
      <c r="C94" s="9">
        <v>-259386.60739229806</v>
      </c>
    </row>
    <row r="95" spans="1:3" x14ac:dyDescent="0.3">
      <c r="A95" s="9">
        <v>57</v>
      </c>
      <c r="B95" s="9">
        <v>21581491.298772294</v>
      </c>
      <c r="C95" s="9">
        <v>1300899.9170277044</v>
      </c>
    </row>
    <row r="96" spans="1:3" x14ac:dyDescent="0.3">
      <c r="A96" s="9">
        <v>58</v>
      </c>
      <c r="B96" s="9">
        <v>15785179.066752292</v>
      </c>
      <c r="C96" s="9">
        <v>35078.511247698218</v>
      </c>
    </row>
    <row r="97" spans="1:3" x14ac:dyDescent="0.3">
      <c r="A97" s="9">
        <v>59</v>
      </c>
      <c r="B97" s="9">
        <v>12302721.711672295</v>
      </c>
      <c r="C97" s="9">
        <v>-231878.39207229577</v>
      </c>
    </row>
    <row r="98" spans="1:3" x14ac:dyDescent="0.3">
      <c r="A98" s="9">
        <v>60</v>
      </c>
      <c r="B98" s="9">
        <v>17764985.282592297</v>
      </c>
      <c r="C98" s="9">
        <v>-1107939.0133922957</v>
      </c>
    </row>
    <row r="99" spans="1:3" x14ac:dyDescent="0.3">
      <c r="A99" s="9">
        <v>61</v>
      </c>
      <c r="B99" s="9">
        <v>13816663.19271525</v>
      </c>
      <c r="C99" s="9">
        <v>590358.0772847496</v>
      </c>
    </row>
    <row r="100" spans="1:3" x14ac:dyDescent="0.3">
      <c r="A100" s="9">
        <v>62</v>
      </c>
      <c r="B100" s="9">
        <v>14907711.652798602</v>
      </c>
      <c r="C100" s="9">
        <v>360408.15720139816</v>
      </c>
    </row>
    <row r="101" spans="1:3" x14ac:dyDescent="0.3">
      <c r="A101" s="9">
        <v>63</v>
      </c>
      <c r="B101" s="9">
        <v>14342979.027031936</v>
      </c>
      <c r="C101" s="9">
        <v>-445953.80153193511</v>
      </c>
    </row>
    <row r="102" spans="1:3" x14ac:dyDescent="0.3">
      <c r="A102" s="9">
        <v>64</v>
      </c>
      <c r="B102" s="9">
        <v>19489715.26097193</v>
      </c>
      <c r="C102" s="9">
        <v>-191181.48397193104</v>
      </c>
    </row>
    <row r="103" spans="1:3" x14ac:dyDescent="0.3">
      <c r="A103" s="9">
        <v>65</v>
      </c>
      <c r="B103" s="9">
        <v>16671308.019638596</v>
      </c>
      <c r="C103" s="9">
        <v>790277.58856140263</v>
      </c>
    </row>
    <row r="104" spans="1:3" ht="15" thickBot="1" x14ac:dyDescent="0.35">
      <c r="A104" s="10">
        <v>66</v>
      </c>
      <c r="B104" s="10">
        <v>15207647.021648601</v>
      </c>
      <c r="C104" s="10">
        <v>182705.94835139997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EEA78ECD9554FA7FC18F0FA95F765" ma:contentTypeVersion="15" ma:contentTypeDescription="Create a new document." ma:contentTypeScope="" ma:versionID="dee40ddcd8b81181b42af4e4fe6d2624">
  <xsd:schema xmlns:xsd="http://www.w3.org/2001/XMLSchema" xmlns:xs="http://www.w3.org/2001/XMLSchema" xmlns:p="http://schemas.microsoft.com/office/2006/metadata/properties" xmlns:ns1="http://schemas.microsoft.com/sharepoint/v3" xmlns:ns3="93e0b0de-c400-4e51-bdc6-d733a8444e42" xmlns:ns4="19868346-c284-4cb9-b258-dd82cf00c67e" targetNamespace="http://schemas.microsoft.com/office/2006/metadata/properties" ma:root="true" ma:fieldsID="ebfd922539daf2021b0dcb2e6dd97f64" ns1:_="" ns3:_="" ns4:_="">
    <xsd:import namespace="http://schemas.microsoft.com/sharepoint/v3"/>
    <xsd:import namespace="93e0b0de-c400-4e51-bdc6-d733a8444e42"/>
    <xsd:import namespace="19868346-c284-4cb9-b258-dd82cf00c6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0b0de-c400-4e51-bdc6-d733a8444e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68346-c284-4cb9-b258-dd82cf00c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C43AFF-E278-4564-9985-8B029C3FAB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5B7722-83E8-4C54-AC31-83DEA12C4CE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19868346-c284-4cb9-b258-dd82cf00c67e"/>
    <ds:schemaRef ds:uri="93e0b0de-c400-4e51-bdc6-d733a8444e4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9484E7-EBA3-4926-90A2-5B3632E9F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3e0b0de-c400-4e51-bdc6-d733a8444e42"/>
    <ds:schemaRef ds:uri="19868346-c284-4cb9-b258-dd82cf00c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 is Accounted For</vt:lpstr>
      <vt:lpstr>Data RegressionDummies</vt:lpstr>
      <vt:lpstr>regression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Rutvi Doshi</cp:lastModifiedBy>
  <dcterms:created xsi:type="dcterms:W3CDTF">2021-02-04T00:18:19Z</dcterms:created>
  <dcterms:modified xsi:type="dcterms:W3CDTF">2022-06-12T17:56:14Z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0x01010089AEEA78ECD9554FA7FC18F0FA95F765</vt:lpwstr>
  </property>
</Properties>
</file>