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hago\Desktop\single_cell_paper\single_cell_github\data\"/>
    </mc:Choice>
  </mc:AlternateContent>
  <xr:revisionPtr revIDLastSave="0" documentId="13_ncr:1_{2EC8E43F-600E-4A69-9DE0-0B513FC7513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WB_Cilia" sheetId="1" r:id="rId1"/>
    <sheet name="Table2" sheetId="2" r:id="rId2"/>
    <sheet name="Table3" sheetId="3" r:id="rId3"/>
    <sheet name="Table4" sheetId="4" r:id="rId4"/>
  </sheets>
  <calcPr calcId="181029"/>
</workbook>
</file>

<file path=xl/calcChain.xml><?xml version="1.0" encoding="utf-8"?>
<calcChain xmlns="http://schemas.openxmlformats.org/spreadsheetml/2006/main">
  <c r="I5" i="4" l="1"/>
  <c r="H5" i="4"/>
  <c r="G5" i="4"/>
  <c r="F5" i="4"/>
  <c r="I4" i="4"/>
  <c r="H4" i="4"/>
  <c r="G4" i="4"/>
  <c r="F4" i="4"/>
  <c r="I3" i="4"/>
  <c r="H3" i="4"/>
  <c r="G3" i="4"/>
  <c r="F3" i="4"/>
  <c r="I2" i="4"/>
  <c r="H2" i="4"/>
  <c r="G2" i="4"/>
  <c r="F2" i="4"/>
  <c r="E4" i="3"/>
  <c r="D4" i="3"/>
  <c r="C4" i="3"/>
  <c r="B4" i="3"/>
  <c r="D2" i="3"/>
  <c r="C2" i="3"/>
  <c r="B2" i="3"/>
  <c r="C2" i="2"/>
  <c r="B2" i="2"/>
  <c r="D7" i="1"/>
  <c r="C7" i="1"/>
  <c r="B7" i="1"/>
  <c r="D6" i="1"/>
  <c r="C6" i="1"/>
  <c r="B6" i="1"/>
  <c r="D4" i="1"/>
  <c r="C4" i="1"/>
  <c r="B4" i="1"/>
  <c r="D3" i="1"/>
  <c r="C3" i="1"/>
  <c r="B3" i="1"/>
</calcChain>
</file>

<file path=xl/sharedStrings.xml><?xml version="1.0" encoding="utf-8"?>
<sst xmlns="http://schemas.openxmlformats.org/spreadsheetml/2006/main" count="43" uniqueCount="27">
  <si>
    <t>Normal</t>
  </si>
  <si>
    <t>Fan</t>
  </si>
  <si>
    <t>Extra Branch</t>
  </si>
  <si>
    <t>Backward projection</t>
  </si>
  <si>
    <t>Wild Type</t>
  </si>
  <si>
    <t>wdr-31(tm10423)</t>
  </si>
  <si>
    <t>wdr-31(syb1568)</t>
  </si>
  <si>
    <t>elmd-1</t>
  </si>
  <si>
    <t>rpi-2</t>
  </si>
  <si>
    <t>wdr-31 (tm10423); elmod-3</t>
  </si>
  <si>
    <t>wdr-31 (tm10423); elmod-3; Ex[ELMD-1(+)]</t>
  </si>
  <si>
    <t>elmd-1(syb630); rpi-2(ok1863)</t>
  </si>
  <si>
    <t>wdr-31(tm10423);rpi-2</t>
  </si>
  <si>
    <t>wdr-31(tm10423); elmd-1;rpi-2</t>
  </si>
  <si>
    <t>wdr-31(syb1568); elmd-1;rpi-2</t>
  </si>
  <si>
    <t>wdr-31(261-378del)</t>
  </si>
  <si>
    <t>wdr-31(261-378del); elmd-1;rpi-2</t>
  </si>
  <si>
    <t>wdr-31(2-138del)); elmd-1;rpi-2</t>
  </si>
  <si>
    <t>wdr-31(139-261del); elmd-1;rpi-2</t>
  </si>
  <si>
    <t>ankr-26</t>
  </si>
  <si>
    <t>wdr-31(tm10423); elmd-1;rpi-2;ankr-26</t>
  </si>
  <si>
    <t>Normal (%)</t>
  </si>
  <si>
    <t>Fan (%)</t>
  </si>
  <si>
    <t>Extra Branch (%)</t>
  </si>
  <si>
    <t>Backward projection (%)</t>
  </si>
  <si>
    <t>wdr-31(syb1568);rpi-2</t>
  </si>
  <si>
    <t>wdr-31(syb1568);rpi-2; Ex[WDR-31(+)]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</si>
</sst>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i/>
      <sz val="11"/>
      <color rgb="FF000000"/>
      <name val="Arial"/>
    </font>
    <font>
      <sz val="10"/>
      <name val="Arial"/>
    </font>
    <font>
      <i/>
      <sz val="10"/>
      <color theme="1"/>
      <name val="Arial"/>
    </font>
    <font>
      <sz val="11"/>
      <color rgb="FF000000"/>
      <name val="Inconsolata"/>
    </font>
    <font>
      <b/>
      <sz val="10"/>
      <color theme="1"/>
      <name val="Arial"/>
    </font>
    <font>
      <i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5" fillId="2" borderId="1" xfId="0" applyFont="1" applyFill="1" applyBorder="1" applyAlignment="1"/>
    <xf numFmtId="0" fontId="3" fillId="0" borderId="2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1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4" fillId="0" borderId="1" xfId="0" applyFont="1" applyBorder="1" applyAlignment="1"/>
    <xf numFmtId="1" fontId="2" fillId="2" borderId="1" xfId="0" applyNumberFormat="1" applyFont="1" applyFill="1" applyBorder="1" applyAlignment="1">
      <alignment horizontal="right"/>
    </xf>
    <xf numFmtId="1" fontId="7" fillId="3" borderId="0" xfId="0" applyNumberFormat="1" applyFont="1" applyFill="1" applyAlignment="1"/>
    <xf numFmtId="2" fontId="7" fillId="3" borderId="0" xfId="0" applyNumberFormat="1" applyFont="1" applyFill="1" applyAlignment="1"/>
    <xf numFmtId="1" fontId="4" fillId="2" borderId="1" xfId="0" applyNumberFormat="1" applyFont="1" applyFill="1" applyBorder="1" applyAlignment="1"/>
    <xf numFmtId="0" fontId="8" fillId="2" borderId="1" xfId="0" applyFont="1" applyFill="1" applyBorder="1" applyAlignment="1">
      <alignment horizontal="right"/>
    </xf>
    <xf numFmtId="0" fontId="9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34"/>
  <sheetViews>
    <sheetView workbookViewId="0">
      <selection activeCell="C16" sqref="C16"/>
    </sheetView>
  </sheetViews>
  <sheetFormatPr defaultColWidth="14.42578125" defaultRowHeight="15.75" customHeight="1"/>
  <cols>
    <col min="1" max="1" width="34.85546875" customWidth="1"/>
  </cols>
  <sheetData>
    <row r="2" spans="1:9">
      <c r="A2" s="1"/>
      <c r="B2" s="1" t="s">
        <v>0</v>
      </c>
      <c r="C2" s="1" t="s">
        <v>1</v>
      </c>
      <c r="D2" s="1" t="s">
        <v>2</v>
      </c>
      <c r="E2" s="2" t="s">
        <v>3</v>
      </c>
      <c r="F2" s="3"/>
      <c r="G2" s="4"/>
      <c r="H2" s="4"/>
      <c r="I2" s="4"/>
    </row>
    <row r="3" spans="1:9">
      <c r="A3" s="5" t="s">
        <v>4</v>
      </c>
      <c r="B3" s="6">
        <f>16+19+39+22</f>
        <v>96</v>
      </c>
      <c r="C3" s="6">
        <f>0+3+1</f>
        <v>4</v>
      </c>
      <c r="D3" s="6">
        <f>2+1+4</f>
        <v>7</v>
      </c>
      <c r="E3" s="7">
        <v>0</v>
      </c>
      <c r="F3" s="3"/>
      <c r="G3" s="4"/>
      <c r="H3" s="4"/>
      <c r="I3" s="4"/>
    </row>
    <row r="4" spans="1:9">
      <c r="A4" s="8" t="s">
        <v>5</v>
      </c>
      <c r="B4" s="7">
        <f>5+32+16+15+1+15</f>
        <v>84</v>
      </c>
      <c r="C4" s="7">
        <f>1+2+4+4+1</f>
        <v>12</v>
      </c>
      <c r="D4" s="7">
        <f>2+8+3+6+4+15</f>
        <v>38</v>
      </c>
      <c r="E4" s="7">
        <v>0</v>
      </c>
      <c r="F4" s="3"/>
      <c r="G4" s="4"/>
      <c r="H4" s="4"/>
      <c r="I4" s="4"/>
    </row>
    <row r="5" spans="1:9">
      <c r="A5" s="9" t="s">
        <v>6</v>
      </c>
      <c r="B5" s="6">
        <v>67</v>
      </c>
      <c r="C5" s="6">
        <v>4</v>
      </c>
      <c r="D5" s="6">
        <v>26</v>
      </c>
      <c r="E5" s="6">
        <v>4</v>
      </c>
      <c r="F5" s="4"/>
      <c r="G5" s="4"/>
      <c r="H5" s="4"/>
      <c r="I5" s="4"/>
    </row>
    <row r="6" spans="1:9">
      <c r="A6" s="8" t="s">
        <v>7</v>
      </c>
      <c r="B6" s="7">
        <f>39+18</f>
        <v>57</v>
      </c>
      <c r="C6" s="7">
        <f>3+1</f>
        <v>4</v>
      </c>
      <c r="D6" s="7">
        <f>4</f>
        <v>4</v>
      </c>
      <c r="E6" s="7">
        <v>0</v>
      </c>
      <c r="F6" s="4"/>
      <c r="G6" s="4"/>
      <c r="H6" s="4"/>
      <c r="I6" s="4"/>
    </row>
    <row r="7" spans="1:9">
      <c r="A7" s="8" t="s">
        <v>8</v>
      </c>
      <c r="B7" s="7">
        <f>2+9+17+11+13+8+26</f>
        <v>86</v>
      </c>
      <c r="C7" s="7">
        <f>1+2+4+1+3+3+5</f>
        <v>19</v>
      </c>
      <c r="D7" s="7">
        <f>2+16+16+1+28+20+4+16</f>
        <v>103</v>
      </c>
      <c r="E7" s="7">
        <v>0</v>
      </c>
      <c r="F7" s="4"/>
      <c r="G7" s="4"/>
      <c r="H7" s="4"/>
      <c r="I7" s="4"/>
    </row>
    <row r="8" spans="1:9">
      <c r="A8" s="8" t="s">
        <v>9</v>
      </c>
      <c r="B8" s="6">
        <v>52</v>
      </c>
      <c r="C8" s="6">
        <v>12</v>
      </c>
      <c r="D8" s="6">
        <v>70</v>
      </c>
      <c r="E8" s="6">
        <v>3</v>
      </c>
      <c r="F8" s="4"/>
      <c r="G8" s="4"/>
      <c r="H8" s="4"/>
      <c r="I8" s="4"/>
    </row>
    <row r="9" spans="1:9">
      <c r="A9" s="8" t="s">
        <v>10</v>
      </c>
      <c r="B9" s="7">
        <v>94</v>
      </c>
      <c r="C9" s="7">
        <v>3</v>
      </c>
      <c r="D9" s="7">
        <v>37</v>
      </c>
      <c r="E9" s="7">
        <v>0</v>
      </c>
      <c r="F9" s="3"/>
      <c r="G9" s="4"/>
      <c r="H9" s="4"/>
      <c r="I9" s="4"/>
    </row>
    <row r="10" spans="1:9">
      <c r="A10" s="10" t="s">
        <v>11</v>
      </c>
      <c r="B10" s="7">
        <v>42</v>
      </c>
      <c r="C10" s="7">
        <v>11</v>
      </c>
      <c r="D10" s="7">
        <v>21</v>
      </c>
      <c r="E10" s="7">
        <v>1</v>
      </c>
      <c r="F10" s="3"/>
      <c r="G10" s="4"/>
      <c r="H10" s="4"/>
      <c r="I10" s="4"/>
    </row>
    <row r="11" spans="1:9">
      <c r="A11" s="11" t="s">
        <v>12</v>
      </c>
      <c r="B11" s="12">
        <v>27</v>
      </c>
      <c r="C11" s="12">
        <v>10</v>
      </c>
      <c r="D11" s="12">
        <v>31</v>
      </c>
      <c r="E11" s="12">
        <v>10</v>
      </c>
      <c r="F11" s="4"/>
      <c r="G11" s="4"/>
      <c r="H11" s="4"/>
      <c r="I11" s="4"/>
    </row>
    <row r="12" spans="1:9">
      <c r="A12" s="11" t="s">
        <v>13</v>
      </c>
      <c r="B12" s="6">
        <v>68</v>
      </c>
      <c r="C12" s="6">
        <v>14</v>
      </c>
      <c r="D12" s="6">
        <v>51</v>
      </c>
      <c r="E12" s="6">
        <v>82</v>
      </c>
      <c r="F12" s="4"/>
      <c r="G12" s="4"/>
      <c r="H12" s="4"/>
      <c r="I12" s="4"/>
    </row>
    <row r="13" spans="1:9">
      <c r="A13" s="13" t="s">
        <v>14</v>
      </c>
      <c r="B13" s="6">
        <v>51</v>
      </c>
      <c r="C13" s="6">
        <v>10</v>
      </c>
      <c r="D13" s="6">
        <v>66</v>
      </c>
      <c r="E13" s="6">
        <v>54</v>
      </c>
      <c r="F13" s="4"/>
      <c r="G13" s="4"/>
      <c r="H13" s="4"/>
      <c r="I13" s="4"/>
    </row>
    <row r="14" spans="1:9">
      <c r="A14" s="14"/>
      <c r="B14" s="4"/>
      <c r="C14" s="4"/>
      <c r="D14" s="4"/>
      <c r="E14" s="4"/>
      <c r="F14" s="4"/>
      <c r="G14" s="4"/>
      <c r="H14" s="4"/>
      <c r="I14" s="4"/>
    </row>
    <row r="15" spans="1:9">
      <c r="A15" s="15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F18" s="4"/>
      <c r="G18" s="4"/>
      <c r="H18" s="4"/>
      <c r="I18" s="4"/>
    </row>
    <row r="19" spans="1:9">
      <c r="F19" s="4"/>
      <c r="G19" s="4"/>
      <c r="H19" s="4"/>
      <c r="I19" s="4"/>
    </row>
    <row r="20" spans="1:9">
      <c r="F20" s="4"/>
      <c r="G20" s="4"/>
      <c r="H20" s="4"/>
      <c r="I20" s="4"/>
    </row>
    <row r="21" spans="1:9">
      <c r="F21" s="4"/>
      <c r="G21" s="4"/>
      <c r="H21" s="4"/>
      <c r="I21" s="4"/>
    </row>
    <row r="22" spans="1:9">
      <c r="F22" s="4"/>
      <c r="G22" s="4"/>
      <c r="H22" s="4"/>
      <c r="I22" s="4"/>
    </row>
    <row r="23" spans="1:9">
      <c r="F23" s="4"/>
      <c r="G23" s="4"/>
      <c r="H23" s="4"/>
      <c r="I23" s="4"/>
    </row>
    <row r="24" spans="1:9">
      <c r="A24" s="14"/>
      <c r="B24" s="14"/>
      <c r="C24" s="14"/>
      <c r="D24" s="14"/>
      <c r="E24" s="14"/>
      <c r="F24" s="14"/>
      <c r="G24" s="14"/>
      <c r="H24" s="14"/>
      <c r="I24" s="14"/>
    </row>
    <row r="25" spans="1:9">
      <c r="A25" s="14"/>
      <c r="B25" s="14"/>
      <c r="C25" s="14"/>
      <c r="D25" s="14"/>
      <c r="E25" s="14"/>
      <c r="F25" s="14"/>
      <c r="G25" s="14"/>
      <c r="H25" s="14"/>
      <c r="I25" s="14"/>
    </row>
    <row r="26" spans="1:9">
      <c r="A26" s="14"/>
      <c r="B26" s="14"/>
      <c r="C26" s="14"/>
      <c r="D26" s="14"/>
      <c r="E26" s="14"/>
      <c r="F26" s="14"/>
      <c r="G26" s="14"/>
      <c r="H26" s="14"/>
      <c r="I26" s="14"/>
    </row>
    <row r="27" spans="1:9">
      <c r="A27" s="14"/>
      <c r="B27" s="14"/>
      <c r="C27" s="14"/>
      <c r="D27" s="14"/>
      <c r="E27" s="14"/>
      <c r="F27" s="14"/>
      <c r="G27" s="14"/>
      <c r="H27" s="14"/>
      <c r="I27" s="14"/>
    </row>
    <row r="28" spans="1:9">
      <c r="F28" s="14"/>
      <c r="G28" s="14"/>
      <c r="H28" s="14"/>
      <c r="I28" s="14"/>
    </row>
    <row r="29" spans="1:9">
      <c r="F29" s="4"/>
      <c r="G29" s="4"/>
      <c r="H29" s="4"/>
      <c r="I29" s="4"/>
    </row>
    <row r="30" spans="1:9">
      <c r="F30" s="4"/>
      <c r="G30" s="4"/>
      <c r="H30" s="4"/>
      <c r="I30" s="4"/>
    </row>
    <row r="31" spans="1:9">
      <c r="F31" s="4"/>
      <c r="G31" s="4"/>
      <c r="H31" s="4"/>
      <c r="I31" s="4"/>
    </row>
    <row r="32" spans="1:9">
      <c r="A32" s="8"/>
      <c r="B32" s="4"/>
      <c r="C32" s="4"/>
      <c r="D32" s="4"/>
      <c r="E32" s="4"/>
      <c r="F32" s="4"/>
      <c r="G32" s="4"/>
      <c r="H32" s="4"/>
      <c r="I32" s="4"/>
    </row>
    <row r="33" spans="1:9">
      <c r="A33" s="8"/>
      <c r="B33" s="4"/>
      <c r="C33" s="4"/>
      <c r="D33" s="4"/>
      <c r="E33" s="4"/>
      <c r="F33" s="4"/>
      <c r="G33" s="4"/>
      <c r="H33" s="4"/>
      <c r="I33" s="4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1C36-8E23-4190-80DA-1479F6638017}">
  <dimension ref="A1:E6"/>
  <sheetViews>
    <sheetView workbookViewId="0">
      <selection activeCell="G14" sqref="G14"/>
    </sheetView>
  </sheetViews>
  <sheetFormatPr defaultRowHeight="12.75"/>
  <sheetData>
    <row r="1" spans="1:5" ht="14.25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5" t="s">
        <v>4</v>
      </c>
      <c r="B2" s="6">
        <f>18+33+13</f>
        <v>64</v>
      </c>
      <c r="C2" s="6">
        <f>1+1+0</f>
        <v>2</v>
      </c>
      <c r="D2" s="6">
        <v>4</v>
      </c>
      <c r="E2" s="6">
        <v>0</v>
      </c>
    </row>
    <row r="3" spans="1:5" ht="38.25">
      <c r="A3" s="16" t="s">
        <v>15</v>
      </c>
      <c r="B3" s="6">
        <v>36</v>
      </c>
      <c r="C3" s="6">
        <v>15</v>
      </c>
      <c r="D3" s="6">
        <v>16</v>
      </c>
      <c r="E3" s="6">
        <v>0</v>
      </c>
    </row>
    <row r="4" spans="1:5" ht="63.75">
      <c r="A4" s="16" t="s">
        <v>16</v>
      </c>
      <c r="B4" s="17">
        <v>125</v>
      </c>
      <c r="C4" s="17">
        <v>23</v>
      </c>
      <c r="D4" s="17">
        <v>96</v>
      </c>
      <c r="E4" s="17">
        <v>128</v>
      </c>
    </row>
    <row r="5" spans="1:5" ht="51">
      <c r="A5" s="16" t="s">
        <v>17</v>
      </c>
      <c r="B5" s="6">
        <v>32</v>
      </c>
      <c r="C5" s="6">
        <v>4</v>
      </c>
      <c r="D5" s="6">
        <v>26</v>
      </c>
      <c r="E5" s="6">
        <v>31</v>
      </c>
    </row>
    <row r="6" spans="1:5" ht="63.75">
      <c r="A6" s="18" t="s">
        <v>18</v>
      </c>
      <c r="B6" s="17">
        <v>29</v>
      </c>
      <c r="C6" s="17">
        <v>7</v>
      </c>
      <c r="D6" s="17">
        <v>15</v>
      </c>
      <c r="E6" s="17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C889-601F-4D34-8973-8CF6FE4BE3F0}">
  <dimension ref="A1:E4"/>
  <sheetViews>
    <sheetView workbookViewId="0">
      <selection sqref="A1:E4"/>
    </sheetView>
  </sheetViews>
  <sheetFormatPr defaultRowHeight="12.75"/>
  <sheetData>
    <row r="1" spans="1:5" ht="14.25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5" t="s">
        <v>4</v>
      </c>
      <c r="B2" s="6">
        <f>10+12+19</f>
        <v>41</v>
      </c>
      <c r="C2" s="6">
        <f>1+0+0</f>
        <v>1</v>
      </c>
      <c r="D2" s="6">
        <f>0+1</f>
        <v>1</v>
      </c>
      <c r="E2" s="6">
        <v>0</v>
      </c>
    </row>
    <row r="3" spans="1:5" ht="14.25">
      <c r="A3" s="19" t="s">
        <v>19</v>
      </c>
      <c r="B3" s="7">
        <v>13</v>
      </c>
      <c r="C3" s="7">
        <v>0</v>
      </c>
      <c r="D3" s="7">
        <v>2</v>
      </c>
      <c r="E3" s="7">
        <v>0</v>
      </c>
    </row>
    <row r="4" spans="1:5" ht="14.25">
      <c r="A4" s="20" t="s">
        <v>20</v>
      </c>
      <c r="B4" s="7">
        <f>5+1+6+9+10+7+6</f>
        <v>44</v>
      </c>
      <c r="C4" s="7">
        <f>3+2+1+5+4+0+0</f>
        <v>15</v>
      </c>
      <c r="D4" s="7">
        <f>8+17+11+6+6+36+25+13</f>
        <v>122</v>
      </c>
      <c r="E4" s="7">
        <f>5+36+38+23+11</f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3C3B-87D5-4322-A2EF-9FFC6933D6C6}">
  <dimension ref="A1:I5"/>
  <sheetViews>
    <sheetView tabSelected="1" workbookViewId="0">
      <selection activeCell="D32" sqref="D32"/>
    </sheetView>
  </sheetViews>
  <sheetFormatPr defaultRowHeight="12.75"/>
  <sheetData>
    <row r="1" spans="1:9" ht="14.25">
      <c r="A1" s="21"/>
      <c r="B1" s="1" t="s">
        <v>0</v>
      </c>
      <c r="C1" s="1" t="s">
        <v>1</v>
      </c>
      <c r="D1" s="1" t="s">
        <v>2</v>
      </c>
      <c r="E1" s="22" t="s">
        <v>3</v>
      </c>
      <c r="F1" s="1" t="s">
        <v>21</v>
      </c>
      <c r="G1" s="1" t="s">
        <v>22</v>
      </c>
      <c r="H1" s="1" t="s">
        <v>23</v>
      </c>
      <c r="I1" s="2" t="s">
        <v>24</v>
      </c>
    </row>
    <row r="2" spans="1:9" ht="14.25">
      <c r="A2" s="23" t="s">
        <v>6</v>
      </c>
      <c r="B2" s="24">
        <v>67</v>
      </c>
      <c r="C2" s="17">
        <v>4</v>
      </c>
      <c r="D2" s="17">
        <v>26</v>
      </c>
      <c r="E2" s="17">
        <v>4</v>
      </c>
      <c r="F2" s="24">
        <f>(B2/(B2+C2+D2+E2)*100)</f>
        <v>66.336633663366342</v>
      </c>
      <c r="G2" s="25">
        <f>(C2/(B2+C2+D2+E2)*100)</f>
        <v>3.9603960396039604</v>
      </c>
      <c r="H2" s="25">
        <f>(D2/(B2+C2+D2+E2)*100)</f>
        <v>25.742574257425744</v>
      </c>
      <c r="I2" s="26">
        <f>(E2/(B2+C2+D2+E2)*100)</f>
        <v>3.9603960396039604</v>
      </c>
    </row>
    <row r="3" spans="1:9" ht="14.25">
      <c r="A3" s="27" t="s">
        <v>8</v>
      </c>
      <c r="B3" s="24">
        <v>22</v>
      </c>
      <c r="C3" s="17">
        <v>1</v>
      </c>
      <c r="D3" s="17">
        <v>36</v>
      </c>
      <c r="E3" s="17">
        <v>0</v>
      </c>
      <c r="F3" s="24">
        <f>(B3/(B3+C3+D3+E3)*100)</f>
        <v>37.288135593220339</v>
      </c>
      <c r="G3" s="25">
        <f>(C3/(B3+C3+D3+E3)*100)</f>
        <v>1.6949152542372881</v>
      </c>
      <c r="H3" s="25">
        <f>(D3/(B3+C3+D3+E3)*100)</f>
        <v>61.016949152542374</v>
      </c>
      <c r="I3" s="26">
        <f>(E3/(B3+C3+D3+E3)*100)</f>
        <v>0</v>
      </c>
    </row>
    <row r="4" spans="1:9" ht="14.25">
      <c r="A4" s="23" t="s">
        <v>25</v>
      </c>
      <c r="B4" s="28">
        <v>53</v>
      </c>
      <c r="C4" s="17">
        <v>28</v>
      </c>
      <c r="D4" s="17">
        <v>92</v>
      </c>
      <c r="E4" s="17">
        <v>11</v>
      </c>
      <c r="F4" s="24">
        <f>(B4/(B4+C4+D4+E4)*100)</f>
        <v>28.804347826086957</v>
      </c>
      <c r="G4" s="25">
        <f>(C4/(B4+C4+D4+E4)*100)</f>
        <v>15.217391304347828</v>
      </c>
      <c r="H4" s="25">
        <f>(D4/(B4+C4+D4+E4)*100)</f>
        <v>50</v>
      </c>
      <c r="I4" s="26">
        <f>(E4/(B4+C4+D4+E4)*100)</f>
        <v>5.9782608695652177</v>
      </c>
    </row>
    <row r="5" spans="1:9" ht="14.25">
      <c r="A5" s="29" t="s">
        <v>26</v>
      </c>
      <c r="B5" s="6">
        <v>64</v>
      </c>
      <c r="C5" s="17">
        <v>5</v>
      </c>
      <c r="D5" s="17">
        <v>32</v>
      </c>
      <c r="E5" s="17">
        <v>2</v>
      </c>
      <c r="F5" s="24">
        <f>(B5/(B5+C5+D5+E5)*100)</f>
        <v>62.135922330097081</v>
      </c>
      <c r="G5" s="25">
        <f>(C5/(B5+C5+D5+E5)*100)</f>
        <v>4.8543689320388346</v>
      </c>
      <c r="H5" s="25">
        <f>(D5/(B5+C5+D5+E5)*100)</f>
        <v>31.067961165048541</v>
      </c>
      <c r="I5" s="26">
        <f>(E5/(B5+C5+D5+E5)*100)</f>
        <v>1.9417475728155338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AWB_Cilia</vt:lpstr>
      <vt:lpstr>Table2</vt:lpstr>
      <vt:lpstr>Table3</vt:lpstr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pir</cp:lastModifiedBy>
  <dcterms:modified xsi:type="dcterms:W3CDTF">2020-08-25T10:39:13Z</dcterms:modified>
</cp:coreProperties>
</file>