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16b759c1c01124/Desktop/CelesteHandheld/Datasheets and Libraries/"/>
    </mc:Choice>
  </mc:AlternateContent>
  <xr:revisionPtr revIDLastSave="252" documentId="8_{7106CE4B-B056-44FC-89C7-22E58D801473}" xr6:coauthVersionLast="47" xr6:coauthVersionMax="47" xr10:uidLastSave="{F8FEA71C-6F6C-46BE-9B14-C217EC8C201E}"/>
  <bookViews>
    <workbookView minimized="1" xWindow="11520" yWindow="528" windowWidth="11520" windowHeight="13272" xr2:uid="{B24D0694-70C7-4ACD-961A-B8EDA72BF0D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H33" i="1"/>
  <c r="E9" i="1"/>
  <c r="E24" i="1"/>
  <c r="E23" i="1"/>
  <c r="E22" i="1"/>
  <c r="E21" i="1"/>
  <c r="E6" i="1" l="1"/>
  <c r="E12" i="1" s="1"/>
</calcChain>
</file>

<file path=xl/sharedStrings.xml><?xml version="1.0" encoding="utf-8"?>
<sst xmlns="http://schemas.openxmlformats.org/spreadsheetml/2006/main" count="61" uniqueCount="55">
  <si>
    <t>Price</t>
  </si>
  <si>
    <t>Development Cost</t>
  </si>
  <si>
    <t>Per Handheld Cost</t>
  </si>
  <si>
    <t>150-DM320119-ND</t>
  </si>
  <si>
    <t>Total</t>
  </si>
  <si>
    <t>ATSAMD21E17A-AUTCT-ND</t>
  </si>
  <si>
    <t>CP1-2503AM-ND</t>
  </si>
  <si>
    <t>Qty</t>
  </si>
  <si>
    <t>296-7025-5-ND</t>
  </si>
  <si>
    <t>Link and Name</t>
  </si>
  <si>
    <t>Component Type</t>
  </si>
  <si>
    <t>Evaluation Board</t>
  </si>
  <si>
    <t>Microcontroller</t>
  </si>
  <si>
    <t>Audio Jack</t>
  </si>
  <si>
    <t>Audio Amplifier</t>
  </si>
  <si>
    <t>Qty Handheld</t>
  </si>
  <si>
    <t>ST7735 LCD Display</t>
  </si>
  <si>
    <t>Display</t>
  </si>
  <si>
    <t>Analog Stick Joystick</t>
  </si>
  <si>
    <t>Joystick</t>
  </si>
  <si>
    <t>Buttons</t>
  </si>
  <si>
    <t>Tactile Push Button Switch</t>
  </si>
  <si>
    <t>PCB Shipping</t>
  </si>
  <si>
    <t>PCB</t>
  </si>
  <si>
    <t>jcllab</t>
  </si>
  <si>
    <t>2 AA battery holder</t>
  </si>
  <si>
    <t>battery holder</t>
  </si>
  <si>
    <t>2057-SW-R2-1A-F-1-0-ND</t>
  </si>
  <si>
    <t>On Off Switch</t>
  </si>
  <si>
    <t>MV50152</t>
  </si>
  <si>
    <t>Power LED</t>
  </si>
  <si>
    <t>1k res</t>
  </si>
  <si>
    <t>Inventory</t>
  </si>
  <si>
    <t>Red Led</t>
  </si>
  <si>
    <t>31-AZ431LBZTR-G1CT-ND</t>
  </si>
  <si>
    <t>Voltage Reference</t>
  </si>
  <si>
    <t>Vref R1</t>
  </si>
  <si>
    <t>Vref R2</t>
  </si>
  <si>
    <t>Vref R3</t>
  </si>
  <si>
    <t>10k res</t>
  </si>
  <si>
    <t>47k res</t>
  </si>
  <si>
    <t>330 res</t>
  </si>
  <si>
    <t>.1uF capacitor</t>
  </si>
  <si>
    <t>1uF capacitor</t>
  </si>
  <si>
    <t>for bypass and hpf</t>
  </si>
  <si>
    <t>for AA positive to ground bypass and op amp VCC bypass</t>
  </si>
  <si>
    <t>gain</t>
  </si>
  <si>
    <t>Vref Rf</t>
  </si>
  <si>
    <t>Vref Ri</t>
  </si>
  <si>
    <t>will need to listen to test</t>
  </si>
  <si>
    <t>male headers</t>
  </si>
  <si>
    <t>from checkout</t>
  </si>
  <si>
    <t>will use as pseudo-jumper/test points</t>
  </si>
  <si>
    <t>power led res</t>
  </si>
  <si>
    <t>for debouncing 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</si>
</sst>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8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WAYLLSHINE%C2%AE-Dozen-Battery-Holder-Black/dp/B013GNC08C/ref=sr_1_2?keywords=2%2Bbattery%2Bpack%2Bholder&amp;qid=1683435007&amp;sr=8-2&amp;th=1" TargetMode="External"/><Relationship Id="rId3" Type="http://schemas.openxmlformats.org/officeDocument/2006/relationships/hyperlink" Target="https://www.digikey.com/en/products/detail/cui-devices/MJ1-2503A/738679" TargetMode="External"/><Relationship Id="rId7" Type="http://schemas.openxmlformats.org/officeDocument/2006/relationships/hyperlink" Target="https://www.temu.com/50pcs-tactile-push-button-switch-momentary-tact-6x6x5mm-dip-through-hole-4-pin-g-601099514928417.html?spec_gallery_id=20602091&amp;refer_page_sn=10009&amp;refer_source=10001&amp;freesia_scene=2&amp;_oak_freesia_scene=2&amp;activity_type=&amp;goods_name=50pcs%20Tactile%20Push%20Button%20Switch%20Momentary%20Tact%206x6x5mm%20DIP%20Through-Hole%204%20Pin&amp;enable_cache=1&amp;_x_vst_scene=adg&amp;_x_ads_sub_channel=search&amp;_x_ads_channel=google&amp;_x_login_type=Google&amp;_x_ads_account=4508259570&amp;_x_ads_set=19978364078&amp;_x_ads_id=151084620867&amp;_x_ads_creative_id=655030902877&amp;_x_ns_source=g&amp;_x_ns_gclid=Cj0KCQjw9deiBhC1ARIsAHLjR2DEoxNToWYYeOWEzJ5WVqWUaUc36_NdUGasyaYy9h9T-XGjQuU-XOYaAtONEALw_wcB&amp;_x_ns_placement=&amp;_x_ns_match_type=e&amp;_x_ns_ad_position=&amp;_x_ns_product_id=&amp;_x_ns_target=&amp;_x_ns_devicemodel=&amp;_x_ns_wbraid=CjsKCQjw9deiBhD0ARIqAGanW8iLWlmsREvAaCWpFVQoMy7Xmw58TrjSPx0pA7iuF3TATfAAtG34GgLXDw&amp;_x_ns_gbraid=0AAAAAo4mICEw0MIiG67AtCvMf2IWgUdfr&amp;_x_ns_keyword=tmeu&amp;_x_ns_targetid=kwd-453616752663&amp;_x_ns_extensionid=&amp;_x_sessn_id=y6mcsh7kwu&amp;refer_page_name=search_result&amp;refer_page_id=10009_1683432891349_hf1iswedth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microchip-technology/ATSAMD21E17A-AUT/4878869" TargetMode="External"/><Relationship Id="rId1" Type="http://schemas.openxmlformats.org/officeDocument/2006/relationships/hyperlink" Target="https://www.digikey.com/en/products/detail/microchip-technology/DM320119/11476185" TargetMode="External"/><Relationship Id="rId6" Type="http://schemas.openxmlformats.org/officeDocument/2006/relationships/hyperlink" Target="https://www.amazon.com/EEEKit-Replacement-Joystick-Dualshock-Controller/dp/B07JD7CGMT/ref=sr_1_2?crid=23OCM70BXV573&amp;keywords=EEEkit%2Bjoystick&amp;qid=1683431906&amp;sprefix=eeekit%2Bjoystick%2Caps%2C155&amp;sr=8-2&amp;th=1" TargetMode="External"/><Relationship Id="rId11" Type="http://schemas.openxmlformats.org/officeDocument/2006/relationships/hyperlink" Target="https://www.digikey.com/en/products/detail/diodes-incorporated/AZ431LBZTR-G1/4471028" TargetMode="External"/><Relationship Id="rId5" Type="http://schemas.openxmlformats.org/officeDocument/2006/relationships/hyperlink" Target="https://www.temu.com/goods.html?_bg_fs=1&amp;goods_id=601099512491147&amp;sku_id=17592191012924&amp;_oak_page_source=501&amp;_x_sessn_id=zepgwd6rql&amp;refer_page_name=shopping_cart&amp;refer_page_id=10037_1683428707430_q88whb9q6p&amp;refer_page_sn=10037" TargetMode="External"/><Relationship Id="rId10" Type="http://schemas.openxmlformats.org/officeDocument/2006/relationships/hyperlink" Target="https://www.digikey.com/en/products/detail/rochester-electronics-llc/MV50152/12601848" TargetMode="External"/><Relationship Id="rId4" Type="http://schemas.openxmlformats.org/officeDocument/2006/relationships/hyperlink" Target="https://www.digikey.com/en/products/detail/texas-instruments/TPA731D/374593" TargetMode="External"/><Relationship Id="rId9" Type="http://schemas.openxmlformats.org/officeDocument/2006/relationships/hyperlink" Target="https://www.digikey.com/en/products/detail/adam-tech/SW-R2-1A-F-1-0/15284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621B-CFC8-4B35-A9C3-FD77D0112116}">
  <dimension ref="B2:P40"/>
  <sheetViews>
    <sheetView tabSelected="1" topLeftCell="A3" zoomScale="85" zoomScaleNormal="85" workbookViewId="0">
      <selection activeCell="P32" sqref="P32"/>
    </sheetView>
  </sheetViews>
  <sheetFormatPr defaultRowHeight="14.4" x14ac:dyDescent="0.3"/>
  <cols>
    <col min="2" max="2" width="16.44140625" bestFit="1" customWidth="1"/>
    <col min="3" max="3" width="16.109375" bestFit="1" customWidth="1"/>
    <col min="4" max="4" width="24.44140625" bestFit="1" customWidth="1"/>
    <col min="5" max="5" width="9.109375" bestFit="1" customWidth="1"/>
    <col min="6" max="6" width="4" bestFit="1" customWidth="1"/>
    <col min="7" max="7" width="6.109375" customWidth="1"/>
    <col min="8" max="8" width="2" bestFit="1" customWidth="1"/>
    <col min="16" max="16" width="10.5546875" bestFit="1" customWidth="1"/>
  </cols>
  <sheetData>
    <row r="2" spans="2:6" x14ac:dyDescent="0.3">
      <c r="C2" t="s">
        <v>10</v>
      </c>
      <c r="D2" t="s">
        <v>9</v>
      </c>
      <c r="E2" t="s">
        <v>0</v>
      </c>
      <c r="F2" t="s">
        <v>7</v>
      </c>
    </row>
    <row r="3" spans="2:6" x14ac:dyDescent="0.3">
      <c r="B3" t="s">
        <v>1</v>
      </c>
      <c r="C3" t="s">
        <v>11</v>
      </c>
      <c r="D3" s="1" t="s">
        <v>3</v>
      </c>
      <c r="E3" s="2">
        <v>24.49</v>
      </c>
      <c r="F3">
        <v>1</v>
      </c>
    </row>
    <row r="4" spans="2:6" x14ac:dyDescent="0.3">
      <c r="C4" t="s">
        <v>22</v>
      </c>
      <c r="E4" s="2">
        <v>21.8</v>
      </c>
      <c r="F4">
        <v>1</v>
      </c>
    </row>
    <row r="6" spans="2:6" x14ac:dyDescent="0.3">
      <c r="C6" t="s">
        <v>15</v>
      </c>
      <c r="E6" s="2">
        <f>E40</f>
        <v>14.473133333333333</v>
      </c>
      <c r="F6">
        <v>10</v>
      </c>
    </row>
    <row r="8" spans="2:6" x14ac:dyDescent="0.3">
      <c r="C8" t="s">
        <v>32</v>
      </c>
    </row>
    <row r="9" spans="2:6" x14ac:dyDescent="0.3">
      <c r="C9" t="s">
        <v>33</v>
      </c>
      <c r="E9" s="3">
        <f>-1*F9*E26</f>
        <v>-0.5</v>
      </c>
      <c r="F9">
        <v>10</v>
      </c>
    </row>
    <row r="10" spans="2:6" x14ac:dyDescent="0.3">
      <c r="E10" s="2"/>
    </row>
    <row r="11" spans="2:6" x14ac:dyDescent="0.3">
      <c r="E11" s="2" t="s">
        <v>4</v>
      </c>
    </row>
    <row r="12" spans="2:6" x14ac:dyDescent="0.3">
      <c r="E12" s="2">
        <f>SUMPRODUCT(E3:E9,F3:F9)</f>
        <v>186.02133333333333</v>
      </c>
    </row>
    <row r="15" spans="2:6" x14ac:dyDescent="0.3">
      <c r="E15" s="2"/>
    </row>
    <row r="16" spans="2:6" x14ac:dyDescent="0.3">
      <c r="D16" t="s">
        <v>9</v>
      </c>
      <c r="E16" t="s">
        <v>0</v>
      </c>
      <c r="F16" t="s">
        <v>7</v>
      </c>
    </row>
    <row r="17" spans="2:16" x14ac:dyDescent="0.3">
      <c r="B17" t="s">
        <v>2</v>
      </c>
      <c r="C17" t="s">
        <v>12</v>
      </c>
      <c r="D17" s="1" t="s">
        <v>5</v>
      </c>
      <c r="E17" s="2">
        <v>3.14</v>
      </c>
      <c r="F17">
        <v>1</v>
      </c>
    </row>
    <row r="18" spans="2:16" x14ac:dyDescent="0.3">
      <c r="C18" t="s">
        <v>13</v>
      </c>
      <c r="D18" s="1" t="s">
        <v>6</v>
      </c>
      <c r="E18" s="2">
        <v>0.629</v>
      </c>
      <c r="F18">
        <v>1</v>
      </c>
    </row>
    <row r="19" spans="2:16" x14ac:dyDescent="0.3">
      <c r="C19" t="s">
        <v>14</v>
      </c>
      <c r="D19" s="1" t="s">
        <v>8</v>
      </c>
      <c r="E19" s="2">
        <v>2.27</v>
      </c>
      <c r="F19">
        <v>1</v>
      </c>
    </row>
    <row r="20" spans="2:16" x14ac:dyDescent="0.3">
      <c r="C20" t="s">
        <v>17</v>
      </c>
      <c r="D20" s="1" t="s">
        <v>16</v>
      </c>
      <c r="E20" s="2">
        <v>4.9800000000000004</v>
      </c>
      <c r="F20">
        <v>1</v>
      </c>
    </row>
    <row r="21" spans="2:16" x14ac:dyDescent="0.3">
      <c r="C21" t="s">
        <v>19</v>
      </c>
      <c r="D21" s="1" t="s">
        <v>18</v>
      </c>
      <c r="E21" s="2">
        <f>8.99/6</f>
        <v>1.4983333333333333</v>
      </c>
      <c r="F21">
        <v>1</v>
      </c>
    </row>
    <row r="22" spans="2:16" x14ac:dyDescent="0.3">
      <c r="C22" t="s">
        <v>20</v>
      </c>
      <c r="D22" s="1" t="s">
        <v>21</v>
      </c>
      <c r="E22" s="2">
        <f>2.48/50</f>
        <v>4.9599999999999998E-2</v>
      </c>
      <c r="F22">
        <v>3</v>
      </c>
    </row>
    <row r="23" spans="2:16" x14ac:dyDescent="0.3">
      <c r="C23" t="s">
        <v>23</v>
      </c>
      <c r="D23" t="s">
        <v>24</v>
      </c>
      <c r="E23" s="2">
        <f>5/10</f>
        <v>0.5</v>
      </c>
      <c r="F23">
        <v>1</v>
      </c>
    </row>
    <row r="24" spans="2:16" x14ac:dyDescent="0.3">
      <c r="C24" t="s">
        <v>26</v>
      </c>
      <c r="D24" s="1" t="s">
        <v>25</v>
      </c>
      <c r="E24" s="2">
        <f>(9/12)</f>
        <v>0.75</v>
      </c>
      <c r="F24">
        <v>1</v>
      </c>
    </row>
    <row r="25" spans="2:16" x14ac:dyDescent="0.3">
      <c r="C25" t="s">
        <v>28</v>
      </c>
      <c r="D25" s="1" t="s">
        <v>27</v>
      </c>
      <c r="E25" s="2">
        <v>0.23</v>
      </c>
      <c r="F25">
        <v>1</v>
      </c>
    </row>
    <row r="26" spans="2:16" x14ac:dyDescent="0.3">
      <c r="C26" t="s">
        <v>30</v>
      </c>
      <c r="D26" s="1" t="s">
        <v>29</v>
      </c>
      <c r="E26" s="2">
        <v>0.05</v>
      </c>
      <c r="F26">
        <v>1</v>
      </c>
    </row>
    <row r="27" spans="2:16" x14ac:dyDescent="0.3">
      <c r="C27" t="s">
        <v>35</v>
      </c>
      <c r="D27" s="1" t="s">
        <v>34</v>
      </c>
      <c r="E27" s="2">
        <v>0.27700000000000002</v>
      </c>
      <c r="F27">
        <v>1</v>
      </c>
    </row>
    <row r="28" spans="2:16" x14ac:dyDescent="0.3">
      <c r="C28" t="s">
        <v>36</v>
      </c>
      <c r="D28" t="s">
        <v>39</v>
      </c>
      <c r="E28" s="2"/>
      <c r="F28">
        <v>1</v>
      </c>
    </row>
    <row r="29" spans="2:16" x14ac:dyDescent="0.3">
      <c r="C29" t="s">
        <v>37</v>
      </c>
      <c r="D29" t="s">
        <v>40</v>
      </c>
      <c r="E29" s="2"/>
      <c r="F29">
        <v>1</v>
      </c>
    </row>
    <row r="30" spans="2:16" x14ac:dyDescent="0.3">
      <c r="C30" t="s">
        <v>38</v>
      </c>
      <c r="D30" t="s">
        <v>41</v>
      </c>
      <c r="F30">
        <v>1</v>
      </c>
    </row>
    <row r="31" spans="2:16" x14ac:dyDescent="0.3">
      <c r="D31" t="s">
        <v>42</v>
      </c>
      <c r="F31">
        <v>2</v>
      </c>
      <c r="G31" s="5" t="s">
        <v>44</v>
      </c>
      <c r="H31" s="5"/>
      <c r="I31" s="5"/>
      <c r="J31" s="5"/>
      <c r="K31" s="5"/>
      <c r="L31" s="5"/>
      <c r="M31" s="5"/>
      <c r="P31" s="6"/>
    </row>
    <row r="32" spans="2:16" x14ac:dyDescent="0.3">
      <c r="D32" t="s">
        <v>43</v>
      </c>
      <c r="F32">
        <v>2</v>
      </c>
      <c r="G32" t="s">
        <v>45</v>
      </c>
    </row>
    <row r="33" spans="3:13" x14ac:dyDescent="0.3">
      <c r="C33" t="s">
        <v>47</v>
      </c>
      <c r="D33">
        <v>10000</v>
      </c>
      <c r="G33" t="s">
        <v>46</v>
      </c>
      <c r="H33">
        <f>D33/D34</f>
        <v>1</v>
      </c>
    </row>
    <row r="34" spans="3:13" x14ac:dyDescent="0.3">
      <c r="C34" t="s">
        <v>48</v>
      </c>
      <c r="D34">
        <v>10000</v>
      </c>
      <c r="G34" t="s">
        <v>49</v>
      </c>
    </row>
    <row r="35" spans="3:13" x14ac:dyDescent="0.3">
      <c r="C35" t="s">
        <v>50</v>
      </c>
      <c r="D35" t="s">
        <v>51</v>
      </c>
      <c r="G35" s="5" t="s">
        <v>52</v>
      </c>
      <c r="H35" s="5"/>
      <c r="I35" s="5"/>
      <c r="J35" s="5"/>
      <c r="K35" s="5"/>
      <c r="L35" s="5"/>
      <c r="M35" s="5"/>
    </row>
    <row r="36" spans="3:13" x14ac:dyDescent="0.3">
      <c r="C36" t="s">
        <v>53</v>
      </c>
      <c r="D36" t="s">
        <v>31</v>
      </c>
      <c r="F36">
        <v>1</v>
      </c>
    </row>
    <row r="37" spans="3:13" x14ac:dyDescent="0.3">
      <c r="D37" t="s">
        <v>39</v>
      </c>
      <c r="F37">
        <v>3</v>
      </c>
      <c r="G37" s="4" t="s">
        <v>54</v>
      </c>
      <c r="H37" s="4"/>
      <c r="I37" s="4"/>
      <c r="J37" s="4"/>
      <c r="K37" s="4"/>
      <c r="L37" s="4"/>
      <c r="M37" s="4"/>
    </row>
    <row r="38" spans="3:13" x14ac:dyDescent="0.3">
      <c r="D38" t="s">
        <v>42</v>
      </c>
      <c r="F38">
        <v>3</v>
      </c>
      <c r="G38" s="4"/>
      <c r="H38" s="4"/>
      <c r="I38" s="4"/>
      <c r="J38" s="4"/>
      <c r="K38" s="4"/>
      <c r="L38" s="4"/>
      <c r="M38" s="4"/>
    </row>
    <row r="40" spans="3:13" x14ac:dyDescent="0.3">
      <c r="D40" t="s">
        <v>4</v>
      </c>
      <c r="E40" s="3">
        <f>SUMPRODUCT(E17:E38,F17:F38)</f>
        <v>14.473133333333333</v>
      </c>
    </row>
  </sheetData>
  <mergeCells count="3">
    <mergeCell ref="G37:M38"/>
    <mergeCell ref="G35:M35"/>
    <mergeCell ref="G31:M31"/>
  </mergeCells>
  <hyperlinks>
    <hyperlink ref="D3" r:id="rId1" display="https://www.digikey.com/en/products/detail/microchip-technology/DM320119/11476185" xr:uid="{6D8A6052-D0BB-45C3-BADC-AAD8740AF3A1}"/>
    <hyperlink ref="D17" r:id="rId2" display="https://www.digikey.com/en/products/detail/microchip-technology/ATSAMD21E17A-AUT/4878869" xr:uid="{90ABAC54-A3FE-4E6D-86AC-2615CB0D40D2}"/>
    <hyperlink ref="D18" r:id="rId3" display="https://www.digikey.com/en/products/detail/cui-devices/MJ1-2503A/738679" xr:uid="{902EE6DB-AAA1-4AA6-9EB6-BFBE905AEC57}"/>
    <hyperlink ref="D19" r:id="rId4" display="https://www.digikey.com/en/products/detail/texas-instruments/TPA731D/374593" xr:uid="{10710017-A9C6-4D89-9C12-82329BA87849}"/>
    <hyperlink ref="D20" r:id="rId5" xr:uid="{14D16DFE-DD46-42FA-B313-6511DCC6CE14}"/>
    <hyperlink ref="D21" r:id="rId6" xr:uid="{64343A1C-B043-4335-91D6-92C1A68E90DE}"/>
    <hyperlink ref="D22" r:id="rId7" xr:uid="{5F954E6C-A696-43EA-BB89-0CBC2BA2599C}"/>
    <hyperlink ref="D24" r:id="rId8" xr:uid="{548AC356-F2D5-4886-8447-D55FB7B92872}"/>
    <hyperlink ref="D25" r:id="rId9" display="https://www.digikey.com/en/products/detail/adam-tech/SW-R2-1A-F-1-0/15284461" xr:uid="{70F26FE7-83CE-455E-993E-8C18140437ED}"/>
    <hyperlink ref="D26" r:id="rId10" display="https://www.digikey.com/en/products/detail/rochester-electronics-llc/MV50152/12601848" xr:uid="{6CE647E6-52D6-4960-B971-A639BC147916}"/>
    <hyperlink ref="D27" r:id="rId11" display="https://www.digikey.com/en/products/detail/diodes-incorporated/AZ431LBZTR-G1/4471028" xr:uid="{5947F609-D093-431C-9DE7-90AA29C7A895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Keval</dc:creator>
  <cp:lastModifiedBy>Vivek</cp:lastModifiedBy>
  <dcterms:created xsi:type="dcterms:W3CDTF">2023-05-07T03:43:47Z</dcterms:created>
  <dcterms:modified xsi:type="dcterms:W3CDTF">2023-05-08T17:07:06Z</dcterms:modified>
</cp:coreProperties>
</file>