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I17" i="1"/>
  <c r="F17" i="1"/>
  <c r="C17" i="1"/>
  <c r="K10" i="1"/>
  <c r="I16" i="1"/>
  <c r="F16" i="1"/>
  <c r="C16" i="1"/>
  <c r="K9" i="1"/>
  <c r="I14" i="1"/>
  <c r="I13" i="1"/>
  <c r="I15" i="1"/>
  <c r="F5" i="1"/>
  <c r="C3" i="1"/>
  <c r="C6" i="1"/>
  <c r="C4" i="1"/>
  <c r="F3" i="1"/>
  <c r="F4" i="1"/>
  <c r="F15" i="1"/>
  <c r="F13" i="1"/>
  <c r="F14" i="1"/>
  <c r="F9" i="1"/>
  <c r="C15" i="1"/>
  <c r="C13" i="1"/>
  <c r="C14" i="1"/>
  <c r="C10" i="1"/>
  <c r="C9" i="1"/>
  <c r="C8" i="1"/>
  <c r="C7" i="1"/>
  <c r="K5" i="1"/>
  <c r="K4" i="1"/>
  <c r="K3" i="1"/>
  <c r="C5" i="1"/>
</calcChain>
</file>

<file path=xl/sharedStrings.xml><?xml version="1.0" encoding="utf-8"?>
<sst xmlns="http://schemas.openxmlformats.org/spreadsheetml/2006/main" count="48" uniqueCount="46">
  <si>
    <t>a</t>
  </si>
  <si>
    <t>b</t>
  </si>
  <si>
    <t>c</t>
  </si>
  <si>
    <t>d</t>
  </si>
  <si>
    <t>p</t>
  </si>
  <si>
    <t>E</t>
  </si>
  <si>
    <t>I</t>
  </si>
  <si>
    <t>Variables</t>
  </si>
  <si>
    <t>cm</t>
  </si>
  <si>
    <t>m</t>
  </si>
  <si>
    <t>Basic Analysis not including the distributed weight of the constraint on itself</t>
  </si>
  <si>
    <t>e</t>
  </si>
  <si>
    <t>f</t>
  </si>
  <si>
    <t>g</t>
  </si>
  <si>
    <t>h</t>
  </si>
  <si>
    <t>Dimension test</t>
  </si>
  <si>
    <t>Distributed Load Neglect Check</t>
  </si>
  <si>
    <t>Density x Acc. Due to gravity</t>
  </si>
  <si>
    <t>Area Moment of Inertia</t>
  </si>
  <si>
    <t>Young's Modulus</t>
  </si>
  <si>
    <t>Length Check</t>
  </si>
  <si>
    <t>Constants</t>
  </si>
  <si>
    <t>Checks</t>
  </si>
  <si>
    <t>F1</t>
  </si>
  <si>
    <t>M1</t>
  </si>
  <si>
    <t>Force of Canteliver</t>
  </si>
  <si>
    <t>Calculated</t>
  </si>
  <si>
    <t>r</t>
  </si>
  <si>
    <t>delta1</t>
  </si>
  <si>
    <t>F2</t>
  </si>
  <si>
    <t>M2</t>
  </si>
  <si>
    <t>delta2</t>
  </si>
  <si>
    <t>F3</t>
  </si>
  <si>
    <t>M3</t>
  </si>
  <si>
    <t>delta3</t>
  </si>
  <si>
    <t>Total Deformation</t>
  </si>
  <si>
    <t>Angle of Deflection</t>
  </si>
  <si>
    <t>Failure (Plastic Deformation)</t>
  </si>
  <si>
    <t>Results</t>
  </si>
  <si>
    <t>theta1</t>
  </si>
  <si>
    <t>theta2</t>
  </si>
  <si>
    <t>theta3</t>
  </si>
  <si>
    <t>strain</t>
  </si>
  <si>
    <t>stress</t>
  </si>
  <si>
    <t>tan(theta)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</si>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</sst>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20" sqref="I20"/>
    </sheetView>
  </sheetViews>
  <sheetFormatPr baseColWidth="10" defaultRowHeight="15" x14ac:dyDescent="0"/>
  <cols>
    <col min="2" max="2" width="12.1640625" hidden="1" customWidth="1"/>
    <col min="3" max="3" width="12.1640625" bestFit="1" customWidth="1"/>
    <col min="4" max="4" width="2.83203125" customWidth="1"/>
    <col min="6" max="6" width="9.5" customWidth="1"/>
    <col min="7" max="7" width="3.5" customWidth="1"/>
    <col min="9" max="9" width="12.83203125" bestFit="1" customWidth="1"/>
    <col min="10" max="10" width="26.6640625" customWidth="1"/>
    <col min="11" max="11" width="12.1640625" bestFit="1" customWidth="1"/>
  </cols>
  <sheetData>
    <row r="1" spans="1:12">
      <c r="A1" t="s">
        <v>10</v>
      </c>
    </row>
    <row r="2" spans="1:12">
      <c r="A2" t="s">
        <v>7</v>
      </c>
      <c r="B2" t="s">
        <v>8</v>
      </c>
      <c r="C2" t="s">
        <v>9</v>
      </c>
      <c r="E2" t="s">
        <v>21</v>
      </c>
      <c r="J2" t="s">
        <v>22</v>
      </c>
    </row>
    <row r="3" spans="1:12">
      <c r="A3" t="s">
        <v>0</v>
      </c>
      <c r="B3">
        <v>1.5</v>
      </c>
      <c r="C3">
        <f>B3/100</f>
        <v>1.4999999999999999E-2</v>
      </c>
      <c r="E3" t="s">
        <v>5</v>
      </c>
      <c r="F3">
        <f>69*10^9</f>
        <v>69000000000</v>
      </c>
      <c r="G3" t="s">
        <v>19</v>
      </c>
      <c r="J3" t="s">
        <v>15</v>
      </c>
      <c r="K3" t="b">
        <f>IF(B10&lt;B4,TRUE,FALSE)</f>
        <v>1</v>
      </c>
    </row>
    <row r="4" spans="1:12">
      <c r="A4" t="s">
        <v>1</v>
      </c>
      <c r="B4">
        <v>0.3</v>
      </c>
      <c r="C4">
        <f t="shared" ref="C4:C10" si="0">B4/100</f>
        <v>3.0000000000000001E-3</v>
      </c>
      <c r="E4" t="s">
        <v>6</v>
      </c>
      <c r="F4">
        <f>(C6*C3^3)/12</f>
        <v>9.8437500000000001E-9</v>
      </c>
      <c r="G4" t="s">
        <v>18</v>
      </c>
      <c r="J4" t="s">
        <v>16</v>
      </c>
      <c r="K4" t="b">
        <f>IF(B7&gt;B10,TRUE,FALSE)</f>
        <v>1</v>
      </c>
    </row>
    <row r="5" spans="1:12">
      <c r="A5" t="s">
        <v>2</v>
      </c>
      <c r="B5">
        <v>1.8</v>
      </c>
      <c r="C5">
        <f t="shared" si="0"/>
        <v>1.8000000000000002E-2</v>
      </c>
      <c r="E5" t="s">
        <v>4</v>
      </c>
      <c r="F5">
        <f>9.81*(1/1000)*2.7*(100)^3</f>
        <v>26487.000000000004</v>
      </c>
      <c r="G5" t="s">
        <v>17</v>
      </c>
      <c r="J5" t="s">
        <v>20</v>
      </c>
      <c r="K5" t="b">
        <f>IF(B9&gt;B6,TRUE,FALSE)</f>
        <v>1</v>
      </c>
    </row>
    <row r="6" spans="1:12">
      <c r="A6" t="s">
        <v>3</v>
      </c>
      <c r="B6">
        <v>3.5</v>
      </c>
      <c r="C6">
        <f t="shared" si="0"/>
        <v>3.5000000000000003E-2</v>
      </c>
    </row>
    <row r="7" spans="1:12">
      <c r="A7" t="s">
        <v>11</v>
      </c>
      <c r="B7">
        <v>1.2</v>
      </c>
      <c r="C7">
        <f t="shared" si="0"/>
        <v>1.2E-2</v>
      </c>
    </row>
    <row r="8" spans="1:12">
      <c r="A8" t="s">
        <v>12</v>
      </c>
      <c r="B8">
        <v>3.5</v>
      </c>
      <c r="C8">
        <f t="shared" si="0"/>
        <v>3.5000000000000003E-2</v>
      </c>
      <c r="E8" t="s">
        <v>26</v>
      </c>
      <c r="J8" s="1" t="s">
        <v>38</v>
      </c>
    </row>
    <row r="9" spans="1:12">
      <c r="A9" t="s">
        <v>13</v>
      </c>
      <c r="B9">
        <v>4</v>
      </c>
      <c r="C9">
        <f t="shared" si="0"/>
        <v>0.04</v>
      </c>
      <c r="E9" t="s">
        <v>27</v>
      </c>
      <c r="F9">
        <f>(B5-B3)/B4</f>
        <v>1.0000000000000002</v>
      </c>
      <c r="J9" s="2" t="s">
        <v>35</v>
      </c>
      <c r="K9">
        <f>I15+F15+C15</f>
        <v>1.5890050330434792E-11</v>
      </c>
      <c r="L9" t="s">
        <v>9</v>
      </c>
    </row>
    <row r="10" spans="1:12">
      <c r="A10" t="s">
        <v>14</v>
      </c>
      <c r="B10">
        <v>0.28999999999999998</v>
      </c>
      <c r="C10">
        <f t="shared" si="0"/>
        <v>2.8999999999999998E-3</v>
      </c>
      <c r="J10" s="2" t="s">
        <v>36</v>
      </c>
      <c r="K10">
        <f>C16+F16+I16</f>
        <v>9.5089830499860237E-9</v>
      </c>
      <c r="L10" t="s">
        <v>44</v>
      </c>
    </row>
    <row r="11" spans="1:12">
      <c r="J11" s="2" t="s">
        <v>37</v>
      </c>
      <c r="K11">
        <f>SUM(C17+F17+I17)</f>
        <v>1214.1640800000005</v>
      </c>
      <c r="L11" t="s">
        <v>45</v>
      </c>
    </row>
    <row r="12" spans="1:12">
      <c r="A12" t="s">
        <v>25</v>
      </c>
    </row>
    <row r="13" spans="1:12">
      <c r="A13" t="s">
        <v>23</v>
      </c>
      <c r="C13">
        <f>(F5*C6*F9*C4^2)/2</f>
        <v>4.1717025000000017E-3</v>
      </c>
      <c r="E13" t="s">
        <v>29</v>
      </c>
      <c r="F13">
        <f>F5*C3*C6*C4</f>
        <v>4.1717025000000012E-2</v>
      </c>
      <c r="H13" t="s">
        <v>32</v>
      </c>
      <c r="I13">
        <f>F5*C8*C9*(C7-C10)</f>
        <v>0.3374443800000001</v>
      </c>
    </row>
    <row r="14" spans="1:12">
      <c r="A14" t="s">
        <v>24</v>
      </c>
      <c r="C14">
        <f>C13*C4</f>
        <v>1.2515107500000005E-5</v>
      </c>
      <c r="E14" t="s">
        <v>30</v>
      </c>
      <c r="F14">
        <f>F13*C4/2</f>
        <v>6.2575537500000024E-5</v>
      </c>
      <c r="H14" t="s">
        <v>33</v>
      </c>
      <c r="I14">
        <f>I13*(C7-C4)/2</f>
        <v>1.5184997100000006E-3</v>
      </c>
    </row>
    <row r="15" spans="1:12">
      <c r="A15" t="s">
        <v>28</v>
      </c>
      <c r="C15">
        <f>(F5*C6*F9*C4^5)/(10*F3*F4)</f>
        <v>3.3166330434782629E-14</v>
      </c>
      <c r="E15" t="s">
        <v>31</v>
      </c>
      <c r="F15">
        <f>(F5*C3*C6*C4^4)/(8*F3*F4)</f>
        <v>2.0728956521739137E-13</v>
      </c>
      <c r="H15" t="s">
        <v>34</v>
      </c>
      <c r="I15">
        <f>(F5*C8*C9*(C7-C10)*(-(C4^3)/3+(C7-C4)*C4^2/2))/(F3*F4)</f>
        <v>1.5649594434782616E-11</v>
      </c>
    </row>
    <row r="16" spans="1:12">
      <c r="A16" t="s">
        <v>39</v>
      </c>
      <c r="C16">
        <f>(F5*C6*F9*C4^4)/(6*F3*F4)</f>
        <v>1.8425739130434793E-11</v>
      </c>
      <c r="E16" t="s">
        <v>40</v>
      </c>
      <c r="F16">
        <f>(F5*C3*C6*C4^3)/(6+F3*F4)</f>
        <v>5.4793191955123835E-10</v>
      </c>
      <c r="H16" t="s">
        <v>41</v>
      </c>
      <c r="I16">
        <f>I13*C4*C7/(F3*F4*2)</f>
        <v>8.9426253913043506E-9</v>
      </c>
    </row>
    <row r="17" spans="1:9">
      <c r="A17" t="s">
        <v>42</v>
      </c>
      <c r="C17">
        <f>C14*C3/(F4*2)</f>
        <v>9.535320000000004</v>
      </c>
      <c r="E17" t="s">
        <v>43</v>
      </c>
      <c r="F17">
        <f>F14*C3/(F4*2)</f>
        <v>47.676600000000015</v>
      </c>
      <c r="H17" t="s">
        <v>43</v>
      </c>
      <c r="I17">
        <f>I14*C3/(F4*2)</f>
        <v>1156.9521600000005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Kwabena Arthur</dc:creator>
  <cp:lastModifiedBy>Kwabena Arthur</cp:lastModifiedBy>
  <dcterms:created xsi:type="dcterms:W3CDTF">2017-02-18T23:59:31Z</dcterms:created>
  <dcterms:modified xsi:type="dcterms:W3CDTF">2017-02-19T03:23:04Z</dcterms:modified>
</cp:coreProperties>
</file>