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firstSheet="4" activeTab="4"/>
  </bookViews>
  <sheets>
    <sheet name="Sales Data" sheetId="2" state="hidden" r:id="rId1"/>
    <sheet name="Sheet1" sheetId="5" state="hidden" r:id="rId2"/>
    <sheet name="Pivot Table" sheetId="4" state="hidden" r:id="rId3"/>
    <sheet name="Customer Info" sheetId="3" state="hidden" r:id="rId4"/>
    <sheet name="Dashboard" sheetId="6" r:id="rId5"/>
  </sheets>
  <definedNames>
    <definedName name="Slicer_Month">#N/A</definedName>
    <definedName name="Slicer_Region">#N/A</definedName>
    <definedName name="Slicer_Color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</extLst>
</workbook>
</file>

<file path=xl/sharedStrings.xml><?xml version="1.0" encoding="utf-8"?>
<sst xmlns="http://schemas.openxmlformats.org/spreadsheetml/2006/main" count="566" uniqueCount="92">
  <si>
    <t>Num</t>
  </si>
  <si>
    <t>Date</t>
  </si>
  <si>
    <t>Month</t>
  </si>
  <si>
    <t>Sales Rep</t>
  </si>
  <si>
    <t>Region</t>
  </si>
  <si>
    <t>Company</t>
  </si>
  <si>
    <t>Company Rep</t>
  </si>
  <si>
    <t>Customer ID</t>
  </si>
  <si>
    <t>Model</t>
  </si>
  <si>
    <t>Color</t>
  </si>
  <si>
    <t>Item Code</t>
  </si>
  <si>
    <t>Number</t>
  </si>
  <si>
    <t>Price / Unit</t>
  </si>
  <si>
    <t>Total</t>
  </si>
  <si>
    <t>Discount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</si>
  <si>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</si>
  <si>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</si>
  <si>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</si>
  <si>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</si>
  <si>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</si>
  <si>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</si>
  <si>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</si>
  <si>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</si>
  <si>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</si>
  <si>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</si>
  <si>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</si>
  <si>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</si>
  <si>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</si>
  <si>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</si>
  <si>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</si>
  <si>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</si>
  <si>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</si>
  <si>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</si>
  <si>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</si>
  <si>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</si>
  <si>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</si>
  <si>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</si>
  <si>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</si>
  <si>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</si>
  <si>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</si>
  <si>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</si>
  <si>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</si>
  <si>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</si>
  <si>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</si>
  <si>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</si>
  <si>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</si>
  <si>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</si>
  <si>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</si>
  <si>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</si>
  <si>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</si>
  <si>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</si>
  <si>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</si>
  <si>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</si>
  <si>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</si>
  <si>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</si>
  <si>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</si>
  <si>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</si>
  <si>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</si>
  <si>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</si>
  <si>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</si>
  <si>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</si>
  <si>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</si>
  <si>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</si>
  <si>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</si>
  <si>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</si>
  <si>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</si>
  <si>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</si>
  <si>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Sum of Number</t>
  </si>
  <si>
    <t>NO</t>
  </si>
  <si>
    <t>YES</t>
  </si>
  <si>
    <t>Grand Total</t>
  </si>
  <si>
    <t>Affinity</t>
  </si>
  <si>
    <t>Bankia</t>
  </si>
  <si>
    <t>Cruise</t>
  </si>
  <si>
    <t>MarkPlus</t>
  </si>
  <si>
    <t>Milago</t>
  </si>
  <si>
    <t>Port Royale</t>
  </si>
  <si>
    <t>Secspace</t>
  </si>
  <si>
    <t>Telmark</t>
  </si>
  <si>
    <t>Vento</t>
  </si>
  <si>
    <t>Customer ID Information</t>
  </si>
  <si>
    <t>Company Name</t>
  </si>
  <si>
    <t>Representative</t>
  </si>
  <si>
    <t>Lucas Adams</t>
  </si>
  <si>
    <t>Emily Flores</t>
  </si>
  <si>
    <t>Christina Bell</t>
  </si>
  <si>
    <t>Rob Nelson</t>
  </si>
  <si>
    <t>Matt Reed</t>
  </si>
  <si>
    <t>Denise Harris</t>
  </si>
  <si>
    <t>Dan Hill</t>
  </si>
  <si>
    <t>Amanda Wood</t>
  </si>
  <si>
    <t>Sam Cooper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</si>
</sst>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dd/mm/yyyy;@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6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6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7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7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numFmt numFmtId="58" formatCode="dd/mm/yyyy"/>
    </dxf>
    <dxf>
      <numFmt numFmtId="58" formatCode="dd/mm/yyyy"/>
    </dxf>
    <dxf>
      <alignment horizontal="center"/>
    </dxf>
    <dxf>
      <alignment horizontal="left"/>
    </dxf>
    <dxf>
      <alignment horizontal="center"/>
    </dxf>
    <dxf>
      <numFmt numFmtId="58" formatCode="dd/mm/yyyy"/>
    </dxf>
    <dxf>
      <numFmt numFmtId="58" formatCode="dd/mm/yyyy"/>
    </dxf>
    <dxf>
      <alignment horizontal="center"/>
    </dxf>
    <dxf>
      <numFmt numFmtId="58" formatCode="dd/mm/yyyy"/>
    </dxf>
    <dxf>
      <numFmt numFmtId="58" formatCode="dd/mm/yyyy"/>
    </dxf>
    <dxf>
      <numFmt numFmtId="58" formatCode="dd/mm/yyyy"/>
    </dxf>
    <dxf>
      <numFmt numFmtId="58" formatCode="dd/mm/yyyy"/>
    </dxf>
    <dxf>
      <numFmt numFmtId="176" formatCode="0_);[Red]\(0\)"/>
    </dxf>
    <dxf>
      <numFmt numFmtId="178" formatCode="&quot;$&quot;#,##0"/>
    </dxf>
    <dxf>
      <numFmt numFmtId="58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[sales_data_analysis (1).xlsx]Sheet1!PivotTable3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6667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6667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6667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6667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Sheet1!$A$5:$A$11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67</c:v>
                </c:pt>
                <c:pt idx="1">
                  <c:v>58</c:v>
                </c:pt>
                <c:pt idx="2">
                  <c:v>54</c:v>
                </c:pt>
                <c:pt idx="3">
                  <c:v>70</c:v>
                </c:pt>
                <c:pt idx="4">
                  <c:v>31</c:v>
                </c:pt>
                <c:pt idx="5">
                  <c:v>103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667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76667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76667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6667"/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Sheet1!$A$5:$A$11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171</c:v>
                </c:pt>
                <c:pt idx="1">
                  <c:v>205</c:v>
                </c:pt>
                <c:pt idx="2">
                  <c:v>321</c:v>
                </c:pt>
                <c:pt idx="3">
                  <c:v>315</c:v>
                </c:pt>
                <c:pt idx="4">
                  <c:v>385</c:v>
                </c:pt>
                <c:pt idx="5">
                  <c:v>253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0"/>
        <c:axId val="576741447"/>
        <c:axId val="905854519"/>
      </c:barChart>
      <c:catAx>
        <c:axId val="57674144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GB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</a:t>
                </a:r>
                <a:r>
                  <a:rPr lang="sr-Latn-RS" altLang="en-GB"/>
                  <a:t>odel</a:t>
                </a:r>
                <a:endParaRPr lang="sr-Latn-R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854519"/>
        <c:crosses val="autoZero"/>
        <c:auto val="1"/>
        <c:lblAlgn val="ctr"/>
        <c:lblOffset val="100"/>
        <c:noMultiLvlLbl val="0"/>
      </c:catAx>
      <c:valAx>
        <c:axId val="905854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4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595238095238"/>
          <c:y val="0.436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[sales_data_analysis (1).xlsx]Pivot Table!PivotTable1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6667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6667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6667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6667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Table'!$A$3:$A$12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Table'!$B$3:$B$12</c:f>
              <c:numCache>
                <c:formatCode>General</c:formatCode>
                <c:ptCount val="9"/>
                <c:pt idx="0">
                  <c:v>40</c:v>
                </c:pt>
                <c:pt idx="1">
                  <c:v>93</c:v>
                </c:pt>
                <c:pt idx="2">
                  <c:v>37</c:v>
                </c:pt>
                <c:pt idx="3">
                  <c:v>59</c:v>
                </c:pt>
                <c:pt idx="4">
                  <c:v>10</c:v>
                </c:pt>
                <c:pt idx="5">
                  <c:v>26</c:v>
                </c:pt>
                <c:pt idx="6">
                  <c:v>8</c:v>
                </c:pt>
                <c:pt idx="7">
                  <c:v>85</c:v>
                </c:pt>
                <c:pt idx="8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667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76667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76667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6667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Table'!$A$3:$A$12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Table'!$C$3:$C$12</c:f>
              <c:numCache>
                <c:formatCode>General</c:formatCode>
                <c:ptCount val="9"/>
                <c:pt idx="0">
                  <c:v>168</c:v>
                </c:pt>
                <c:pt idx="1">
                  <c:v>303</c:v>
                </c:pt>
                <c:pt idx="2">
                  <c:v>258</c:v>
                </c:pt>
                <c:pt idx="3">
                  <c:v>65</c:v>
                </c:pt>
                <c:pt idx="4">
                  <c:v>271</c:v>
                </c:pt>
                <c:pt idx="5">
                  <c:v>165</c:v>
                </c:pt>
                <c:pt idx="6">
                  <c:v>139</c:v>
                </c:pt>
                <c:pt idx="7">
                  <c:v>154</c:v>
                </c:pt>
                <c:pt idx="8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941607"/>
        <c:axId val="572479159"/>
      </c:barChart>
      <c:catAx>
        <c:axId val="5769416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GB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479159"/>
        <c:crosses val="autoZero"/>
        <c:auto val="1"/>
        <c:lblAlgn val="ctr"/>
        <c:lblOffset val="100"/>
        <c:noMultiLvlLbl val="0"/>
      </c:catAx>
      <c:valAx>
        <c:axId val="572479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941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[sales_data_analysis (1).xlsx]Pivot Table!PivotTable2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Aero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5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Table'!$B$26:$B$35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66</c:v>
                </c:pt>
                <c:pt idx="5">
                  <c:v>26</c:v>
                </c:pt>
                <c:pt idx="6">
                  <c:v>73</c:v>
                </c:pt>
              </c:numCache>
            </c:numRef>
          </c:val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Cosmo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Table'!$C$26:$C$35</c:f>
              <c:numCache>
                <c:formatCode>General</c:formatCode>
                <c:ptCount val="9"/>
                <c:pt idx="1">
                  <c:v>80</c:v>
                </c:pt>
                <c:pt idx="3">
                  <c:v>15</c:v>
                </c:pt>
                <c:pt idx="4">
                  <c:v>10</c:v>
                </c:pt>
                <c:pt idx="6">
                  <c:v>8</c:v>
                </c:pt>
                <c:pt idx="7">
                  <c:v>65</c:v>
                </c:pt>
                <c:pt idx="8">
                  <c:v>85</c:v>
                </c:pt>
              </c:numCache>
            </c:numRef>
          </c:val>
        </c:ser>
        <c:ser>
          <c:idx val="2"/>
          <c:order val="2"/>
          <c:tx>
            <c:strRef>
              <c:f>'Pivot Table'!$D$24:$D$25</c:f>
              <c:strCache>
                <c:ptCount val="1"/>
                <c:pt idx="0">
                  <c:v>Energy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9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9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9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Table'!$D$26:$D$35</c:f>
              <c:numCache>
                <c:formatCode>General</c:formatCode>
                <c:ptCount val="9"/>
                <c:pt idx="0">
                  <c:v>52</c:v>
                </c:pt>
                <c:pt idx="1">
                  <c:v>40</c:v>
                </c:pt>
                <c:pt idx="2">
                  <c:v>45</c:v>
                </c:pt>
                <c:pt idx="3">
                  <c:v>33</c:v>
                </c:pt>
                <c:pt idx="4">
                  <c:v>54</c:v>
                </c:pt>
                <c:pt idx="5">
                  <c:v>53</c:v>
                </c:pt>
                <c:pt idx="6">
                  <c:v>26</c:v>
                </c:pt>
                <c:pt idx="7">
                  <c:v>30</c:v>
                </c:pt>
                <c:pt idx="8">
                  <c:v>42</c:v>
                </c:pt>
              </c:numCache>
            </c:numRef>
          </c:val>
        </c:ser>
        <c:ser>
          <c:idx val="3"/>
          <c:order val="3"/>
          <c:tx>
            <c:strRef>
              <c:f>'Pivot Table'!$E$24:$E$25</c:f>
              <c:strCache>
                <c:ptCount val="1"/>
                <c:pt idx="0">
                  <c:v>Flash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9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9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9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Table'!$E$26:$E$35</c:f>
              <c:numCache>
                <c:formatCode>General</c:formatCode>
                <c:ptCount val="9"/>
                <c:pt idx="0">
                  <c:v>30</c:v>
                </c:pt>
                <c:pt idx="1">
                  <c:v>107</c:v>
                </c:pt>
                <c:pt idx="2">
                  <c:v>50</c:v>
                </c:pt>
                <c:pt idx="3">
                  <c:v>29</c:v>
                </c:pt>
                <c:pt idx="4">
                  <c:v>44</c:v>
                </c:pt>
                <c:pt idx="5">
                  <c:v>45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</c:ser>
        <c:ser>
          <c:idx val="4"/>
          <c:order val="4"/>
          <c:tx>
            <c:strRef>
              <c:f>'Pivot Table'!$F$24:$F$25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Table'!$F$26:$F$35</c:f>
              <c:numCache>
                <c:formatCode>General</c:formatCode>
                <c:ptCount val="9"/>
                <c:pt idx="0">
                  <c:v>59</c:v>
                </c:pt>
                <c:pt idx="1">
                  <c:v>85</c:v>
                </c:pt>
                <c:pt idx="2">
                  <c:v>125</c:v>
                </c:pt>
                <c:pt idx="4">
                  <c:v>30</c:v>
                </c:pt>
                <c:pt idx="5">
                  <c:v>35</c:v>
                </c:pt>
                <c:pt idx="7">
                  <c:v>82</c:v>
                </c:pt>
              </c:numCache>
            </c:numRef>
          </c:val>
        </c:ser>
        <c:ser>
          <c:idx val="5"/>
          <c:order val="5"/>
          <c:tx>
            <c:strRef>
              <c:f>'Pivot Table'!$G$24:$G$25</c:f>
              <c:strCache>
                <c:ptCount val="1"/>
                <c:pt idx="0">
                  <c:v>Volt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5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Table'!$G$26:$G$35</c:f>
              <c:numCache>
                <c:formatCode>General</c:formatCode>
                <c:ptCount val="9"/>
                <c:pt idx="0">
                  <c:v>35</c:v>
                </c:pt>
                <c:pt idx="1">
                  <c:v>68</c:v>
                </c:pt>
                <c:pt idx="2">
                  <c:v>65</c:v>
                </c:pt>
                <c:pt idx="3">
                  <c:v>32</c:v>
                </c:pt>
                <c:pt idx="4">
                  <c:v>77</c:v>
                </c:pt>
                <c:pt idx="5">
                  <c:v>32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8152503"/>
        <c:axId val="905780119"/>
      </c:barChart>
      <c:catAx>
        <c:axId val="908152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780119"/>
        <c:crosses val="autoZero"/>
        <c:auto val="1"/>
        <c:lblAlgn val="ctr"/>
        <c:lblOffset val="100"/>
        <c:noMultiLvlLbl val="0"/>
      </c:catAx>
      <c:valAx>
        <c:axId val="905780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152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 (1).xlsx]Pivot Table!PivotTable2</c:name>
    <c:fmtId val="1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Aero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Table'!$B$26:$B$35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66</c:v>
                </c:pt>
                <c:pt idx="5">
                  <c:v>26</c:v>
                </c:pt>
                <c:pt idx="6">
                  <c:v>73</c:v>
                </c:pt>
              </c:numCache>
            </c:numRef>
          </c:val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Cosmo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Table'!$C$26:$C$35</c:f>
              <c:numCache>
                <c:formatCode>General</c:formatCode>
                <c:ptCount val="9"/>
                <c:pt idx="1">
                  <c:v>80</c:v>
                </c:pt>
                <c:pt idx="3">
                  <c:v>15</c:v>
                </c:pt>
                <c:pt idx="4">
                  <c:v>10</c:v>
                </c:pt>
                <c:pt idx="6">
                  <c:v>8</c:v>
                </c:pt>
                <c:pt idx="7">
                  <c:v>65</c:v>
                </c:pt>
                <c:pt idx="8">
                  <c:v>85</c:v>
                </c:pt>
              </c:numCache>
            </c:numRef>
          </c:val>
        </c:ser>
        <c:ser>
          <c:idx val="2"/>
          <c:order val="2"/>
          <c:tx>
            <c:strRef>
              <c:f>'Pivot Table'!$D$24:$D$25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Table'!$D$26:$D$35</c:f>
              <c:numCache>
                <c:formatCode>General</c:formatCode>
                <c:ptCount val="9"/>
                <c:pt idx="0">
                  <c:v>52</c:v>
                </c:pt>
                <c:pt idx="1">
                  <c:v>40</c:v>
                </c:pt>
                <c:pt idx="2">
                  <c:v>45</c:v>
                </c:pt>
                <c:pt idx="3">
                  <c:v>33</c:v>
                </c:pt>
                <c:pt idx="4">
                  <c:v>54</c:v>
                </c:pt>
                <c:pt idx="5">
                  <c:v>53</c:v>
                </c:pt>
                <c:pt idx="6">
                  <c:v>26</c:v>
                </c:pt>
                <c:pt idx="7">
                  <c:v>30</c:v>
                </c:pt>
                <c:pt idx="8">
                  <c:v>42</c:v>
                </c:pt>
              </c:numCache>
            </c:numRef>
          </c:val>
        </c:ser>
        <c:ser>
          <c:idx val="3"/>
          <c:order val="3"/>
          <c:tx>
            <c:strRef>
              <c:f>'Pivot Table'!$E$24:$E$25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Table'!$E$26:$E$35</c:f>
              <c:numCache>
                <c:formatCode>General</c:formatCode>
                <c:ptCount val="9"/>
                <c:pt idx="0">
                  <c:v>30</c:v>
                </c:pt>
                <c:pt idx="1">
                  <c:v>107</c:v>
                </c:pt>
                <c:pt idx="2">
                  <c:v>50</c:v>
                </c:pt>
                <c:pt idx="3">
                  <c:v>29</c:v>
                </c:pt>
                <c:pt idx="4">
                  <c:v>44</c:v>
                </c:pt>
                <c:pt idx="5">
                  <c:v>45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</c:ser>
        <c:ser>
          <c:idx val="4"/>
          <c:order val="4"/>
          <c:tx>
            <c:strRef>
              <c:f>'Pivot Table'!$F$24:$F$25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Table'!$F$26:$F$35</c:f>
              <c:numCache>
                <c:formatCode>General</c:formatCode>
                <c:ptCount val="9"/>
                <c:pt idx="0">
                  <c:v>59</c:v>
                </c:pt>
                <c:pt idx="1">
                  <c:v>85</c:v>
                </c:pt>
                <c:pt idx="2">
                  <c:v>125</c:v>
                </c:pt>
                <c:pt idx="4">
                  <c:v>30</c:v>
                </c:pt>
                <c:pt idx="5">
                  <c:v>35</c:v>
                </c:pt>
                <c:pt idx="7">
                  <c:v>82</c:v>
                </c:pt>
              </c:numCache>
            </c:numRef>
          </c:val>
        </c:ser>
        <c:ser>
          <c:idx val="5"/>
          <c:order val="5"/>
          <c:tx>
            <c:strRef>
              <c:f>'Pivot Table'!$G$24:$G$25</c:f>
              <c:strCache>
                <c:ptCount val="1"/>
                <c:pt idx="0">
                  <c:v>Volt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Table'!$G$26:$G$35</c:f>
              <c:numCache>
                <c:formatCode>General</c:formatCode>
                <c:ptCount val="9"/>
                <c:pt idx="0">
                  <c:v>35</c:v>
                </c:pt>
                <c:pt idx="1">
                  <c:v>68</c:v>
                </c:pt>
                <c:pt idx="2">
                  <c:v>65</c:v>
                </c:pt>
                <c:pt idx="3">
                  <c:v>32</c:v>
                </c:pt>
                <c:pt idx="4">
                  <c:v>77</c:v>
                </c:pt>
                <c:pt idx="5">
                  <c:v>32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242407"/>
        <c:axId val="1065212807"/>
      </c:barChart>
      <c:catAx>
        <c:axId val="1062242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5212807"/>
        <c:crosses val="autoZero"/>
        <c:auto val="1"/>
        <c:lblAlgn val="ctr"/>
        <c:lblOffset val="100"/>
        <c:noMultiLvlLbl val="0"/>
      </c:catAx>
      <c:valAx>
        <c:axId val="1065212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24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[sales_data_analysis (1).xlsx]Pivot Table!PivotTable2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Aero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5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Table'!$B$26:$B$35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66</c:v>
                </c:pt>
                <c:pt idx="5">
                  <c:v>26</c:v>
                </c:pt>
                <c:pt idx="6">
                  <c:v>73</c:v>
                </c:pt>
              </c:numCache>
            </c:numRef>
          </c:val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Cosmo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Table'!$C$26:$C$35</c:f>
              <c:numCache>
                <c:formatCode>General</c:formatCode>
                <c:ptCount val="9"/>
                <c:pt idx="1">
                  <c:v>80</c:v>
                </c:pt>
                <c:pt idx="3">
                  <c:v>15</c:v>
                </c:pt>
                <c:pt idx="4">
                  <c:v>10</c:v>
                </c:pt>
                <c:pt idx="6">
                  <c:v>8</c:v>
                </c:pt>
                <c:pt idx="7">
                  <c:v>65</c:v>
                </c:pt>
                <c:pt idx="8">
                  <c:v>85</c:v>
                </c:pt>
              </c:numCache>
            </c:numRef>
          </c:val>
        </c:ser>
        <c:ser>
          <c:idx val="2"/>
          <c:order val="2"/>
          <c:tx>
            <c:strRef>
              <c:f>'Pivot Table'!$D$24:$D$25</c:f>
              <c:strCache>
                <c:ptCount val="1"/>
                <c:pt idx="0">
                  <c:v>Energy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9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9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9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Table'!$D$26:$D$35</c:f>
              <c:numCache>
                <c:formatCode>General</c:formatCode>
                <c:ptCount val="9"/>
                <c:pt idx="0">
                  <c:v>52</c:v>
                </c:pt>
                <c:pt idx="1">
                  <c:v>40</c:v>
                </c:pt>
                <c:pt idx="2">
                  <c:v>45</c:v>
                </c:pt>
                <c:pt idx="3">
                  <c:v>33</c:v>
                </c:pt>
                <c:pt idx="4">
                  <c:v>54</c:v>
                </c:pt>
                <c:pt idx="5">
                  <c:v>53</c:v>
                </c:pt>
                <c:pt idx="6">
                  <c:v>26</c:v>
                </c:pt>
                <c:pt idx="7">
                  <c:v>30</c:v>
                </c:pt>
                <c:pt idx="8">
                  <c:v>42</c:v>
                </c:pt>
              </c:numCache>
            </c:numRef>
          </c:val>
        </c:ser>
        <c:ser>
          <c:idx val="3"/>
          <c:order val="3"/>
          <c:tx>
            <c:strRef>
              <c:f>'Pivot Table'!$E$24:$E$25</c:f>
              <c:strCache>
                <c:ptCount val="1"/>
                <c:pt idx="0">
                  <c:v>Flash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9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9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9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Table'!$E$26:$E$35</c:f>
              <c:numCache>
                <c:formatCode>General</c:formatCode>
                <c:ptCount val="9"/>
                <c:pt idx="0">
                  <c:v>30</c:v>
                </c:pt>
                <c:pt idx="1">
                  <c:v>107</c:v>
                </c:pt>
                <c:pt idx="2">
                  <c:v>50</c:v>
                </c:pt>
                <c:pt idx="3">
                  <c:v>29</c:v>
                </c:pt>
                <c:pt idx="4">
                  <c:v>44</c:v>
                </c:pt>
                <c:pt idx="5">
                  <c:v>45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</c:ser>
        <c:ser>
          <c:idx val="4"/>
          <c:order val="4"/>
          <c:tx>
            <c:strRef>
              <c:f>'Pivot Table'!$F$24:$F$25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Table'!$F$26:$F$35</c:f>
              <c:numCache>
                <c:formatCode>General</c:formatCode>
                <c:ptCount val="9"/>
                <c:pt idx="0">
                  <c:v>59</c:v>
                </c:pt>
                <c:pt idx="1">
                  <c:v>85</c:v>
                </c:pt>
                <c:pt idx="2">
                  <c:v>125</c:v>
                </c:pt>
                <c:pt idx="4">
                  <c:v>30</c:v>
                </c:pt>
                <c:pt idx="5">
                  <c:v>35</c:v>
                </c:pt>
                <c:pt idx="7">
                  <c:v>82</c:v>
                </c:pt>
              </c:numCache>
            </c:numRef>
          </c:val>
        </c:ser>
        <c:ser>
          <c:idx val="5"/>
          <c:order val="5"/>
          <c:tx>
            <c:strRef>
              <c:f>'Pivot Table'!$G$24:$G$25</c:f>
              <c:strCache>
                <c:ptCount val="1"/>
                <c:pt idx="0">
                  <c:v>Volt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5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Table'!$A$26:$A$35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Table'!$G$26:$G$35</c:f>
              <c:numCache>
                <c:formatCode>General</c:formatCode>
                <c:ptCount val="9"/>
                <c:pt idx="0">
                  <c:v>35</c:v>
                </c:pt>
                <c:pt idx="1">
                  <c:v>68</c:v>
                </c:pt>
                <c:pt idx="2">
                  <c:v>65</c:v>
                </c:pt>
                <c:pt idx="3">
                  <c:v>32</c:v>
                </c:pt>
                <c:pt idx="4">
                  <c:v>77</c:v>
                </c:pt>
                <c:pt idx="5">
                  <c:v>32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8152503"/>
        <c:axId val="905780119"/>
      </c:barChart>
      <c:catAx>
        <c:axId val="908152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780119"/>
        <c:crosses val="autoZero"/>
        <c:auto val="1"/>
        <c:lblAlgn val="ctr"/>
        <c:lblOffset val="100"/>
        <c:noMultiLvlLbl val="0"/>
      </c:catAx>
      <c:valAx>
        <c:axId val="905780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152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[sales_data_analysis (1).xlsx]Sheet1!PivotTable3</c:name>
    <c:fmtId val="5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6667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6667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6667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6667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Sheet1!$A$5:$A$11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67</c:v>
                </c:pt>
                <c:pt idx="1">
                  <c:v>58</c:v>
                </c:pt>
                <c:pt idx="2">
                  <c:v>54</c:v>
                </c:pt>
                <c:pt idx="3">
                  <c:v>70</c:v>
                </c:pt>
                <c:pt idx="4">
                  <c:v>31</c:v>
                </c:pt>
                <c:pt idx="5">
                  <c:v>103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667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76667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76667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6667"/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Sheet1!$A$5:$A$11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171</c:v>
                </c:pt>
                <c:pt idx="1">
                  <c:v>205</c:v>
                </c:pt>
                <c:pt idx="2">
                  <c:v>321</c:v>
                </c:pt>
                <c:pt idx="3">
                  <c:v>315</c:v>
                </c:pt>
                <c:pt idx="4">
                  <c:v>385</c:v>
                </c:pt>
                <c:pt idx="5">
                  <c:v>253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0"/>
        <c:axId val="576741447"/>
        <c:axId val="905854519"/>
      </c:barChart>
      <c:catAx>
        <c:axId val="57674144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GB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</a:t>
                </a:r>
                <a:r>
                  <a:rPr lang="sr-Latn-RS" altLang="en-GB"/>
                  <a:t>odel</a:t>
                </a:r>
                <a:endParaRPr lang="sr-Latn-R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854519"/>
        <c:crosses val="autoZero"/>
        <c:auto val="1"/>
        <c:lblAlgn val="ctr"/>
        <c:lblOffset val="100"/>
        <c:noMultiLvlLbl val="0"/>
      </c:catAx>
      <c:valAx>
        <c:axId val="905854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4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595238095238"/>
          <c:y val="0.436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[sales_data_analysis (1).xlsx]Pivot Table!PivotTable1</c:name>
    <c:fmtId val="1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6667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6667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6667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6667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Table'!$A$3:$A$12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Table'!$B$3:$B$12</c:f>
              <c:numCache>
                <c:formatCode>General</c:formatCode>
                <c:ptCount val="9"/>
                <c:pt idx="0">
                  <c:v>40</c:v>
                </c:pt>
                <c:pt idx="1">
                  <c:v>93</c:v>
                </c:pt>
                <c:pt idx="2">
                  <c:v>37</c:v>
                </c:pt>
                <c:pt idx="3">
                  <c:v>59</c:v>
                </c:pt>
                <c:pt idx="4">
                  <c:v>10</c:v>
                </c:pt>
                <c:pt idx="5">
                  <c:v>26</c:v>
                </c:pt>
                <c:pt idx="6">
                  <c:v>8</c:v>
                </c:pt>
                <c:pt idx="7">
                  <c:v>85</c:v>
                </c:pt>
                <c:pt idx="8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667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76667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76667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6667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Table'!$A$3:$A$12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'Pivot Table'!$C$3:$C$12</c:f>
              <c:numCache>
                <c:formatCode>General</c:formatCode>
                <c:ptCount val="9"/>
                <c:pt idx="0">
                  <c:v>168</c:v>
                </c:pt>
                <c:pt idx="1">
                  <c:v>303</c:v>
                </c:pt>
                <c:pt idx="2">
                  <c:v>258</c:v>
                </c:pt>
                <c:pt idx="3">
                  <c:v>65</c:v>
                </c:pt>
                <c:pt idx="4">
                  <c:v>271</c:v>
                </c:pt>
                <c:pt idx="5">
                  <c:v>165</c:v>
                </c:pt>
                <c:pt idx="6">
                  <c:v>139</c:v>
                </c:pt>
                <c:pt idx="7">
                  <c:v>154</c:v>
                </c:pt>
                <c:pt idx="8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941607"/>
        <c:axId val="572479159"/>
      </c:barChart>
      <c:catAx>
        <c:axId val="576941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479159"/>
        <c:crosses val="autoZero"/>
        <c:auto val="1"/>
        <c:lblAlgn val="ctr"/>
        <c:lblOffset val="100"/>
        <c:noMultiLvlLbl val="0"/>
      </c:catAx>
      <c:valAx>
        <c:axId val="572479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941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jpeg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200025</xdr:colOff>
      <xdr:row>2</xdr:row>
      <xdr:rowOff>9525</xdr:rowOff>
    </xdr:from>
    <xdr:to>
      <xdr:col>10</xdr:col>
      <xdr:colOff>590550</xdr:colOff>
      <xdr:row>18</xdr:row>
      <xdr:rowOff>114300</xdr:rowOff>
    </xdr:to>
    <xdr:graphicFrame>
      <xdr:nvGraphicFramePr>
        <xdr:cNvPr id="2" name="Chart 1"/>
        <xdr:cNvGraphicFramePr/>
      </xdr:nvGraphicFramePr>
      <xdr:xfrm>
        <a:off x="3571875" y="390525"/>
        <a:ext cx="5333365" cy="315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257175</xdr:colOff>
      <xdr:row>2</xdr:row>
      <xdr:rowOff>9525</xdr:rowOff>
    </xdr:from>
    <xdr:to>
      <xdr:col>12</xdr:col>
      <xdr:colOff>466725</xdr:colOff>
      <xdr:row>18</xdr:row>
      <xdr:rowOff>9525</xdr:rowOff>
    </xdr:to>
    <xdr:graphicFrame>
      <xdr:nvGraphicFramePr>
        <xdr:cNvPr id="2" name="Chart 1"/>
        <xdr:cNvGraphicFramePr/>
      </xdr:nvGraphicFramePr>
      <xdr:xfrm>
        <a:off x="3810000" y="390525"/>
        <a:ext cx="608901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19</xdr:row>
      <xdr:rowOff>181610</xdr:rowOff>
    </xdr:from>
    <xdr:to>
      <xdr:col>9</xdr:col>
      <xdr:colOff>628650</xdr:colOff>
      <xdr:row>36</xdr:row>
      <xdr:rowOff>9525</xdr:rowOff>
    </xdr:to>
    <xdr:graphicFrame>
      <xdr:nvGraphicFramePr>
        <xdr:cNvPr id="3" name="Chart 2"/>
        <xdr:cNvGraphicFramePr/>
      </xdr:nvGraphicFramePr>
      <xdr:xfrm>
        <a:off x="1866900" y="3801110"/>
        <a:ext cx="5243830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20</xdr:row>
      <xdr:rowOff>9525</xdr:rowOff>
    </xdr:from>
    <xdr:to>
      <xdr:col>13</xdr:col>
      <xdr:colOff>1400175</xdr:colOff>
      <xdr:row>36</xdr:row>
      <xdr:rowOff>9525</xdr:rowOff>
    </xdr:to>
    <xdr:graphicFrame>
      <xdr:nvGraphicFramePr>
        <xdr:cNvPr id="4" name="Chart 3"/>
        <xdr:cNvGraphicFramePr/>
      </xdr:nvGraphicFramePr>
      <xdr:xfrm>
        <a:off x="7564120" y="3819525"/>
        <a:ext cx="409384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22</xdr:col>
      <xdr:colOff>457835</xdr:colOff>
      <xdr:row>41</xdr:row>
      <xdr:rowOff>104775</xdr:rowOff>
    </xdr:to>
    <xdr:pic>
      <xdr:nvPicPr>
        <xdr:cNvPr id="6" name="Picture 5" descr="ink-g124aaeaea_19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635"/>
          <a:ext cx="13658850" cy="7914640"/>
        </a:xfrm>
        <a:prstGeom prst="rect">
          <a:avLst/>
        </a:prstGeom>
      </xdr:spPr>
    </xdr:pic>
    <xdr:clientData/>
  </xdr:twoCellAnchor>
  <xdr:twoCellAnchor>
    <xdr:from>
      <xdr:col>18</xdr:col>
      <xdr:colOff>449580</xdr:colOff>
      <xdr:row>3</xdr:row>
      <xdr:rowOff>41910</xdr:rowOff>
    </xdr:from>
    <xdr:to>
      <xdr:col>22</xdr:col>
      <xdr:colOff>296545</xdr:colOff>
      <xdr:row>31</xdr:row>
      <xdr:rowOff>130175</xdr:rowOff>
    </xdr:to>
    <xdr:sp>
      <xdr:nvSpPr>
        <xdr:cNvPr id="17" name="Rounded Rectangle 16"/>
        <xdr:cNvSpPr/>
      </xdr:nvSpPr>
      <xdr:spPr>
        <a:xfrm>
          <a:off x="11250930" y="613410"/>
          <a:ext cx="2247265" cy="542226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  <a:alpha val="38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0580000" scaled="0"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GB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/>
        </a:p>
      </xdr:txBody>
    </xdr:sp>
    <xdr:clientData/>
  </xdr:twoCellAnchor>
  <xdr:twoCellAnchor editAs="oneCell">
    <xdr:from>
      <xdr:col>19</xdr:col>
      <xdr:colOff>96520</xdr:colOff>
      <xdr:row>21</xdr:row>
      <xdr:rowOff>13335</xdr:rowOff>
    </xdr:from>
    <xdr:to>
      <xdr:col>22</xdr:col>
      <xdr:colOff>116205</xdr:colOff>
      <xdr:row>29</xdr:row>
      <xdr:rowOff>165735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Col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7945" y="4013835"/>
              <a:ext cx="181991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41275</xdr:colOff>
      <xdr:row>0</xdr:row>
      <xdr:rowOff>19685</xdr:rowOff>
    </xdr:from>
    <xdr:to>
      <xdr:col>15</xdr:col>
      <xdr:colOff>488315</xdr:colOff>
      <xdr:row>5</xdr:row>
      <xdr:rowOff>133985</xdr:rowOff>
    </xdr:to>
    <xdr:sp>
      <xdr:nvSpPr>
        <xdr:cNvPr id="4" name="TextBox 3"/>
        <xdr:cNvSpPr txBox="1"/>
      </xdr:nvSpPr>
      <xdr:spPr>
        <a:xfrm>
          <a:off x="3041650" y="19685"/>
          <a:ext cx="6447790" cy="10668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 anchorCtr="0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chemeClr val="bg1"/>
              </a:solidFill>
              <a:effectLst/>
              <a:latin typeface="Lucida Sans" panose="020B0602030504020204" pitchFamily="34" charset="0"/>
            </a:rPr>
            <a:t>Chair Sales Dashboard</a:t>
          </a:r>
          <a:endParaRPr lang="en-US" sz="3600" b="1" i="0" u="none" strike="noStrike">
            <a:solidFill>
              <a:schemeClr val="bg1"/>
            </a:solidFill>
            <a:effectLst/>
            <a:latin typeface="Lucida Sans" panose="020B0602030504020204" pitchFamily="34" charset="0"/>
          </a:endParaRPr>
        </a:p>
      </xdr:txBody>
    </xdr:sp>
    <xdr:clientData/>
  </xdr:twoCellAnchor>
  <xdr:twoCellAnchor>
    <xdr:from>
      <xdr:col>3</xdr:col>
      <xdr:colOff>387350</xdr:colOff>
      <xdr:row>4</xdr:row>
      <xdr:rowOff>183515</xdr:rowOff>
    </xdr:from>
    <xdr:to>
      <xdr:col>10</xdr:col>
      <xdr:colOff>329565</xdr:colOff>
      <xdr:row>16</xdr:row>
      <xdr:rowOff>52070</xdr:rowOff>
    </xdr:to>
    <xdr:sp>
      <xdr:nvSpPr>
        <xdr:cNvPr id="5" name="Rounded Rectangle 4"/>
        <xdr:cNvSpPr/>
      </xdr:nvSpPr>
      <xdr:spPr>
        <a:xfrm>
          <a:off x="2187575" y="945515"/>
          <a:ext cx="4142740" cy="2154555"/>
        </a:xfrm>
        <a:prstGeom prst="roundRect">
          <a:avLst>
            <a:gd name="adj" fmla="val 19372"/>
          </a:avLst>
        </a:prstGeom>
        <a:gradFill>
          <a:gsLst>
            <a:gs pos="0">
              <a:schemeClr val="accent1">
                <a:lumMod val="5000"/>
                <a:lumOff val="95000"/>
                <a:alpha val="46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0"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422910</xdr:colOff>
      <xdr:row>4</xdr:row>
      <xdr:rowOff>183515</xdr:rowOff>
    </xdr:from>
    <xdr:to>
      <xdr:col>17</xdr:col>
      <xdr:colOff>532765</xdr:colOff>
      <xdr:row>16</xdr:row>
      <xdr:rowOff>63500</xdr:rowOff>
    </xdr:to>
    <xdr:sp>
      <xdr:nvSpPr>
        <xdr:cNvPr id="7" name="Rounded Rectangle 6"/>
        <xdr:cNvSpPr/>
      </xdr:nvSpPr>
      <xdr:spPr>
        <a:xfrm>
          <a:off x="6423660" y="945515"/>
          <a:ext cx="4310380" cy="216598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  <a:alpha val="46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0"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GB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/>
        </a:p>
      </xdr:txBody>
    </xdr:sp>
    <xdr:clientData/>
  </xdr:twoCellAnchor>
  <xdr:twoCellAnchor>
    <xdr:from>
      <xdr:col>4</xdr:col>
      <xdr:colOff>373380</xdr:colOff>
      <xdr:row>16</xdr:row>
      <xdr:rowOff>92075</xdr:rowOff>
    </xdr:from>
    <xdr:to>
      <xdr:col>16</xdr:col>
      <xdr:colOff>153035</xdr:colOff>
      <xdr:row>31</xdr:row>
      <xdr:rowOff>168275</xdr:rowOff>
    </xdr:to>
    <xdr:sp>
      <xdr:nvSpPr>
        <xdr:cNvPr id="8" name="Rounded Rectangle 7"/>
        <xdr:cNvSpPr/>
      </xdr:nvSpPr>
      <xdr:spPr>
        <a:xfrm>
          <a:off x="2773680" y="3140075"/>
          <a:ext cx="6980555" cy="29337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  <a:alpha val="46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0"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GB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/>
        </a:p>
      </xdr:txBody>
    </xdr:sp>
    <xdr:clientData/>
  </xdr:twoCellAnchor>
  <xdr:twoCellAnchor>
    <xdr:from>
      <xdr:col>4</xdr:col>
      <xdr:colOff>376555</xdr:colOff>
      <xdr:row>19</xdr:row>
      <xdr:rowOff>110490</xdr:rowOff>
    </xdr:from>
    <xdr:to>
      <xdr:col>16</xdr:col>
      <xdr:colOff>149225</xdr:colOff>
      <xdr:row>31</xdr:row>
      <xdr:rowOff>168275</xdr:rowOff>
    </xdr:to>
    <xdr:graphicFrame>
      <xdr:nvGraphicFramePr>
        <xdr:cNvPr id="2" name="Chart 1"/>
        <xdr:cNvGraphicFramePr/>
      </xdr:nvGraphicFramePr>
      <xdr:xfrm>
        <a:off x="2776855" y="3729990"/>
        <a:ext cx="6973570" cy="2343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42545</xdr:colOff>
      <xdr:row>16</xdr:row>
      <xdr:rowOff>98425</xdr:rowOff>
    </xdr:from>
    <xdr:to>
      <xdr:col>15</xdr:col>
      <xdr:colOff>489585</xdr:colOff>
      <xdr:row>19</xdr:row>
      <xdr:rowOff>155575</xdr:rowOff>
    </xdr:to>
    <xdr:sp>
      <xdr:nvSpPr>
        <xdr:cNvPr id="3" name="TextBox 3"/>
        <xdr:cNvSpPr txBox="1"/>
      </xdr:nvSpPr>
      <xdr:spPr>
        <a:xfrm>
          <a:off x="3042920" y="3146425"/>
          <a:ext cx="6447790" cy="6286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 anchorCtr="0"/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sr-Latn-RS" altLang="en-US" sz="2000" b="1" i="0" u="sng" strike="noStrike">
              <a:ln>
                <a:noFill/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Sans" panose="020B0602030504020204" pitchFamily="34" charset="0"/>
            </a:rPr>
            <a:t>Chair Sales by Model for each Company</a:t>
          </a:r>
          <a:endParaRPr lang="sr-Latn-RS" altLang="en-US" sz="2000" b="1" i="0" u="sng" strike="noStrike">
            <a:ln>
              <a:noFill/>
            </a:ln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Sans" panose="020B0602030504020204" pitchFamily="34" charset="0"/>
          </a:endParaRPr>
        </a:p>
      </xdr:txBody>
    </xdr:sp>
    <xdr:clientData/>
  </xdr:twoCellAnchor>
  <xdr:twoCellAnchor>
    <xdr:from>
      <xdr:col>3</xdr:col>
      <xdr:colOff>403225</xdr:colOff>
      <xdr:row>7</xdr:row>
      <xdr:rowOff>69215</xdr:rowOff>
    </xdr:from>
    <xdr:to>
      <xdr:col>10</xdr:col>
      <xdr:colOff>335915</xdr:colOff>
      <xdr:row>16</xdr:row>
      <xdr:rowOff>41910</xdr:rowOff>
    </xdr:to>
    <xdr:graphicFrame>
      <xdr:nvGraphicFramePr>
        <xdr:cNvPr id="10" name="Chart 9"/>
        <xdr:cNvGraphicFramePr/>
      </xdr:nvGraphicFramePr>
      <xdr:xfrm>
        <a:off x="2203450" y="1402715"/>
        <a:ext cx="4133215" cy="1687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126365</xdr:colOff>
      <xdr:row>5</xdr:row>
      <xdr:rowOff>9525</xdr:rowOff>
    </xdr:from>
    <xdr:to>
      <xdr:col>10</xdr:col>
      <xdr:colOff>36195</xdr:colOff>
      <xdr:row>7</xdr:row>
      <xdr:rowOff>38100</xdr:rowOff>
    </xdr:to>
    <xdr:sp>
      <xdr:nvSpPr>
        <xdr:cNvPr id="11" name="TextBox 3"/>
        <xdr:cNvSpPr txBox="1"/>
      </xdr:nvSpPr>
      <xdr:spPr>
        <a:xfrm>
          <a:off x="2526665" y="962025"/>
          <a:ext cx="3510280" cy="4095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 anchorCtr="0"/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sr-Latn-RS" altLang="en-US" sz="1400" b="1" i="0" u="sng" strike="noStrike">
              <a:ln>
                <a:noFill/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Sans" panose="020B0602030504020204" pitchFamily="34" charset="0"/>
            </a:rPr>
            <a:t>Chair Sales by Discount and Model</a:t>
          </a:r>
          <a:endParaRPr lang="sr-Latn-RS" altLang="en-US" sz="1400" b="1" i="0" u="sng" strike="noStrike">
            <a:ln>
              <a:noFill/>
            </a:ln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Sans" panose="020B0602030504020204" pitchFamily="34" charset="0"/>
          </a:endParaRPr>
        </a:p>
      </xdr:txBody>
    </xdr:sp>
    <xdr:clientData/>
  </xdr:twoCellAnchor>
  <xdr:twoCellAnchor>
    <xdr:from>
      <xdr:col>10</xdr:col>
      <xdr:colOff>422910</xdr:colOff>
      <xdr:row>7</xdr:row>
      <xdr:rowOff>135255</xdr:rowOff>
    </xdr:from>
    <xdr:to>
      <xdr:col>17</xdr:col>
      <xdr:colOff>545465</xdr:colOff>
      <xdr:row>16</xdr:row>
      <xdr:rowOff>50800</xdr:rowOff>
    </xdr:to>
    <xdr:graphicFrame>
      <xdr:nvGraphicFramePr>
        <xdr:cNvPr id="12" name="Chart 11"/>
        <xdr:cNvGraphicFramePr/>
      </xdr:nvGraphicFramePr>
      <xdr:xfrm>
        <a:off x="6423660" y="1468755"/>
        <a:ext cx="4323080" cy="1630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525780</xdr:colOff>
      <xdr:row>5</xdr:row>
      <xdr:rowOff>5080</xdr:rowOff>
    </xdr:from>
    <xdr:to>
      <xdr:col>17</xdr:col>
      <xdr:colOff>425450</xdr:colOff>
      <xdr:row>7</xdr:row>
      <xdr:rowOff>40640</xdr:rowOff>
    </xdr:to>
    <xdr:sp>
      <xdr:nvSpPr>
        <xdr:cNvPr id="13" name="TextBox 3"/>
        <xdr:cNvSpPr txBox="1"/>
      </xdr:nvSpPr>
      <xdr:spPr>
        <a:xfrm>
          <a:off x="6526530" y="957580"/>
          <a:ext cx="4100195" cy="41656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 anchorCtr="0"/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sr-Latn-RS" altLang="en-US" sz="1200" b="1" i="0" u="sng" strike="noStrike">
              <a:ln>
                <a:noFill/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Sans" panose="020B0602030504020204" pitchFamily="34" charset="0"/>
            </a:rPr>
            <a:t>Chair Sales by Discount for each Company</a:t>
          </a:r>
          <a:endParaRPr lang="sr-Latn-RS" altLang="en-US" sz="1200" b="1" i="0" u="sng" strike="noStrike">
            <a:ln>
              <a:noFill/>
            </a:ln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Sans" panose="020B0602030504020204" pitchFamily="34" charset="0"/>
          </a:endParaRPr>
        </a:p>
      </xdr:txBody>
    </xdr:sp>
    <xdr:clientData/>
  </xdr:twoCellAnchor>
  <xdr:twoCellAnchor editAs="oneCell">
    <xdr:from>
      <xdr:col>19</xdr:col>
      <xdr:colOff>104775</xdr:colOff>
      <xdr:row>10</xdr:row>
      <xdr:rowOff>114935</xdr:rowOff>
    </xdr:from>
    <xdr:to>
      <xdr:col>22</xdr:col>
      <xdr:colOff>124460</xdr:colOff>
      <xdr:row>21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6200" y="2019935"/>
              <a:ext cx="1819910" cy="1980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92075</xdr:colOff>
      <xdr:row>4</xdr:row>
      <xdr:rowOff>88900</xdr:rowOff>
    </xdr:from>
    <xdr:to>
      <xdr:col>22</xdr:col>
      <xdr:colOff>111760</xdr:colOff>
      <xdr:row>10</xdr:row>
      <xdr:rowOff>102235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3500" y="850900"/>
              <a:ext cx="1819910" cy="1156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23.0403371528" refreshedBy="Excel Services" recordCount="80">
  <cacheSource type="worksheet">
    <worksheetSource name="Table1"/>
  </cacheSource>
  <cacheFields count="15">
    <cacheField name="Num" numFmtId="0"/>
    <cacheField name="Date" numFmtId="177"/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/>
    <cacheField name="Region" numFmtId="0">
      <sharedItems count="3">
        <s v="North"/>
        <s v="West"/>
        <s v="South"/>
      </sharedItems>
    </cacheField>
    <cacheField name="Company" numFmtId="0">
      <sharedItems count="9">
        <s v="Bankia"/>
        <s v="Affinity"/>
        <s v="Telmark"/>
        <s v="Port Royale"/>
        <s v="Secspace"/>
        <s v="MarkPlus"/>
        <s v="Vento"/>
        <s v="Milago"/>
        <s v="Cruise"/>
      </sharedItems>
    </cacheField>
    <cacheField name="Company Rep" numFmtId="0"/>
    <cacheField name="Customer ID" numFmtId="0"/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 count="5">
        <s v="black"/>
        <s v="red"/>
        <s v="brown"/>
        <s v="gray"/>
        <s v="white"/>
      </sharedItems>
    </cacheField>
    <cacheField name="Item Code" numFmtId="0"/>
    <cacheField name="Number" numFmtId="0"/>
    <cacheField name="Price / Unit" numFmtId="176"/>
    <cacheField name="Total" numFmtId="176">
      <sharedItems containsSemiMixedTypes="0" containsString="0" containsNumber="1" containsInteger="1" minValue="0" maxValue="15750" count="57">
        <n v="3525"/>
        <n v="5720"/>
        <n v="5600"/>
        <n v="7050"/>
        <n v="9440"/>
        <n v="4900"/>
        <n v="3000"/>
        <n v="5170"/>
        <n v="10400"/>
        <n v="8750"/>
        <n v="11550"/>
        <n v="4425"/>
        <n v="3750"/>
        <n v="11700"/>
        <n v="11200"/>
        <n v="9800"/>
        <n v="2200"/>
        <n v="4160"/>
        <n v="8225"/>
        <n v="3540"/>
        <n v="15000"/>
        <n v="3500"/>
        <n v="9375"/>
        <n v="13000"/>
        <n v="7000"/>
        <n v="3290"/>
        <n v="6160"/>
        <n v="2820"/>
        <n v="10325"/>
        <n v="7500"/>
        <n v="9900"/>
        <n v="5625"/>
        <n v="10575"/>
        <n v="5280"/>
        <n v="11250"/>
        <n v="3900"/>
        <n v="12390"/>
        <n v="9100"/>
        <n v="7040"/>
        <n v="5310"/>
        <n v="7700"/>
        <n v="8930"/>
        <n v="9240"/>
        <n v="6110"/>
        <n v="9400"/>
        <n v="7800"/>
        <n v="14700"/>
        <n v="15750"/>
        <n v="5900"/>
        <n v="6490"/>
        <n v="3300"/>
        <n v="12375"/>
        <n v="6760"/>
        <n v="3520"/>
        <n v="2950"/>
        <n v="14750"/>
        <n v="12000"/>
      </sharedItems>
    </cacheField>
    <cacheField name="Discoun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"/>
    <d v="2020-01-02T00:00:00"/>
    <x v="0"/>
    <s v="Eric Jones"/>
    <x v="0"/>
    <x v="0"/>
    <s v="Lucas Adams"/>
    <n v="132"/>
    <x v="0"/>
    <x v="0"/>
    <s v="F2248bl"/>
    <n v="15"/>
    <n v="235"/>
    <x v="0"/>
    <x v="0"/>
  </r>
  <r>
    <n v="2"/>
    <d v="2020-01-06T00:00:00"/>
    <x v="0"/>
    <s v="Amy Brown"/>
    <x v="1"/>
    <x v="1"/>
    <s v="Christina Bell"/>
    <n v="144"/>
    <x v="1"/>
    <x v="1"/>
    <s v="U2683rd"/>
    <n v="22"/>
    <n v="260"/>
    <x v="1"/>
    <x v="1"/>
  </r>
  <r>
    <n v="3"/>
    <d v="2020-01-09T00:00:00"/>
    <x v="0"/>
    <s v="Sara Davis"/>
    <x v="1"/>
    <x v="2"/>
    <s v="Emily Flores"/>
    <n v="136"/>
    <x v="2"/>
    <x v="0"/>
    <s v="E2376bl"/>
    <n v="16"/>
    <n v="350"/>
    <x v="2"/>
    <x v="0"/>
  </r>
  <r>
    <n v="4"/>
    <d v="2020-01-12T00:00:00"/>
    <x v="0"/>
    <s v="Marc Williams"/>
    <x v="2"/>
    <x v="1"/>
    <s v="Christina Bell"/>
    <n v="144"/>
    <x v="0"/>
    <x v="2"/>
    <s v="F2248br"/>
    <n v="30"/>
    <n v="235"/>
    <x v="3"/>
    <x v="1"/>
  </r>
  <r>
    <n v="5"/>
    <d v="2020-01-12T00:00:00"/>
    <x v="0"/>
    <s v="Eric Jones"/>
    <x v="0"/>
    <x v="3"/>
    <s v="Dan Hill"/>
    <n v="166"/>
    <x v="3"/>
    <x v="3"/>
    <s v="V2944gr"/>
    <n v="32"/>
    <n v="295"/>
    <x v="4"/>
    <x v="1"/>
  </r>
  <r>
    <n v="6"/>
    <d v="2020-01-15T00:00:00"/>
    <x v="0"/>
    <s v="Stacy Peters"/>
    <x v="0"/>
    <x v="2"/>
    <s v="Emily Flores"/>
    <n v="136"/>
    <x v="2"/>
    <x v="2"/>
    <s v="E2376br"/>
    <n v="14"/>
    <n v="350"/>
    <x v="5"/>
    <x v="0"/>
  </r>
  <r>
    <n v="7"/>
    <d v="2020-01-18T00:00:00"/>
    <x v="0"/>
    <s v="David Garcia"/>
    <x v="2"/>
    <x v="4"/>
    <s v="Rob Nelson"/>
    <n v="152"/>
    <x v="4"/>
    <x v="4"/>
    <s v="C2699wh"/>
    <n v="8"/>
    <n v="375"/>
    <x v="6"/>
    <x v="0"/>
  </r>
  <r>
    <n v="8"/>
    <d v="2020-01-22T00:00:00"/>
    <x v="0"/>
    <s v="Amy Brown"/>
    <x v="1"/>
    <x v="0"/>
    <s v="Lucas Adams"/>
    <n v="132"/>
    <x v="0"/>
    <x v="2"/>
    <s v="F2248br"/>
    <n v="22"/>
    <n v="235"/>
    <x v="7"/>
    <x v="1"/>
  </r>
  <r>
    <n v="9"/>
    <d v="2020-01-22T00:00:00"/>
    <x v="0"/>
    <s v="Sara Davis"/>
    <x v="1"/>
    <x v="2"/>
    <s v="Emily Flores"/>
    <n v="136"/>
    <x v="1"/>
    <x v="2"/>
    <s v="U2683br"/>
    <n v="40"/>
    <n v="260"/>
    <x v="8"/>
    <x v="1"/>
  </r>
  <r>
    <n v="10"/>
    <d v="2020-01-26T00:00:00"/>
    <x v="0"/>
    <s v="Eric Jones"/>
    <x v="0"/>
    <x v="3"/>
    <s v="Dan Hill"/>
    <n v="166"/>
    <x v="2"/>
    <x v="0"/>
    <s v="E2376bl"/>
    <n v="25"/>
    <n v="350"/>
    <x v="9"/>
    <x v="1"/>
  </r>
  <r>
    <n v="11"/>
    <d v="2020-01-28T00:00:00"/>
    <x v="0"/>
    <s v="David Garcia"/>
    <x v="2"/>
    <x v="5"/>
    <s v="Matt Reed"/>
    <n v="157"/>
    <x v="2"/>
    <x v="0"/>
    <s v="E2376bl"/>
    <n v="33"/>
    <n v="350"/>
    <x v="10"/>
    <x v="1"/>
  </r>
  <r>
    <n v="12"/>
    <d v="2020-02-04T00:00:00"/>
    <x v="1"/>
    <s v="Marc Williams"/>
    <x v="2"/>
    <x v="6"/>
    <s v="Amanda Wood"/>
    <n v="178"/>
    <x v="3"/>
    <x v="4"/>
    <s v="V2944wh"/>
    <n v="15"/>
    <n v="295"/>
    <x v="11"/>
    <x v="0"/>
  </r>
  <r>
    <n v="13"/>
    <d v="2020-02-07T00:00:00"/>
    <x v="1"/>
    <s v="Eric Jones"/>
    <x v="0"/>
    <x v="7"/>
    <s v="Sam Cooper"/>
    <n v="180"/>
    <x v="4"/>
    <x v="3"/>
    <s v="C2699gr"/>
    <n v="10"/>
    <n v="375"/>
    <x v="12"/>
    <x v="0"/>
  </r>
  <r>
    <n v="14"/>
    <d v="2020-02-08T00:00:00"/>
    <x v="1"/>
    <s v="Emily Moore"/>
    <x v="1"/>
    <x v="0"/>
    <s v="Lucas Adams"/>
    <n v="132"/>
    <x v="1"/>
    <x v="2"/>
    <s v="U2683br"/>
    <n v="45"/>
    <n v="260"/>
    <x v="13"/>
    <x v="1"/>
  </r>
  <r>
    <n v="15"/>
    <d v="2020-02-10T00:00:00"/>
    <x v="1"/>
    <s v="Amy Brown"/>
    <x v="1"/>
    <x v="7"/>
    <s v="Sam Cooper"/>
    <n v="180"/>
    <x v="2"/>
    <x v="4"/>
    <s v="E2376wh"/>
    <n v="32"/>
    <n v="350"/>
    <x v="14"/>
    <x v="1"/>
  </r>
  <r>
    <n v="16"/>
    <d v="2020-02-12T00:00:00"/>
    <x v="1"/>
    <s v="Marc Williams"/>
    <x v="2"/>
    <x v="3"/>
    <s v="Dan Hill"/>
    <n v="166"/>
    <x v="2"/>
    <x v="0"/>
    <s v="E2376bl"/>
    <n v="28"/>
    <n v="350"/>
    <x v="15"/>
    <x v="1"/>
  </r>
  <r>
    <n v="17"/>
    <d v="2020-02-14T00:00:00"/>
    <x v="1"/>
    <s v="Sara Davis"/>
    <x v="1"/>
    <x v="8"/>
    <s v="Denise Harris"/>
    <n v="162"/>
    <x v="5"/>
    <x v="1"/>
    <s v="A2258rd"/>
    <n v="10"/>
    <n v="220"/>
    <x v="16"/>
    <x v="0"/>
  </r>
  <r>
    <n v="18"/>
    <d v="2020-02-15T00:00:00"/>
    <x v="1"/>
    <s v="Eric Jones"/>
    <x v="0"/>
    <x v="2"/>
    <s v="Emily Flores"/>
    <n v="136"/>
    <x v="1"/>
    <x v="2"/>
    <s v="U2683br"/>
    <n v="16"/>
    <n v="260"/>
    <x v="17"/>
    <x v="0"/>
  </r>
  <r>
    <n v="19"/>
    <d v="2020-02-19T00:00:00"/>
    <x v="1"/>
    <s v="David Garcia"/>
    <x v="2"/>
    <x v="0"/>
    <s v="Lucas Adams"/>
    <n v="132"/>
    <x v="0"/>
    <x v="2"/>
    <s v="F2248br"/>
    <n v="35"/>
    <n v="235"/>
    <x v="18"/>
    <x v="1"/>
  </r>
  <r>
    <n v="20"/>
    <d v="2020-02-21T00:00:00"/>
    <x v="1"/>
    <s v="Amy Brown"/>
    <x v="1"/>
    <x v="0"/>
    <s v="Lucas Adams"/>
    <n v="132"/>
    <x v="3"/>
    <x v="0"/>
    <s v="V2944bl"/>
    <n v="12"/>
    <n v="295"/>
    <x v="19"/>
    <x v="0"/>
  </r>
  <r>
    <n v="21"/>
    <d v="2020-02-26T00:00:00"/>
    <x v="1"/>
    <s v="Marc Williams"/>
    <x v="2"/>
    <x v="2"/>
    <s v="Emily Flores"/>
    <n v="136"/>
    <x v="4"/>
    <x v="3"/>
    <s v="C2699gr"/>
    <n v="40"/>
    <n v="375"/>
    <x v="20"/>
    <x v="1"/>
  </r>
  <r>
    <n v="22"/>
    <d v="2020-02-28T00:00:00"/>
    <x v="1"/>
    <s v="Stacy Peters"/>
    <x v="0"/>
    <x v="1"/>
    <s v="Christina Bell"/>
    <n v="144"/>
    <x v="2"/>
    <x v="2"/>
    <s v="E2376br"/>
    <n v="10"/>
    <n v="350"/>
    <x v="21"/>
    <x v="0"/>
  </r>
  <r>
    <n v="23"/>
    <d v="2020-03-01T00:00:00"/>
    <x v="2"/>
    <s v="Sara Davis"/>
    <x v="1"/>
    <x v="0"/>
    <s v="Lucas Adams"/>
    <n v="132"/>
    <x v="4"/>
    <x v="0"/>
    <s v="C2699bl"/>
    <n v="25"/>
    <n v="375"/>
    <x v="22"/>
    <x v="1"/>
  </r>
  <r>
    <n v="24"/>
    <d v="2020-03-04T00:00:00"/>
    <x v="2"/>
    <s v="Emily Moore"/>
    <x v="1"/>
    <x v="8"/>
    <s v="Denise Harris"/>
    <n v="162"/>
    <x v="1"/>
    <x v="0"/>
    <s v="U2683bl"/>
    <n v="50"/>
    <n v="260"/>
    <x v="23"/>
    <x v="1"/>
  </r>
  <r>
    <n v="25"/>
    <d v="2020-03-07T00:00:00"/>
    <x v="2"/>
    <s v="Amy Brown"/>
    <x v="1"/>
    <x v="7"/>
    <s v="Sam Cooper"/>
    <n v="180"/>
    <x v="0"/>
    <x v="4"/>
    <s v="F2248wh"/>
    <n v="22"/>
    <n v="235"/>
    <x v="7"/>
    <x v="1"/>
  </r>
  <r>
    <n v="26"/>
    <d v="2020-03-09T00:00:00"/>
    <x v="2"/>
    <s v="Eric Jones"/>
    <x v="0"/>
    <x v="1"/>
    <s v="Christina Bell"/>
    <n v="144"/>
    <x v="3"/>
    <x v="2"/>
    <s v="V2944br"/>
    <n v="15"/>
    <n v="295"/>
    <x v="11"/>
    <x v="0"/>
  </r>
  <r>
    <n v="27"/>
    <d v="2020-03-11T00:00:00"/>
    <x v="2"/>
    <s v="Stacy Peters"/>
    <x v="0"/>
    <x v="3"/>
    <s v="Dan Hill"/>
    <n v="166"/>
    <x v="5"/>
    <x v="4"/>
    <s v="A2258wh"/>
    <n v="10"/>
    <n v="220"/>
    <x v="16"/>
    <x v="0"/>
  </r>
  <r>
    <n v="28"/>
    <d v="2020-03-12T00:00:00"/>
    <x v="2"/>
    <s v="Marc Williams"/>
    <x v="2"/>
    <x v="6"/>
    <s v="Amanda Wood"/>
    <n v="178"/>
    <x v="2"/>
    <x v="0"/>
    <s v="E2376bl"/>
    <n v="20"/>
    <n v="350"/>
    <x v="24"/>
    <x v="1"/>
  </r>
  <r>
    <n v="29"/>
    <d v="2020-03-14T00:00:00"/>
    <x v="2"/>
    <s v="Emily Moore"/>
    <x v="1"/>
    <x v="5"/>
    <s v="Matt Reed"/>
    <n v="157"/>
    <x v="0"/>
    <x v="3"/>
    <s v="F2248gr"/>
    <n v="14"/>
    <n v="235"/>
    <x v="25"/>
    <x v="0"/>
  </r>
  <r>
    <n v="30"/>
    <d v="2020-03-18T00:00:00"/>
    <x v="2"/>
    <s v="Amy Brown"/>
    <x v="1"/>
    <x v="4"/>
    <s v="Rob Nelson"/>
    <n v="152"/>
    <x v="5"/>
    <x v="3"/>
    <s v="A2258gr"/>
    <n v="28"/>
    <n v="220"/>
    <x v="26"/>
    <x v="1"/>
  </r>
  <r>
    <n v="31"/>
    <d v="2020-03-23T00:00:00"/>
    <x v="2"/>
    <s v="Emily Moore"/>
    <x v="1"/>
    <x v="8"/>
    <s v="Denise Harris"/>
    <n v="162"/>
    <x v="0"/>
    <x v="0"/>
    <s v="F2248bl"/>
    <n v="12"/>
    <n v="235"/>
    <x v="27"/>
    <x v="0"/>
  </r>
  <r>
    <n v="32"/>
    <d v="2020-03-24T00:00:00"/>
    <x v="2"/>
    <s v="Eric Jones"/>
    <x v="0"/>
    <x v="7"/>
    <s v="Sam Cooper"/>
    <n v="180"/>
    <x v="3"/>
    <x v="4"/>
    <s v="V2944wh"/>
    <n v="35"/>
    <n v="295"/>
    <x v="28"/>
    <x v="1"/>
  </r>
  <r>
    <n v="33"/>
    <d v="2020-03-26T00:00:00"/>
    <x v="2"/>
    <s v="Marc Williams"/>
    <x v="2"/>
    <x v="6"/>
    <s v="Amanda Wood"/>
    <n v="178"/>
    <x v="4"/>
    <x v="4"/>
    <s v="C2699wh"/>
    <n v="20"/>
    <n v="375"/>
    <x v="29"/>
    <x v="1"/>
  </r>
  <r>
    <n v="34"/>
    <d v="2020-03-28T00:00:00"/>
    <x v="2"/>
    <s v="Stacy Peters"/>
    <x v="0"/>
    <x v="4"/>
    <s v="Rob Nelson"/>
    <n v="152"/>
    <x v="5"/>
    <x v="3"/>
    <s v="A2258gr"/>
    <n v="45"/>
    <n v="220"/>
    <x v="30"/>
    <x v="1"/>
  </r>
  <r>
    <n v="35"/>
    <d v="2020-04-02T00:00:00"/>
    <x v="3"/>
    <s v="Amy Brown"/>
    <x v="1"/>
    <x v="2"/>
    <s v="Emily Flores"/>
    <n v="136"/>
    <x v="4"/>
    <x v="0"/>
    <s v="C2699bl"/>
    <n v="15"/>
    <n v="375"/>
    <x v="31"/>
    <x v="0"/>
  </r>
  <r>
    <n v="36"/>
    <d v="2020-04-06T00:00:00"/>
    <x v="3"/>
    <s v="Emily Moore"/>
    <x v="1"/>
    <x v="0"/>
    <s v="Lucas Adams"/>
    <n v="132"/>
    <x v="2"/>
    <x v="0"/>
    <s v="E2376bl"/>
    <n v="14"/>
    <n v="350"/>
    <x v="5"/>
    <x v="0"/>
  </r>
  <r>
    <n v="37"/>
    <d v="2020-04-07T00:00:00"/>
    <x v="3"/>
    <s v="Marc Williams"/>
    <x v="2"/>
    <x v="5"/>
    <s v="Matt Reed"/>
    <n v="157"/>
    <x v="3"/>
    <x v="3"/>
    <s v="V2944gr"/>
    <n v="32"/>
    <n v="295"/>
    <x v="4"/>
    <x v="1"/>
  </r>
  <r>
    <n v="38"/>
    <d v="2020-04-11T00:00:00"/>
    <x v="3"/>
    <s v="Sara Davis"/>
    <x v="1"/>
    <x v="0"/>
    <s v="Lucas Adams"/>
    <n v="132"/>
    <x v="1"/>
    <x v="0"/>
    <s v="U2683bl"/>
    <n v="40"/>
    <n v="260"/>
    <x v="8"/>
    <x v="1"/>
  </r>
  <r>
    <n v="39"/>
    <d v="2020-04-12T00:00:00"/>
    <x v="3"/>
    <s v="Stacy Peters"/>
    <x v="0"/>
    <x v="3"/>
    <s v="Dan Hill"/>
    <n v="166"/>
    <x v="0"/>
    <x v="0"/>
    <s v="F2248bl"/>
    <n v="45"/>
    <n v="235"/>
    <x v="32"/>
    <x v="1"/>
  </r>
  <r>
    <n v="40"/>
    <d v="2020-04-12T00:00:00"/>
    <x v="3"/>
    <s v="Amy Brown"/>
    <x v="1"/>
    <x v="7"/>
    <s v="Sam Cooper"/>
    <n v="180"/>
    <x v="5"/>
    <x v="4"/>
    <s v="A2258wh"/>
    <n v="24"/>
    <n v="220"/>
    <x v="33"/>
    <x v="1"/>
  </r>
  <r>
    <n v="41"/>
    <d v="2020-04-14T00:00:00"/>
    <x v="3"/>
    <s v="Emily Moore"/>
    <x v="1"/>
    <x v="0"/>
    <s v="Lucas Adams"/>
    <n v="132"/>
    <x v="4"/>
    <x v="0"/>
    <s v="C2699bl"/>
    <n v="30"/>
    <n v="375"/>
    <x v="34"/>
    <x v="1"/>
  </r>
  <r>
    <n v="42"/>
    <d v="2020-04-15T00:00:00"/>
    <x v="3"/>
    <s v="Emily Moore"/>
    <x v="1"/>
    <x v="1"/>
    <s v="Christina Bell"/>
    <n v="144"/>
    <x v="1"/>
    <x v="1"/>
    <s v="U2683rd"/>
    <n v="15"/>
    <n v="260"/>
    <x v="35"/>
    <x v="0"/>
  </r>
  <r>
    <n v="43"/>
    <d v="2020-04-16T00:00:00"/>
    <x v="3"/>
    <s v="Stacy Peters"/>
    <x v="0"/>
    <x v="5"/>
    <s v="Matt Reed"/>
    <n v="157"/>
    <x v="4"/>
    <x v="0"/>
    <s v="C2699bl"/>
    <n v="15"/>
    <n v="375"/>
    <x v="31"/>
    <x v="0"/>
  </r>
  <r>
    <n v="44"/>
    <d v="2020-04-19T00:00:00"/>
    <x v="3"/>
    <s v="Eric Jones"/>
    <x v="0"/>
    <x v="7"/>
    <s v="Sam Cooper"/>
    <n v="180"/>
    <x v="3"/>
    <x v="2"/>
    <s v="V2944br"/>
    <n v="42"/>
    <n v="295"/>
    <x v="36"/>
    <x v="1"/>
  </r>
  <r>
    <n v="45"/>
    <d v="2020-04-20T00:00:00"/>
    <x v="3"/>
    <s v="Eric Jones"/>
    <x v="0"/>
    <x v="0"/>
    <s v="Lucas Adams"/>
    <n v="132"/>
    <x v="2"/>
    <x v="0"/>
    <s v="E2376bl"/>
    <n v="26"/>
    <n v="350"/>
    <x v="37"/>
    <x v="1"/>
  </r>
  <r>
    <n v="46"/>
    <d v="2020-04-22T00:00:00"/>
    <x v="3"/>
    <s v="Marc Williams"/>
    <x v="2"/>
    <x v="8"/>
    <s v="Denise Harris"/>
    <n v="162"/>
    <x v="1"/>
    <x v="3"/>
    <s v="U2683gr"/>
    <n v="35"/>
    <n v="260"/>
    <x v="37"/>
    <x v="1"/>
  </r>
  <r>
    <n v="47"/>
    <d v="2020-04-23T00:00:00"/>
    <x v="3"/>
    <s v="Stacy Peters"/>
    <x v="0"/>
    <x v="1"/>
    <s v="Christina Bell"/>
    <n v="144"/>
    <x v="5"/>
    <x v="4"/>
    <s v="A2258wh"/>
    <n v="32"/>
    <n v="220"/>
    <x v="38"/>
    <x v="1"/>
  </r>
  <r>
    <n v="48"/>
    <d v="2020-04-27T00:00:00"/>
    <x v="3"/>
    <s v="Emily Moore"/>
    <x v="1"/>
    <x v="0"/>
    <s v="Lucas Adams"/>
    <n v="132"/>
    <x v="3"/>
    <x v="2"/>
    <s v="V2944br"/>
    <n v="18"/>
    <n v="295"/>
    <x v="39"/>
    <x v="0"/>
  </r>
  <r>
    <n v="49"/>
    <d v="2020-04-27T00:00:00"/>
    <x v="3"/>
    <s v="Marc Williams"/>
    <x v="2"/>
    <x v="7"/>
    <s v="Sam Cooper"/>
    <n v="180"/>
    <x v="2"/>
    <x v="0"/>
    <s v="E2376bl"/>
    <n v="22"/>
    <n v="350"/>
    <x v="40"/>
    <x v="1"/>
  </r>
  <r>
    <n v="50"/>
    <d v="2020-04-30T00:00:00"/>
    <x v="3"/>
    <s v="David Garcia"/>
    <x v="2"/>
    <x v="8"/>
    <s v="Denise Harris"/>
    <n v="162"/>
    <x v="0"/>
    <x v="3"/>
    <s v="F2248gr"/>
    <n v="38"/>
    <n v="235"/>
    <x v="41"/>
    <x v="1"/>
  </r>
  <r>
    <n v="51"/>
    <d v="2020-05-01T00:00:00"/>
    <x v="4"/>
    <s v="Eric Jones"/>
    <x v="0"/>
    <x v="7"/>
    <s v="Sam Cooper"/>
    <n v="180"/>
    <x v="5"/>
    <x v="0"/>
    <s v="A2258bl"/>
    <n v="42"/>
    <n v="220"/>
    <x v="42"/>
    <x v="1"/>
  </r>
  <r>
    <n v="52"/>
    <d v="2020-05-03T00:00:00"/>
    <x v="4"/>
    <s v="Emily Moore"/>
    <x v="1"/>
    <x v="8"/>
    <s v="Denise Harris"/>
    <n v="162"/>
    <x v="3"/>
    <x v="1"/>
    <s v="V2944rd"/>
    <n v="15"/>
    <n v="295"/>
    <x v="11"/>
    <x v="0"/>
  </r>
  <r>
    <n v="53"/>
    <d v="2020-05-07T00:00:00"/>
    <x v="4"/>
    <s v="Marc Williams"/>
    <x v="2"/>
    <x v="2"/>
    <s v="Emily Flores"/>
    <n v="136"/>
    <x v="4"/>
    <x v="3"/>
    <s v="C2699gr"/>
    <n v="10"/>
    <n v="375"/>
    <x v="12"/>
    <x v="0"/>
  </r>
  <r>
    <n v="54"/>
    <d v="2020-05-08T00:00:00"/>
    <x v="4"/>
    <s v="Sara Davis"/>
    <x v="1"/>
    <x v="2"/>
    <s v="Emily Flores"/>
    <n v="136"/>
    <x v="0"/>
    <x v="0"/>
    <s v="F2248bl"/>
    <n v="26"/>
    <n v="235"/>
    <x v="43"/>
    <x v="1"/>
  </r>
  <r>
    <n v="55"/>
    <d v="2020-05-12T00:00:00"/>
    <x v="4"/>
    <s v="Stacy Peters"/>
    <x v="0"/>
    <x v="4"/>
    <s v="Rob Nelson"/>
    <n v="152"/>
    <x v="0"/>
    <x v="1"/>
    <s v="F2248rd"/>
    <n v="40"/>
    <n v="235"/>
    <x v="44"/>
    <x v="1"/>
  </r>
  <r>
    <n v="56"/>
    <d v="2020-05-13T00:00:00"/>
    <x v="4"/>
    <s v="David Garcia"/>
    <x v="2"/>
    <x v="7"/>
    <s v="Sam Cooper"/>
    <n v="180"/>
    <x v="1"/>
    <x v="0"/>
    <s v="U2683bl"/>
    <n v="30"/>
    <n v="260"/>
    <x v="45"/>
    <x v="1"/>
  </r>
  <r>
    <n v="57"/>
    <d v="2020-05-15T00:00:00"/>
    <x v="4"/>
    <s v="Marc Williams"/>
    <x v="2"/>
    <x v="4"/>
    <s v="Rob Nelson"/>
    <n v="152"/>
    <x v="2"/>
    <x v="3"/>
    <s v="E2376gr"/>
    <n v="26"/>
    <n v="350"/>
    <x v="37"/>
    <x v="1"/>
  </r>
  <r>
    <n v="58"/>
    <d v="2020-05-17T00:00:00"/>
    <x v="4"/>
    <s v="Stacy Peters"/>
    <x v="0"/>
    <x v="0"/>
    <s v="Lucas Adams"/>
    <n v="132"/>
    <x v="3"/>
    <x v="0"/>
    <s v="V2944bl"/>
    <n v="18"/>
    <n v="295"/>
    <x v="39"/>
    <x v="0"/>
  </r>
  <r>
    <n v="59"/>
    <d v="2020-05-19T00:00:00"/>
    <x v="4"/>
    <s v="Sara Davis"/>
    <x v="1"/>
    <x v="7"/>
    <s v="Sam Cooper"/>
    <n v="180"/>
    <x v="0"/>
    <x v="3"/>
    <s v="F2248gr"/>
    <n v="22"/>
    <n v="235"/>
    <x v="7"/>
    <x v="1"/>
  </r>
  <r>
    <n v="60"/>
    <d v="2020-05-21T00:00:00"/>
    <x v="4"/>
    <s v="Marc Williams"/>
    <x v="2"/>
    <x v="1"/>
    <s v="Christina Bell"/>
    <n v="144"/>
    <x v="2"/>
    <x v="0"/>
    <s v="E2376bl"/>
    <n v="42"/>
    <n v="350"/>
    <x v="46"/>
    <x v="1"/>
  </r>
  <r>
    <n v="61"/>
    <d v="2020-05-21T00:00:00"/>
    <x v="4"/>
    <s v="Emily Moore"/>
    <x v="1"/>
    <x v="8"/>
    <s v="Denise Harris"/>
    <n v="162"/>
    <x v="2"/>
    <x v="4"/>
    <s v="E2376wh"/>
    <n v="45"/>
    <n v="350"/>
    <x v="47"/>
    <x v="1"/>
  </r>
  <r>
    <n v="62"/>
    <d v="2020-05-24T00:00:00"/>
    <x v="4"/>
    <s v="Marc Williams"/>
    <x v="2"/>
    <x v="0"/>
    <s v="Lucas Adams"/>
    <n v="132"/>
    <x v="3"/>
    <x v="1"/>
    <s v="V2944rd"/>
    <n v="20"/>
    <n v="295"/>
    <x v="48"/>
    <x v="1"/>
  </r>
  <r>
    <n v="63"/>
    <d v="2020-05-26T00:00:00"/>
    <x v="4"/>
    <s v="Eric Jones"/>
    <x v="0"/>
    <x v="2"/>
    <s v="Emily Flores"/>
    <n v="136"/>
    <x v="3"/>
    <x v="0"/>
    <s v="V2944bl"/>
    <n v="22"/>
    <n v="295"/>
    <x v="49"/>
    <x v="1"/>
  </r>
  <r>
    <n v="64"/>
    <d v="2020-05-27T00:00:00"/>
    <x v="4"/>
    <s v="David Garcia"/>
    <x v="2"/>
    <x v="5"/>
    <s v="Matt Reed"/>
    <n v="157"/>
    <x v="5"/>
    <x v="4"/>
    <s v="A2258wh"/>
    <n v="15"/>
    <n v="220"/>
    <x v="50"/>
    <x v="0"/>
  </r>
  <r>
    <n v="65"/>
    <d v="2020-05-28T00:00:00"/>
    <x v="4"/>
    <s v="Stacy Peters"/>
    <x v="0"/>
    <x v="0"/>
    <s v="Lucas Adams"/>
    <n v="132"/>
    <x v="0"/>
    <x v="2"/>
    <s v="F2248br"/>
    <n v="35"/>
    <n v="235"/>
    <x v="18"/>
    <x v="1"/>
  </r>
  <r>
    <n v="66"/>
    <d v="2020-06-02T00:00:00"/>
    <x v="5"/>
    <s v="David Garcia"/>
    <x v="2"/>
    <x v="6"/>
    <s v="Amanda Wood"/>
    <n v="178"/>
    <x v="4"/>
    <x v="3"/>
    <s v="C2699gr"/>
    <n v="33"/>
    <n v="375"/>
    <x v="51"/>
    <x v="1"/>
  </r>
  <r>
    <n v="67"/>
    <d v="2020-06-05T00:00:00"/>
    <x v="5"/>
    <s v="Marc Williams"/>
    <x v="2"/>
    <x v="1"/>
    <s v="Christina Bell"/>
    <n v="144"/>
    <x v="1"/>
    <x v="0"/>
    <s v="U2683bl"/>
    <n v="22"/>
    <n v="260"/>
    <x v="1"/>
    <x v="1"/>
  </r>
  <r>
    <n v="68"/>
    <d v="2020-06-05T00:00:00"/>
    <x v="5"/>
    <s v="David Garcia"/>
    <x v="2"/>
    <x v="2"/>
    <s v="Emily Flores"/>
    <n v="136"/>
    <x v="1"/>
    <x v="3"/>
    <s v="U2683gr"/>
    <n v="26"/>
    <n v="260"/>
    <x v="52"/>
    <x v="1"/>
  </r>
  <r>
    <n v="69"/>
    <d v="2020-06-08T00:00:00"/>
    <x v="5"/>
    <s v="Eric Jones"/>
    <x v="0"/>
    <x v="0"/>
    <s v="Lucas Adams"/>
    <n v="132"/>
    <x v="5"/>
    <x v="1"/>
    <s v="A2258rd"/>
    <n v="16"/>
    <n v="220"/>
    <x v="53"/>
    <x v="0"/>
  </r>
  <r>
    <n v="70"/>
    <d v="2020-06-09T00:00:00"/>
    <x v="5"/>
    <s v="Emily Moore"/>
    <x v="1"/>
    <x v="6"/>
    <s v="Amanda Wood"/>
    <n v="178"/>
    <x v="3"/>
    <x v="0"/>
    <s v="V2944bl"/>
    <n v="10"/>
    <n v="295"/>
    <x v="54"/>
    <x v="0"/>
  </r>
  <r>
    <n v="71"/>
    <d v="2020-06-09T00:00:00"/>
    <x v="5"/>
    <s v="Sara Davis"/>
    <x v="1"/>
    <x v="8"/>
    <s v="Denise Harris"/>
    <n v="162"/>
    <x v="1"/>
    <x v="0"/>
    <s v="U2683bl"/>
    <n v="40"/>
    <n v="260"/>
    <x v="8"/>
    <x v="1"/>
  </r>
  <r>
    <n v="72"/>
    <d v="2020-06-12T00:00:00"/>
    <x v="5"/>
    <s v="Amy Brown"/>
    <x v="1"/>
    <x v="5"/>
    <s v="Matt Reed"/>
    <n v="157"/>
    <x v="0"/>
    <x v="2"/>
    <s v="F2248br"/>
    <n v="15"/>
    <n v="235"/>
    <x v="0"/>
    <x v="0"/>
  </r>
  <r>
    <n v="73"/>
    <d v="2020-06-14T00:00:00"/>
    <x v="5"/>
    <s v="Stacy Peters"/>
    <x v="0"/>
    <x v="0"/>
    <s v="Lucas Adams"/>
    <n v="132"/>
    <x v="4"/>
    <x v="3"/>
    <s v="C2699gr"/>
    <n v="25"/>
    <n v="375"/>
    <x v="22"/>
    <x v="1"/>
  </r>
  <r>
    <n v="74"/>
    <d v="1900-06-15T00:00:00"/>
    <x v="5"/>
    <s v="Eric Jones"/>
    <x v="0"/>
    <x v="1"/>
    <s v="Christina Bell"/>
    <n v="144"/>
    <x v="3"/>
    <x v="3"/>
    <s v="V2944gr"/>
    <n v="20"/>
    <n v="295"/>
    <x v="48"/>
    <x v="1"/>
  </r>
  <r>
    <n v="75"/>
    <d v="2020-06-18T00:00:00"/>
    <x v="5"/>
    <s v="David Garcia"/>
    <x v="2"/>
    <x v="3"/>
    <s v="Dan Hill"/>
    <n v="166"/>
    <x v="1"/>
    <x v="1"/>
    <s v="U2683rd"/>
    <n v="35"/>
    <n v="260"/>
    <x v="37"/>
    <x v="1"/>
  </r>
  <r>
    <n v="76"/>
    <d v="2020-06-23T00:00:00"/>
    <x v="5"/>
    <s v="Marc Williams"/>
    <x v="2"/>
    <x v="6"/>
    <s v="Amanda Wood"/>
    <n v="178"/>
    <x v="2"/>
    <x v="0"/>
    <s v="E2376bl"/>
    <n v="22"/>
    <n v="350"/>
    <x v="40"/>
    <x v="1"/>
  </r>
  <r>
    <n v="77"/>
    <d v="2020-06-24T00:00:00"/>
    <x v="5"/>
    <s v="Amy Brown"/>
    <x v="1"/>
    <x v="3"/>
    <s v="Dan Hill"/>
    <n v="166"/>
    <x v="5"/>
    <x v="4"/>
    <s v="A2258wh"/>
    <n v="16"/>
    <n v="220"/>
    <x v="53"/>
    <x v="0"/>
  </r>
  <r>
    <n v="78"/>
    <d v="2020-06-27T00:00:00"/>
    <x v="5"/>
    <s v="Sara Davis"/>
    <x v="1"/>
    <x v="8"/>
    <s v="Denise Harris"/>
    <n v="162"/>
    <x v="3"/>
    <x v="0"/>
    <s v="V2944bl"/>
    <n v="50"/>
    <n v="295"/>
    <x v="55"/>
    <x v="1"/>
  </r>
  <r>
    <n v="79"/>
    <d v="2020-06-29T00:00:00"/>
    <x v="5"/>
    <s v="Stacy Peters"/>
    <x v="0"/>
    <x v="6"/>
    <s v="Amanda Wood"/>
    <n v="178"/>
    <x v="4"/>
    <x v="3"/>
    <s v="C2699gr"/>
    <n v="32"/>
    <n v="375"/>
    <x v="56"/>
    <x v="1"/>
  </r>
  <r>
    <n v="80"/>
    <d v="2020-06-29T00:00:00"/>
    <x v="5"/>
    <s v="Amy Brown"/>
    <x v="1"/>
    <x v="2"/>
    <s v="Emily Flores"/>
    <n v="136"/>
    <x v="0"/>
    <x v="4"/>
    <s v="F2248wh"/>
    <n v="14"/>
    <n v="235"/>
    <x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7">
  <location ref="A3:D11" firstHeaderRow="1" firstDataRow="2" firstDataCol="1"/>
  <pivotFields count="15">
    <pivotField compact="0" outline="0" showAll="0"/>
    <pivotField compact="0" outline="0" numFmtId="177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10">
        <item x="1"/>
        <item x="0"/>
        <item x="8"/>
        <item x="5"/>
        <item x="7"/>
        <item x="3"/>
        <item x="4"/>
        <item x="2"/>
        <item x="6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>
      <items count="6">
        <item x="0"/>
        <item x="2"/>
        <item x="3"/>
        <item x="1"/>
        <item x="4"/>
        <item t="default"/>
      </items>
    </pivotField>
    <pivotField compact="0" outline="0" showAll="0"/>
    <pivotField dataField="1" compact="0" outline="0" showAll="0"/>
    <pivotField compact="0" outline="0" numFmtId="176" showAll="0"/>
    <pivotField compact="0" outline="0" numFmtId="176" showAll="0">
      <items count="58">
        <item x="16"/>
        <item x="27"/>
        <item x="54"/>
        <item x="6"/>
        <item x="25"/>
        <item x="50"/>
        <item x="21"/>
        <item x="53"/>
        <item x="0"/>
        <item x="19"/>
        <item x="12"/>
        <item x="35"/>
        <item x="17"/>
        <item x="11"/>
        <item x="5"/>
        <item x="7"/>
        <item x="33"/>
        <item x="39"/>
        <item x="2"/>
        <item x="31"/>
        <item x="1"/>
        <item x="48"/>
        <item x="43"/>
        <item x="26"/>
        <item x="49"/>
        <item x="52"/>
        <item x="24"/>
        <item x="38"/>
        <item x="3"/>
        <item x="29"/>
        <item x="40"/>
        <item x="45"/>
        <item x="18"/>
        <item x="9"/>
        <item x="41"/>
        <item x="37"/>
        <item x="42"/>
        <item x="22"/>
        <item x="44"/>
        <item x="4"/>
        <item x="15"/>
        <item x="30"/>
        <item x="28"/>
        <item x="8"/>
        <item x="32"/>
        <item x="14"/>
        <item x="34"/>
        <item x="10"/>
        <item x="13"/>
        <item x="56"/>
        <item x="51"/>
        <item x="36"/>
        <item x="23"/>
        <item x="46"/>
        <item x="55"/>
        <item x="20"/>
        <item x="47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Number" fld="11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4">
  <location ref="A24:H35" firstHeaderRow="1" firstDataRow="2" firstDataCol="1"/>
  <pivotFields count="15">
    <pivotField compact="0" outline="0" showAll="0"/>
    <pivotField compact="0" outline="0" numFmtId="177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10">
        <item x="1"/>
        <item x="0"/>
        <item x="8"/>
        <item x="5"/>
        <item x="7"/>
        <item x="3"/>
        <item x="4"/>
        <item x="2"/>
        <item x="6"/>
        <item t="default"/>
      </items>
    </pivotField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>
      <items count="6">
        <item x="0"/>
        <item x="2"/>
        <item x="3"/>
        <item x="1"/>
        <item x="4"/>
        <item t="default"/>
      </items>
    </pivotField>
    <pivotField compact="0" outline="0" showAll="0"/>
    <pivotField dataField="1" compact="0" outline="0" showAll="0"/>
    <pivotField compact="0" outline="0" numFmtId="176" showAll="0"/>
    <pivotField compact="0" outline="0" numFmtId="176" showAll="0">
      <items count="58">
        <item x="16"/>
        <item x="27"/>
        <item x="54"/>
        <item x="6"/>
        <item x="25"/>
        <item x="50"/>
        <item x="21"/>
        <item x="53"/>
        <item x="0"/>
        <item x="19"/>
        <item x="12"/>
        <item x="35"/>
        <item x="17"/>
        <item x="11"/>
        <item x="5"/>
        <item x="7"/>
        <item x="33"/>
        <item x="39"/>
        <item x="2"/>
        <item x="31"/>
        <item x="1"/>
        <item x="48"/>
        <item x="43"/>
        <item x="26"/>
        <item x="49"/>
        <item x="52"/>
        <item x="24"/>
        <item x="38"/>
        <item x="3"/>
        <item x="29"/>
        <item x="40"/>
        <item x="45"/>
        <item x="18"/>
        <item x="9"/>
        <item x="41"/>
        <item x="37"/>
        <item x="42"/>
        <item x="22"/>
        <item x="44"/>
        <item x="4"/>
        <item x="15"/>
        <item x="30"/>
        <item x="28"/>
        <item x="8"/>
        <item x="32"/>
        <item x="14"/>
        <item x="34"/>
        <item x="10"/>
        <item x="13"/>
        <item x="56"/>
        <item x="51"/>
        <item x="36"/>
        <item x="23"/>
        <item x="46"/>
        <item x="55"/>
        <item x="20"/>
        <item x="47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3">
  <location ref="A1:D12" firstHeaderRow="1" firstDataRow="2" firstDataCol="1"/>
  <pivotFields count="15">
    <pivotField compact="0" outline="0" showAll="0"/>
    <pivotField compact="0" outline="0" numFmtId="177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10">
        <item x="1"/>
        <item x="0"/>
        <item x="8"/>
        <item x="5"/>
        <item x="7"/>
        <item x="3"/>
        <item x="4"/>
        <item x="2"/>
        <item x="6"/>
        <item t="default"/>
      </items>
    </pivotField>
    <pivotField compact="0" outline="0" showAll="0"/>
    <pivotField compact="0" outline="0" showAll="0"/>
    <pivotField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>
      <items count="6">
        <item x="0"/>
        <item x="2"/>
        <item x="3"/>
        <item x="1"/>
        <item x="4"/>
        <item t="default"/>
      </items>
    </pivotField>
    <pivotField compact="0" outline="0" showAll="0"/>
    <pivotField dataField="1" compact="0" outline="0" showAll="0"/>
    <pivotField compact="0" outline="0" numFmtId="176" showAll="0"/>
    <pivotField compact="0" outline="0" numFmtId="176" showAll="0">
      <items count="58">
        <item x="16"/>
        <item x="27"/>
        <item x="54"/>
        <item x="6"/>
        <item x="25"/>
        <item x="50"/>
        <item x="21"/>
        <item x="53"/>
        <item x="0"/>
        <item x="19"/>
        <item x="12"/>
        <item x="35"/>
        <item x="17"/>
        <item x="11"/>
        <item x="5"/>
        <item x="7"/>
        <item x="33"/>
        <item x="39"/>
        <item x="2"/>
        <item x="31"/>
        <item x="1"/>
        <item x="48"/>
        <item x="43"/>
        <item x="26"/>
        <item x="49"/>
        <item x="52"/>
        <item x="24"/>
        <item x="38"/>
        <item x="3"/>
        <item x="29"/>
        <item x="40"/>
        <item x="45"/>
        <item x="18"/>
        <item x="9"/>
        <item x="41"/>
        <item x="37"/>
        <item x="42"/>
        <item x="22"/>
        <item x="44"/>
        <item x="4"/>
        <item x="15"/>
        <item x="30"/>
        <item x="28"/>
        <item x="8"/>
        <item x="32"/>
        <item x="14"/>
        <item x="34"/>
        <item x="10"/>
        <item x="13"/>
        <item x="56"/>
        <item x="51"/>
        <item x="36"/>
        <item x="23"/>
        <item x="46"/>
        <item x="55"/>
        <item x="20"/>
        <item x="47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Number" fld="11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4" name="PivotTable1"/>
    <pivotTable tabId="5" name="PivotTable3"/>
    <pivotTable tabId="4" name="PivotTable2"/>
  </pivotTables>
  <data>
    <tabular pivotCacheId="1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5" name="PivotTable3"/>
    <pivotTable tabId="4" name="PivotTable2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lor" sourceName="Color">
  <pivotTables>
    <pivotTable tabId="5" name="PivotTable3"/>
    <pivotTable tabId="4" name="PivotTable2"/>
    <pivotTable tabId="4" name="PivotTable1"/>
  </pivotTables>
  <data>
    <tabular pivotCacheId="1">
      <items count="5">
        <i x="0" s="1"/>
        <i x="2" s="1"/>
        <i x="3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rowHeight="225425"/>
  <slicer name="Region" cache="Slicer_Region" caption="Region" rowHeight="225425"/>
  <slicer name="Color" cache="Slicer_Color" caption="Color" rowHeight="225425"/>
</slicers>
</file>

<file path=xl/tables/table1.xml><?xml version="1.0" encoding="utf-8"?>
<table xmlns="http://schemas.openxmlformats.org/spreadsheetml/2006/main" id="1" name="Table1" displayName="Table1" ref="A4:O84" totalsRowShown="0">
  <autoFilter ref="A4:O84"/>
  <sortState ref="A4:O84">
    <sortCondition ref="A4"/>
  </sortState>
  <tableColumns count="15">
    <tableColumn id="1" name="Num" dataDxfId="0"/>
    <tableColumn id="2" name="Date" dataDxfId="1"/>
    <tableColumn id="3" name="Month" dataDxfId="2"/>
    <tableColumn id="4" name="Sales Rep" dataDxfId="3"/>
    <tableColumn id="5" name="Region" dataDxfId="4"/>
    <tableColumn id="6" name="Company" dataDxfId="5"/>
    <tableColumn id="7" name="Company Rep" dataDxfId="6"/>
    <tableColumn id="8" name="Customer ID" dataDxfId="7"/>
    <tableColumn id="9" name="Model" dataDxfId="8"/>
    <tableColumn id="10" name="Color" dataDxfId="9"/>
    <tableColumn id="11" name="Item Code" dataDxfId="10"/>
    <tableColumn id="12" name="Number" dataDxfId="11"/>
    <tableColumn id="13" name="Price / Unit" dataDxfId="12"/>
    <tableColumn id="14" name="Total" dataDxfId="13"/>
    <tableColumn id="15" name="Discount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zoomScale="90" zoomScaleNormal="90" topLeftCell="A3" workbookViewId="0">
      <selection activeCell="A4" sqref="A4:O84"/>
    </sheetView>
  </sheetViews>
  <sheetFormatPr defaultColWidth="8.87619047619048" defaultRowHeight="15"/>
  <cols>
    <col min="2" max="2" width="12" style="10" customWidth="1"/>
    <col min="3" max="3" width="9" customWidth="1"/>
    <col min="4" max="4" width="13.6285714285714" customWidth="1"/>
    <col min="5" max="5" width="14.752380952381" customWidth="1"/>
    <col min="6" max="6" width="15.247619047619" customWidth="1"/>
    <col min="7" max="7" width="17" customWidth="1"/>
    <col min="8" max="8" width="14.752380952381" customWidth="1"/>
    <col min="9" max="9" width="11.3714285714286" customWidth="1"/>
    <col min="10" max="10" width="13.8761904761905" customWidth="1"/>
    <col min="11" max="11" width="12.6285714285714" customWidth="1"/>
    <col min="12" max="12" width="16.247619047619" customWidth="1"/>
    <col min="13" max="13" width="11.1238095238095" style="11" customWidth="1"/>
    <col min="14" max="14" width="13.247619047619" style="12" customWidth="1"/>
  </cols>
  <sheetData>
    <row r="1" ht="21" spans="1:1">
      <c r="A1" s="13"/>
    </row>
    <row r="2" ht="21" spans="1:1">
      <c r="A2" s="13"/>
    </row>
    <row r="4" spans="1:15">
      <c r="A4" s="12" t="s">
        <v>0</v>
      </c>
      <c r="B4" s="14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16" t="s">
        <v>13</v>
      </c>
      <c r="O4" s="12" t="s">
        <v>14</v>
      </c>
    </row>
    <row r="5" spans="1:15">
      <c r="A5">
        <v>1</v>
      </c>
      <c r="B5" s="10">
        <v>43832</v>
      </c>
      <c r="C5" s="12" t="s">
        <v>15</v>
      </c>
      <c r="D5" s="15" t="s">
        <v>16</v>
      </c>
      <c r="E5" s="12" t="s">
        <v>17</v>
      </c>
      <c r="F5" s="12" t="str">
        <f>VLOOKUP(H5,'Customer Info'!$A$4:$C$12,2,FALSE)</f>
        <v>Bankia</v>
      </c>
      <c r="G5" t="str">
        <f>VLOOKUP(H5,'Customer Info'!$A$4:$C$12,3,FALSE)</f>
        <v>Lucas Adams</v>
      </c>
      <c r="H5" s="12">
        <v>132</v>
      </c>
      <c r="I5" t="s">
        <v>18</v>
      </c>
      <c r="J5" t="s">
        <v>19</v>
      </c>
      <c r="K5" t="s">
        <v>20</v>
      </c>
      <c r="L5">
        <v>15</v>
      </c>
      <c r="M5" s="17">
        <v>235</v>
      </c>
      <c r="N5" s="11">
        <v>3525</v>
      </c>
      <c r="O5" s="12" t="str">
        <f>IF(L5&gt;=20,"YES","NO")</f>
        <v>NO</v>
      </c>
    </row>
    <row r="6" spans="1:15">
      <c r="A6">
        <v>2</v>
      </c>
      <c r="B6" s="10">
        <v>43836</v>
      </c>
      <c r="C6" s="12" t="s">
        <v>15</v>
      </c>
      <c r="D6" s="15" t="s">
        <v>21</v>
      </c>
      <c r="E6" s="12" t="s">
        <v>22</v>
      </c>
      <c r="F6" s="12" t="str">
        <f>VLOOKUP(H6,'Customer Info'!$A$4:$C$12,2,FALSE)</f>
        <v>Affinity</v>
      </c>
      <c r="G6" t="str">
        <f>VLOOKUP(H6,'Customer Info'!$A$4:$C$12,3,FALSE)</f>
        <v>Christina Bell</v>
      </c>
      <c r="H6" s="12">
        <v>144</v>
      </c>
      <c r="I6" t="s">
        <v>23</v>
      </c>
      <c r="J6" t="s">
        <v>24</v>
      </c>
      <c r="K6" t="s">
        <v>25</v>
      </c>
      <c r="L6">
        <v>22</v>
      </c>
      <c r="M6" s="11">
        <v>260</v>
      </c>
      <c r="N6" s="11">
        <v>5720</v>
      </c>
      <c r="O6" s="12" t="str">
        <f t="shared" ref="O6:O37" si="0">IF(L6&gt;=20,"YES","NO")</f>
        <v>YES</v>
      </c>
    </row>
    <row r="7" spans="1:15">
      <c r="A7">
        <v>3</v>
      </c>
      <c r="B7" s="10">
        <v>43839</v>
      </c>
      <c r="C7" s="12" t="s">
        <v>15</v>
      </c>
      <c r="D7" s="15" t="s">
        <v>26</v>
      </c>
      <c r="E7" s="12" t="s">
        <v>22</v>
      </c>
      <c r="F7" s="12" t="str">
        <f>VLOOKUP(H7,'Customer Info'!$A$4:$C$12,2,FALSE)</f>
        <v>Telmark</v>
      </c>
      <c r="G7" t="str">
        <f>VLOOKUP(H7,'Customer Info'!$A$4:$C$12,3,FALSE)</f>
        <v>Emily Flores</v>
      </c>
      <c r="H7" s="12">
        <v>136</v>
      </c>
      <c r="I7" t="s">
        <v>27</v>
      </c>
      <c r="J7" t="s">
        <v>19</v>
      </c>
      <c r="K7" t="s">
        <v>28</v>
      </c>
      <c r="L7">
        <v>16</v>
      </c>
      <c r="M7" s="11">
        <v>350</v>
      </c>
      <c r="N7" s="11">
        <v>5600</v>
      </c>
      <c r="O7" s="12" t="str">
        <f t="shared" si="0"/>
        <v>NO</v>
      </c>
    </row>
    <row r="8" spans="1:15">
      <c r="A8">
        <v>4</v>
      </c>
      <c r="B8" s="10">
        <v>43842</v>
      </c>
      <c r="C8" s="12" t="s">
        <v>15</v>
      </c>
      <c r="D8" s="15" t="s">
        <v>29</v>
      </c>
      <c r="E8" s="12" t="s">
        <v>30</v>
      </c>
      <c r="F8" s="12" t="str">
        <f>VLOOKUP(H8,'Customer Info'!$A$4:$C$12,2,FALSE)</f>
        <v>Affinity</v>
      </c>
      <c r="G8" t="str">
        <f>VLOOKUP(H8,'Customer Info'!$A$4:$C$12,3,FALSE)</f>
        <v>Christina Bell</v>
      </c>
      <c r="H8" s="12">
        <v>144</v>
      </c>
      <c r="I8" t="s">
        <v>18</v>
      </c>
      <c r="J8" t="s">
        <v>31</v>
      </c>
      <c r="K8" t="s">
        <v>32</v>
      </c>
      <c r="L8">
        <v>30</v>
      </c>
      <c r="M8" s="11">
        <v>235</v>
      </c>
      <c r="N8" s="11">
        <v>7050</v>
      </c>
      <c r="O8" s="12" t="str">
        <f t="shared" si="0"/>
        <v>YES</v>
      </c>
    </row>
    <row r="9" spans="1:15">
      <c r="A9">
        <v>5</v>
      </c>
      <c r="B9" s="10">
        <v>43842</v>
      </c>
      <c r="C9" s="12" t="s">
        <v>15</v>
      </c>
      <c r="D9" s="15" t="s">
        <v>16</v>
      </c>
      <c r="E9" s="12" t="s">
        <v>17</v>
      </c>
      <c r="F9" s="12" t="str">
        <f>VLOOKUP(H9,'Customer Info'!$A$4:$C$12,2,FALSE)</f>
        <v>Port Royale</v>
      </c>
      <c r="G9" t="str">
        <f>VLOOKUP(H9,'Customer Info'!$A$4:$C$12,3,FALSE)</f>
        <v>Dan Hill</v>
      </c>
      <c r="H9" s="12">
        <v>166</v>
      </c>
      <c r="I9" t="s">
        <v>33</v>
      </c>
      <c r="J9" t="s">
        <v>34</v>
      </c>
      <c r="K9" t="s">
        <v>35</v>
      </c>
      <c r="L9">
        <v>32</v>
      </c>
      <c r="M9" s="11">
        <v>295</v>
      </c>
      <c r="N9" s="11">
        <v>9440</v>
      </c>
      <c r="O9" s="12" t="str">
        <f t="shared" si="0"/>
        <v>YES</v>
      </c>
    </row>
    <row r="10" spans="1:15">
      <c r="A10">
        <v>6</v>
      </c>
      <c r="B10" s="10">
        <v>43845</v>
      </c>
      <c r="C10" s="12" t="s">
        <v>15</v>
      </c>
      <c r="D10" s="15" t="s">
        <v>36</v>
      </c>
      <c r="E10" s="12" t="s">
        <v>17</v>
      </c>
      <c r="F10" s="12" t="str">
        <f>VLOOKUP(H10,'Customer Info'!$A$4:$C$12,2,FALSE)</f>
        <v>Telmark</v>
      </c>
      <c r="G10" t="str">
        <f>VLOOKUP(H10,'Customer Info'!$A$4:$C$12,3,FALSE)</f>
        <v>Emily Flores</v>
      </c>
      <c r="H10" s="12">
        <v>136</v>
      </c>
      <c r="I10" t="s">
        <v>27</v>
      </c>
      <c r="J10" t="s">
        <v>31</v>
      </c>
      <c r="K10" t="s">
        <v>37</v>
      </c>
      <c r="L10">
        <v>14</v>
      </c>
      <c r="M10" s="11">
        <v>350</v>
      </c>
      <c r="N10" s="11">
        <v>4900</v>
      </c>
      <c r="O10" s="12" t="str">
        <f t="shared" si="0"/>
        <v>NO</v>
      </c>
    </row>
    <row r="11" spans="1:15">
      <c r="A11">
        <v>7</v>
      </c>
      <c r="B11" s="10">
        <v>43848</v>
      </c>
      <c r="C11" s="12" t="s">
        <v>15</v>
      </c>
      <c r="D11" s="15" t="s">
        <v>38</v>
      </c>
      <c r="E11" s="12" t="s">
        <v>30</v>
      </c>
      <c r="F11" s="12" t="str">
        <f>VLOOKUP(H11,'Customer Info'!$A$4:$C$12,2,FALSE)</f>
        <v>Secspace</v>
      </c>
      <c r="G11" t="str">
        <f>VLOOKUP(H11,'Customer Info'!$A$4:$C$12,3,FALSE)</f>
        <v>Rob Nelson</v>
      </c>
      <c r="H11" s="12">
        <v>152</v>
      </c>
      <c r="I11" t="s">
        <v>39</v>
      </c>
      <c r="J11" t="s">
        <v>40</v>
      </c>
      <c r="K11" t="s">
        <v>41</v>
      </c>
      <c r="L11">
        <v>8</v>
      </c>
      <c r="M11" s="11">
        <v>375</v>
      </c>
      <c r="N11" s="11">
        <v>3000</v>
      </c>
      <c r="O11" s="12" t="str">
        <f t="shared" si="0"/>
        <v>NO</v>
      </c>
    </row>
    <row r="12" spans="1:15">
      <c r="A12">
        <v>8</v>
      </c>
      <c r="B12" s="10">
        <v>43852</v>
      </c>
      <c r="C12" s="12" t="s">
        <v>15</v>
      </c>
      <c r="D12" s="15" t="s">
        <v>21</v>
      </c>
      <c r="E12" s="12" t="s">
        <v>22</v>
      </c>
      <c r="F12" s="12" t="str">
        <f>VLOOKUP(H12,'Customer Info'!$A$4:$C$12,2,FALSE)</f>
        <v>Bankia</v>
      </c>
      <c r="G12" t="str">
        <f>VLOOKUP(H12,'Customer Info'!$A$4:$C$12,3,FALSE)</f>
        <v>Lucas Adams</v>
      </c>
      <c r="H12" s="12">
        <v>132</v>
      </c>
      <c r="I12" t="s">
        <v>18</v>
      </c>
      <c r="J12" t="s">
        <v>31</v>
      </c>
      <c r="K12" t="s">
        <v>32</v>
      </c>
      <c r="L12">
        <v>22</v>
      </c>
      <c r="M12" s="11">
        <v>235</v>
      </c>
      <c r="N12" s="11">
        <v>5170</v>
      </c>
      <c r="O12" s="12" t="str">
        <f t="shared" si="0"/>
        <v>YES</v>
      </c>
    </row>
    <row r="13" spans="1:15">
      <c r="A13">
        <v>9</v>
      </c>
      <c r="B13" s="10">
        <v>43852</v>
      </c>
      <c r="C13" s="12" t="s">
        <v>15</v>
      </c>
      <c r="D13" s="15" t="s">
        <v>26</v>
      </c>
      <c r="E13" s="12" t="s">
        <v>22</v>
      </c>
      <c r="F13" s="12" t="str">
        <f>VLOOKUP(H13,'Customer Info'!$A$4:$C$12,2,FALSE)</f>
        <v>Telmark</v>
      </c>
      <c r="G13" t="str">
        <f>VLOOKUP(H13,'Customer Info'!$A$4:$C$12,3,FALSE)</f>
        <v>Emily Flores</v>
      </c>
      <c r="H13" s="12">
        <v>136</v>
      </c>
      <c r="I13" t="s">
        <v>23</v>
      </c>
      <c r="J13" t="s">
        <v>31</v>
      </c>
      <c r="K13" t="s">
        <v>42</v>
      </c>
      <c r="L13">
        <v>40</v>
      </c>
      <c r="M13" s="11">
        <v>260</v>
      </c>
      <c r="N13" s="11">
        <v>10400</v>
      </c>
      <c r="O13" s="12" t="str">
        <f t="shared" si="0"/>
        <v>YES</v>
      </c>
    </row>
    <row r="14" spans="1:15">
      <c r="A14">
        <v>10</v>
      </c>
      <c r="B14" s="10">
        <v>43856</v>
      </c>
      <c r="C14" s="12" t="s">
        <v>15</v>
      </c>
      <c r="D14" s="15" t="s">
        <v>16</v>
      </c>
      <c r="E14" s="12" t="s">
        <v>17</v>
      </c>
      <c r="F14" s="12" t="str">
        <f>VLOOKUP(H14,'Customer Info'!$A$4:$C$12,2,FALSE)</f>
        <v>Port Royale</v>
      </c>
      <c r="G14" t="str">
        <f>VLOOKUP(H14,'Customer Info'!$A$4:$C$12,3,FALSE)</f>
        <v>Dan Hill</v>
      </c>
      <c r="H14" s="12">
        <v>166</v>
      </c>
      <c r="I14" t="s">
        <v>27</v>
      </c>
      <c r="J14" t="s">
        <v>19</v>
      </c>
      <c r="K14" t="s">
        <v>28</v>
      </c>
      <c r="L14">
        <v>25</v>
      </c>
      <c r="M14" s="11">
        <v>350</v>
      </c>
      <c r="N14" s="11">
        <v>8750</v>
      </c>
      <c r="O14" s="12" t="str">
        <f t="shared" si="0"/>
        <v>YES</v>
      </c>
    </row>
    <row r="15" spans="1:15">
      <c r="A15">
        <v>11</v>
      </c>
      <c r="B15" s="10">
        <v>43858</v>
      </c>
      <c r="C15" s="12" t="s">
        <v>15</v>
      </c>
      <c r="D15" s="15" t="s">
        <v>38</v>
      </c>
      <c r="E15" s="12" t="s">
        <v>30</v>
      </c>
      <c r="F15" s="12" t="str">
        <f>VLOOKUP(H15,'Customer Info'!$A$4:$C$12,2,FALSE)</f>
        <v>MarkPlus</v>
      </c>
      <c r="G15" t="str">
        <f>VLOOKUP(H15,'Customer Info'!$A$4:$C$12,3,FALSE)</f>
        <v>Matt Reed</v>
      </c>
      <c r="H15" s="12">
        <v>157</v>
      </c>
      <c r="I15" t="s">
        <v>27</v>
      </c>
      <c r="J15" t="s">
        <v>19</v>
      </c>
      <c r="K15" t="s">
        <v>28</v>
      </c>
      <c r="L15">
        <v>33</v>
      </c>
      <c r="M15" s="11">
        <v>350</v>
      </c>
      <c r="N15" s="11">
        <v>11550</v>
      </c>
      <c r="O15" s="12" t="str">
        <f t="shared" si="0"/>
        <v>YES</v>
      </c>
    </row>
    <row r="16" spans="1:15">
      <c r="A16">
        <v>12</v>
      </c>
      <c r="B16" s="10">
        <v>43865</v>
      </c>
      <c r="C16" s="12" t="s">
        <v>43</v>
      </c>
      <c r="D16" s="15" t="s">
        <v>29</v>
      </c>
      <c r="E16" s="12" t="s">
        <v>30</v>
      </c>
      <c r="F16" s="12" t="str">
        <f>VLOOKUP(H16,'Customer Info'!$A$4:$C$12,2,FALSE)</f>
        <v>Vento</v>
      </c>
      <c r="G16" t="str">
        <f>VLOOKUP(H16,'Customer Info'!$A$4:$C$12,3,FALSE)</f>
        <v>Amanda Wood</v>
      </c>
      <c r="H16" s="12">
        <v>178</v>
      </c>
      <c r="I16" t="s">
        <v>33</v>
      </c>
      <c r="J16" t="s">
        <v>40</v>
      </c>
      <c r="K16" t="s">
        <v>44</v>
      </c>
      <c r="L16">
        <v>15</v>
      </c>
      <c r="M16" s="11">
        <v>295</v>
      </c>
      <c r="N16" s="11">
        <v>4425</v>
      </c>
      <c r="O16" s="12" t="str">
        <f t="shared" si="0"/>
        <v>NO</v>
      </c>
    </row>
    <row r="17" spans="1:15">
      <c r="A17">
        <v>13</v>
      </c>
      <c r="B17" s="10">
        <v>43868</v>
      </c>
      <c r="C17" s="12" t="s">
        <v>43</v>
      </c>
      <c r="D17" s="15" t="s">
        <v>16</v>
      </c>
      <c r="E17" s="12" t="s">
        <v>17</v>
      </c>
      <c r="F17" s="12" t="str">
        <f>VLOOKUP(H17,'Customer Info'!$A$4:$C$12,2,FALSE)</f>
        <v>Milago</v>
      </c>
      <c r="G17" t="str">
        <f>VLOOKUP(H17,'Customer Info'!$A$4:$C$12,3,FALSE)</f>
        <v>Sam Cooper</v>
      </c>
      <c r="H17" s="12">
        <v>180</v>
      </c>
      <c r="I17" t="s">
        <v>39</v>
      </c>
      <c r="J17" t="s">
        <v>34</v>
      </c>
      <c r="K17" t="s">
        <v>45</v>
      </c>
      <c r="L17">
        <v>10</v>
      </c>
      <c r="M17" s="11">
        <v>375</v>
      </c>
      <c r="N17" s="11">
        <v>3750</v>
      </c>
      <c r="O17" s="12" t="str">
        <f t="shared" si="0"/>
        <v>NO</v>
      </c>
    </row>
    <row r="18" spans="1:15">
      <c r="A18">
        <v>14</v>
      </c>
      <c r="B18" s="10">
        <v>43869</v>
      </c>
      <c r="C18" s="12" t="s">
        <v>43</v>
      </c>
      <c r="D18" s="15" t="s">
        <v>46</v>
      </c>
      <c r="E18" s="12" t="s">
        <v>22</v>
      </c>
      <c r="F18" s="12" t="str">
        <f>VLOOKUP(H18,'Customer Info'!$A$4:$C$12,2,FALSE)</f>
        <v>Bankia</v>
      </c>
      <c r="G18" t="str">
        <f>VLOOKUP(H18,'Customer Info'!$A$4:$C$12,3,FALSE)</f>
        <v>Lucas Adams</v>
      </c>
      <c r="H18" s="12">
        <v>132</v>
      </c>
      <c r="I18" t="s">
        <v>23</v>
      </c>
      <c r="J18" t="s">
        <v>31</v>
      </c>
      <c r="K18" t="s">
        <v>42</v>
      </c>
      <c r="L18">
        <v>45</v>
      </c>
      <c r="M18" s="11">
        <v>260</v>
      </c>
      <c r="N18" s="11">
        <v>11700</v>
      </c>
      <c r="O18" s="12" t="str">
        <f t="shared" si="0"/>
        <v>YES</v>
      </c>
    </row>
    <row r="19" spans="1:15">
      <c r="A19">
        <v>15</v>
      </c>
      <c r="B19" s="10">
        <v>43871</v>
      </c>
      <c r="C19" s="12" t="s">
        <v>43</v>
      </c>
      <c r="D19" s="15" t="s">
        <v>21</v>
      </c>
      <c r="E19" s="12" t="s">
        <v>22</v>
      </c>
      <c r="F19" s="12" t="str">
        <f>VLOOKUP(H19,'Customer Info'!$A$4:$C$12,2,FALSE)</f>
        <v>Milago</v>
      </c>
      <c r="G19" t="str">
        <f>VLOOKUP(H19,'Customer Info'!$A$4:$C$12,3,FALSE)</f>
        <v>Sam Cooper</v>
      </c>
      <c r="H19" s="12">
        <v>180</v>
      </c>
      <c r="I19" t="s">
        <v>27</v>
      </c>
      <c r="J19" t="s">
        <v>40</v>
      </c>
      <c r="K19" t="s">
        <v>47</v>
      </c>
      <c r="L19">
        <v>32</v>
      </c>
      <c r="M19" s="11">
        <v>350</v>
      </c>
      <c r="N19" s="11">
        <v>11200</v>
      </c>
      <c r="O19" s="12" t="str">
        <f t="shared" si="0"/>
        <v>YES</v>
      </c>
    </row>
    <row r="20" spans="1:15">
      <c r="A20">
        <v>16</v>
      </c>
      <c r="B20" s="10">
        <v>43873</v>
      </c>
      <c r="C20" s="12" t="s">
        <v>43</v>
      </c>
      <c r="D20" s="15" t="s">
        <v>29</v>
      </c>
      <c r="E20" s="12" t="s">
        <v>30</v>
      </c>
      <c r="F20" s="12" t="str">
        <f>VLOOKUP(H20,'Customer Info'!$A$4:$C$12,2,FALSE)</f>
        <v>Port Royale</v>
      </c>
      <c r="G20" t="str">
        <f>VLOOKUP(H20,'Customer Info'!$A$4:$C$12,3,FALSE)</f>
        <v>Dan Hill</v>
      </c>
      <c r="H20" s="12">
        <v>166</v>
      </c>
      <c r="I20" t="s">
        <v>27</v>
      </c>
      <c r="J20" t="s">
        <v>19</v>
      </c>
      <c r="K20" t="s">
        <v>28</v>
      </c>
      <c r="L20">
        <v>28</v>
      </c>
      <c r="M20" s="11">
        <v>350</v>
      </c>
      <c r="N20" s="11">
        <v>9800</v>
      </c>
      <c r="O20" s="12" t="str">
        <f t="shared" si="0"/>
        <v>YES</v>
      </c>
    </row>
    <row r="21" spans="1:15">
      <c r="A21">
        <v>17</v>
      </c>
      <c r="B21" s="10">
        <v>43875</v>
      </c>
      <c r="C21" s="12" t="s">
        <v>43</v>
      </c>
      <c r="D21" s="15" t="s">
        <v>26</v>
      </c>
      <c r="E21" s="12" t="s">
        <v>22</v>
      </c>
      <c r="F21" s="12" t="str">
        <f>VLOOKUP(H21,'Customer Info'!$A$4:$C$12,2,FALSE)</f>
        <v>Cruise</v>
      </c>
      <c r="G21" t="str">
        <f>VLOOKUP(H21,'Customer Info'!$A$4:$C$12,3,FALSE)</f>
        <v>Denise Harris</v>
      </c>
      <c r="H21" s="12">
        <v>162</v>
      </c>
      <c r="I21" t="s">
        <v>48</v>
      </c>
      <c r="J21" t="s">
        <v>24</v>
      </c>
      <c r="K21" t="s">
        <v>49</v>
      </c>
      <c r="L21">
        <v>10</v>
      </c>
      <c r="M21" s="11">
        <v>220</v>
      </c>
      <c r="N21" s="11">
        <v>2200</v>
      </c>
      <c r="O21" s="12" t="str">
        <f t="shared" si="0"/>
        <v>NO</v>
      </c>
    </row>
    <row r="22" spans="1:15">
      <c r="A22">
        <v>18</v>
      </c>
      <c r="B22" s="10">
        <v>43876</v>
      </c>
      <c r="C22" s="12" t="s">
        <v>43</v>
      </c>
      <c r="D22" s="15" t="s">
        <v>16</v>
      </c>
      <c r="E22" s="12" t="s">
        <v>17</v>
      </c>
      <c r="F22" s="12" t="str">
        <f>VLOOKUP(H22,'Customer Info'!$A$4:$C$12,2,FALSE)</f>
        <v>Telmark</v>
      </c>
      <c r="G22" t="str">
        <f>VLOOKUP(H22,'Customer Info'!$A$4:$C$12,3,FALSE)</f>
        <v>Emily Flores</v>
      </c>
      <c r="H22" s="12">
        <v>136</v>
      </c>
      <c r="I22" t="s">
        <v>23</v>
      </c>
      <c r="J22" t="s">
        <v>31</v>
      </c>
      <c r="K22" t="s">
        <v>42</v>
      </c>
      <c r="L22">
        <v>16</v>
      </c>
      <c r="M22" s="11">
        <v>260</v>
      </c>
      <c r="N22" s="11">
        <v>4160</v>
      </c>
      <c r="O22" s="12" t="str">
        <f t="shared" si="0"/>
        <v>NO</v>
      </c>
    </row>
    <row r="23" spans="1:15">
      <c r="A23">
        <v>19</v>
      </c>
      <c r="B23" s="10">
        <v>43880</v>
      </c>
      <c r="C23" s="12" t="s">
        <v>43</v>
      </c>
      <c r="D23" s="15" t="s">
        <v>38</v>
      </c>
      <c r="E23" s="12" t="s">
        <v>30</v>
      </c>
      <c r="F23" s="12" t="str">
        <f>VLOOKUP(H23,'Customer Info'!$A$4:$C$12,2,FALSE)</f>
        <v>Bankia</v>
      </c>
      <c r="G23" t="str">
        <f>VLOOKUP(H23,'Customer Info'!$A$4:$C$12,3,FALSE)</f>
        <v>Lucas Adams</v>
      </c>
      <c r="H23" s="12">
        <v>132</v>
      </c>
      <c r="I23" t="s">
        <v>18</v>
      </c>
      <c r="J23" t="s">
        <v>31</v>
      </c>
      <c r="K23" t="s">
        <v>32</v>
      </c>
      <c r="L23">
        <v>35</v>
      </c>
      <c r="M23" s="11">
        <v>235</v>
      </c>
      <c r="N23" s="11">
        <v>8225</v>
      </c>
      <c r="O23" s="12" t="str">
        <f t="shared" si="0"/>
        <v>YES</v>
      </c>
    </row>
    <row r="24" spans="1:15">
      <c r="A24">
        <v>20</v>
      </c>
      <c r="B24" s="10">
        <v>43882</v>
      </c>
      <c r="C24" s="12" t="s">
        <v>43</v>
      </c>
      <c r="D24" s="15" t="s">
        <v>21</v>
      </c>
      <c r="E24" s="12" t="s">
        <v>22</v>
      </c>
      <c r="F24" s="12" t="str">
        <f>VLOOKUP(H24,'Customer Info'!$A$4:$C$12,2,FALSE)</f>
        <v>Bankia</v>
      </c>
      <c r="G24" t="str">
        <f>VLOOKUP(H24,'Customer Info'!$A$4:$C$12,3,FALSE)</f>
        <v>Lucas Adams</v>
      </c>
      <c r="H24" s="12">
        <v>132</v>
      </c>
      <c r="I24" t="s">
        <v>33</v>
      </c>
      <c r="J24" t="s">
        <v>19</v>
      </c>
      <c r="K24" t="s">
        <v>50</v>
      </c>
      <c r="L24">
        <v>12</v>
      </c>
      <c r="M24" s="11">
        <v>295</v>
      </c>
      <c r="N24" s="11">
        <v>3540</v>
      </c>
      <c r="O24" s="12" t="str">
        <f t="shared" si="0"/>
        <v>NO</v>
      </c>
    </row>
    <row r="25" spans="1:15">
      <c r="A25">
        <v>21</v>
      </c>
      <c r="B25" s="10">
        <v>43887</v>
      </c>
      <c r="C25" s="12" t="s">
        <v>43</v>
      </c>
      <c r="D25" s="15" t="s">
        <v>29</v>
      </c>
      <c r="E25" s="12" t="s">
        <v>30</v>
      </c>
      <c r="F25" s="12" t="str">
        <f>VLOOKUP(H25,'Customer Info'!$A$4:$C$12,2,FALSE)</f>
        <v>Telmark</v>
      </c>
      <c r="G25" t="str">
        <f>VLOOKUP(H25,'Customer Info'!$A$4:$C$12,3,FALSE)</f>
        <v>Emily Flores</v>
      </c>
      <c r="H25" s="12">
        <v>136</v>
      </c>
      <c r="I25" t="s">
        <v>39</v>
      </c>
      <c r="J25" t="s">
        <v>34</v>
      </c>
      <c r="K25" t="s">
        <v>45</v>
      </c>
      <c r="L25">
        <v>40</v>
      </c>
      <c r="M25" s="11">
        <v>375</v>
      </c>
      <c r="N25" s="11">
        <v>15000</v>
      </c>
      <c r="O25" s="12" t="str">
        <f t="shared" si="0"/>
        <v>YES</v>
      </c>
    </row>
    <row r="26" spans="1:15">
      <c r="A26">
        <v>22</v>
      </c>
      <c r="B26" s="10">
        <v>43889</v>
      </c>
      <c r="C26" s="12" t="s">
        <v>43</v>
      </c>
      <c r="D26" s="15" t="s">
        <v>36</v>
      </c>
      <c r="E26" s="12" t="s">
        <v>17</v>
      </c>
      <c r="F26" s="12" t="str">
        <f>VLOOKUP(H26,'Customer Info'!$A$4:$C$12,2,FALSE)</f>
        <v>Affinity</v>
      </c>
      <c r="G26" t="str">
        <f>VLOOKUP(H26,'Customer Info'!$A$4:$C$12,3,FALSE)</f>
        <v>Christina Bell</v>
      </c>
      <c r="H26" s="12">
        <v>144</v>
      </c>
      <c r="I26" t="s">
        <v>27</v>
      </c>
      <c r="J26" t="s">
        <v>31</v>
      </c>
      <c r="K26" t="s">
        <v>37</v>
      </c>
      <c r="L26">
        <v>10</v>
      </c>
      <c r="M26" s="11">
        <v>350</v>
      </c>
      <c r="N26" s="11">
        <v>3500</v>
      </c>
      <c r="O26" s="12" t="str">
        <f t="shared" si="0"/>
        <v>NO</v>
      </c>
    </row>
    <row r="27" spans="1:15">
      <c r="A27">
        <v>23</v>
      </c>
      <c r="B27" s="10">
        <v>43891</v>
      </c>
      <c r="C27" s="12" t="s">
        <v>51</v>
      </c>
      <c r="D27" s="15" t="s">
        <v>26</v>
      </c>
      <c r="E27" s="12" t="s">
        <v>22</v>
      </c>
      <c r="F27" s="12" t="str">
        <f>VLOOKUP(H27,'Customer Info'!$A$4:$C$12,2,FALSE)</f>
        <v>Bankia</v>
      </c>
      <c r="G27" t="str">
        <f>VLOOKUP(H27,'Customer Info'!$A$4:$C$12,3,FALSE)</f>
        <v>Lucas Adams</v>
      </c>
      <c r="H27" s="12">
        <v>132</v>
      </c>
      <c r="I27" t="s">
        <v>39</v>
      </c>
      <c r="J27" t="s">
        <v>19</v>
      </c>
      <c r="K27" t="s">
        <v>52</v>
      </c>
      <c r="L27">
        <v>25</v>
      </c>
      <c r="M27" s="11">
        <v>375</v>
      </c>
      <c r="N27" s="11">
        <v>9375</v>
      </c>
      <c r="O27" s="12" t="str">
        <f t="shared" si="0"/>
        <v>YES</v>
      </c>
    </row>
    <row r="28" spans="1:15">
      <c r="A28">
        <v>24</v>
      </c>
      <c r="B28" s="10">
        <v>43894</v>
      </c>
      <c r="C28" s="12" t="s">
        <v>51</v>
      </c>
      <c r="D28" s="15" t="s">
        <v>46</v>
      </c>
      <c r="E28" s="12" t="s">
        <v>22</v>
      </c>
      <c r="F28" s="12" t="str">
        <f>VLOOKUP(H28,'Customer Info'!$A$4:$C$12,2,FALSE)</f>
        <v>Cruise</v>
      </c>
      <c r="G28" t="str">
        <f>VLOOKUP(H28,'Customer Info'!$A$4:$C$12,3,FALSE)</f>
        <v>Denise Harris</v>
      </c>
      <c r="H28" s="12">
        <v>162</v>
      </c>
      <c r="I28" t="s">
        <v>23</v>
      </c>
      <c r="J28" t="s">
        <v>19</v>
      </c>
      <c r="K28" t="s">
        <v>53</v>
      </c>
      <c r="L28">
        <v>50</v>
      </c>
      <c r="M28" s="11">
        <v>260</v>
      </c>
      <c r="N28" s="11">
        <v>13000</v>
      </c>
      <c r="O28" s="12" t="str">
        <f t="shared" si="0"/>
        <v>YES</v>
      </c>
    </row>
    <row r="29" spans="1:15">
      <c r="A29">
        <v>25</v>
      </c>
      <c r="B29" s="10">
        <v>43897</v>
      </c>
      <c r="C29" s="12" t="s">
        <v>51</v>
      </c>
      <c r="D29" s="15" t="s">
        <v>21</v>
      </c>
      <c r="E29" s="12" t="s">
        <v>22</v>
      </c>
      <c r="F29" s="12" t="str">
        <f>VLOOKUP(H29,'Customer Info'!$A$4:$C$12,2,FALSE)</f>
        <v>Milago</v>
      </c>
      <c r="G29" t="str">
        <f>VLOOKUP(H29,'Customer Info'!$A$4:$C$12,3,FALSE)</f>
        <v>Sam Cooper</v>
      </c>
      <c r="H29" s="12">
        <v>180</v>
      </c>
      <c r="I29" t="s">
        <v>18</v>
      </c>
      <c r="J29" t="s">
        <v>40</v>
      </c>
      <c r="K29" t="s">
        <v>54</v>
      </c>
      <c r="L29">
        <v>22</v>
      </c>
      <c r="M29" s="11">
        <v>235</v>
      </c>
      <c r="N29" s="11">
        <v>5170</v>
      </c>
      <c r="O29" s="12" t="str">
        <f t="shared" si="0"/>
        <v>YES</v>
      </c>
    </row>
    <row r="30" spans="1:15">
      <c r="A30">
        <v>26</v>
      </c>
      <c r="B30" s="10">
        <v>43899</v>
      </c>
      <c r="C30" s="12" t="s">
        <v>51</v>
      </c>
      <c r="D30" s="15" t="s">
        <v>16</v>
      </c>
      <c r="E30" s="12" t="s">
        <v>17</v>
      </c>
      <c r="F30" s="12" t="str">
        <f>VLOOKUP(H30,'Customer Info'!$A$4:$C$12,2,FALSE)</f>
        <v>Affinity</v>
      </c>
      <c r="G30" t="str">
        <f>VLOOKUP(H30,'Customer Info'!$A$4:$C$12,3,FALSE)</f>
        <v>Christina Bell</v>
      </c>
      <c r="H30" s="12">
        <v>144</v>
      </c>
      <c r="I30" t="s">
        <v>33</v>
      </c>
      <c r="J30" t="s">
        <v>31</v>
      </c>
      <c r="K30" t="s">
        <v>55</v>
      </c>
      <c r="L30">
        <v>15</v>
      </c>
      <c r="M30" s="11">
        <v>295</v>
      </c>
      <c r="N30" s="11">
        <v>4425</v>
      </c>
      <c r="O30" s="12" t="str">
        <f t="shared" si="0"/>
        <v>NO</v>
      </c>
    </row>
    <row r="31" spans="1:15">
      <c r="A31">
        <v>27</v>
      </c>
      <c r="B31" s="10">
        <v>43901</v>
      </c>
      <c r="C31" s="12" t="s">
        <v>51</v>
      </c>
      <c r="D31" s="15" t="s">
        <v>36</v>
      </c>
      <c r="E31" s="12" t="s">
        <v>17</v>
      </c>
      <c r="F31" s="12" t="str">
        <f>VLOOKUP(H31,'Customer Info'!$A$4:$C$12,2,FALSE)</f>
        <v>Port Royale</v>
      </c>
      <c r="G31" t="str">
        <f>VLOOKUP(H31,'Customer Info'!$A$4:$C$12,3,FALSE)</f>
        <v>Dan Hill</v>
      </c>
      <c r="H31" s="12">
        <v>166</v>
      </c>
      <c r="I31" t="s">
        <v>48</v>
      </c>
      <c r="J31" t="s">
        <v>40</v>
      </c>
      <c r="K31" t="s">
        <v>56</v>
      </c>
      <c r="L31">
        <v>10</v>
      </c>
      <c r="M31" s="11">
        <v>220</v>
      </c>
      <c r="N31" s="11">
        <v>2200</v>
      </c>
      <c r="O31" s="12" t="str">
        <f t="shared" si="0"/>
        <v>NO</v>
      </c>
    </row>
    <row r="32" spans="1:15">
      <c r="A32">
        <v>28</v>
      </c>
      <c r="B32" s="10">
        <v>43902</v>
      </c>
      <c r="C32" s="12" t="s">
        <v>51</v>
      </c>
      <c r="D32" s="15" t="s">
        <v>29</v>
      </c>
      <c r="E32" s="12" t="s">
        <v>30</v>
      </c>
      <c r="F32" s="12" t="str">
        <f>VLOOKUP(H32,'Customer Info'!$A$4:$C$12,2,FALSE)</f>
        <v>Vento</v>
      </c>
      <c r="G32" t="str">
        <f>VLOOKUP(H32,'Customer Info'!$A$4:$C$12,3,FALSE)</f>
        <v>Amanda Wood</v>
      </c>
      <c r="H32" s="12">
        <v>178</v>
      </c>
      <c r="I32" t="s">
        <v>27</v>
      </c>
      <c r="J32" t="s">
        <v>19</v>
      </c>
      <c r="K32" t="s">
        <v>28</v>
      </c>
      <c r="L32">
        <v>20</v>
      </c>
      <c r="M32" s="11">
        <v>350</v>
      </c>
      <c r="N32" s="11">
        <v>7000</v>
      </c>
      <c r="O32" s="12" t="str">
        <f t="shared" si="0"/>
        <v>YES</v>
      </c>
    </row>
    <row r="33" spans="1:15">
      <c r="A33">
        <v>29</v>
      </c>
      <c r="B33" s="10">
        <v>43904</v>
      </c>
      <c r="C33" s="12" t="s">
        <v>51</v>
      </c>
      <c r="D33" s="15" t="s">
        <v>46</v>
      </c>
      <c r="E33" s="12" t="s">
        <v>22</v>
      </c>
      <c r="F33" s="12" t="str">
        <f>VLOOKUP(H33,'Customer Info'!$A$4:$C$12,2,FALSE)</f>
        <v>MarkPlus</v>
      </c>
      <c r="G33" t="str">
        <f>VLOOKUP(H33,'Customer Info'!$A$4:$C$12,3,FALSE)</f>
        <v>Matt Reed</v>
      </c>
      <c r="H33" s="12">
        <v>157</v>
      </c>
      <c r="I33" t="s">
        <v>18</v>
      </c>
      <c r="J33" t="s">
        <v>34</v>
      </c>
      <c r="K33" t="s">
        <v>57</v>
      </c>
      <c r="L33">
        <v>14</v>
      </c>
      <c r="M33" s="11">
        <v>235</v>
      </c>
      <c r="N33" s="11">
        <v>3290</v>
      </c>
      <c r="O33" s="12" t="str">
        <f t="shared" si="0"/>
        <v>NO</v>
      </c>
    </row>
    <row r="34" spans="1:15">
      <c r="A34">
        <v>30</v>
      </c>
      <c r="B34" s="10">
        <v>43908</v>
      </c>
      <c r="C34" s="12" t="s">
        <v>51</v>
      </c>
      <c r="D34" s="15" t="s">
        <v>21</v>
      </c>
      <c r="E34" s="12" t="s">
        <v>22</v>
      </c>
      <c r="F34" s="12" t="str">
        <f>VLOOKUP(H34,'Customer Info'!$A$4:$C$12,2,FALSE)</f>
        <v>Secspace</v>
      </c>
      <c r="G34" t="str">
        <f>VLOOKUP(H34,'Customer Info'!$A$4:$C$12,3,FALSE)</f>
        <v>Rob Nelson</v>
      </c>
      <c r="H34" s="12">
        <v>152</v>
      </c>
      <c r="I34" t="s">
        <v>48</v>
      </c>
      <c r="J34" t="s">
        <v>34</v>
      </c>
      <c r="K34" t="s">
        <v>58</v>
      </c>
      <c r="L34">
        <v>28</v>
      </c>
      <c r="M34" s="11">
        <v>220</v>
      </c>
      <c r="N34" s="11">
        <v>6160</v>
      </c>
      <c r="O34" s="12" t="str">
        <f t="shared" si="0"/>
        <v>YES</v>
      </c>
    </row>
    <row r="35" spans="1:15">
      <c r="A35">
        <v>31</v>
      </c>
      <c r="B35" s="10">
        <v>43913</v>
      </c>
      <c r="C35" s="12" t="s">
        <v>51</v>
      </c>
      <c r="D35" s="15" t="s">
        <v>46</v>
      </c>
      <c r="E35" s="12" t="s">
        <v>22</v>
      </c>
      <c r="F35" s="12" t="str">
        <f>VLOOKUP(H35,'Customer Info'!$A$4:$C$12,2,FALSE)</f>
        <v>Cruise</v>
      </c>
      <c r="G35" t="str">
        <f>VLOOKUP(H35,'Customer Info'!$A$4:$C$12,3,FALSE)</f>
        <v>Denise Harris</v>
      </c>
      <c r="H35" s="12">
        <v>162</v>
      </c>
      <c r="I35" t="s">
        <v>18</v>
      </c>
      <c r="J35" t="s">
        <v>19</v>
      </c>
      <c r="K35" t="s">
        <v>20</v>
      </c>
      <c r="L35">
        <v>12</v>
      </c>
      <c r="M35" s="11">
        <v>235</v>
      </c>
      <c r="N35" s="11">
        <v>2820</v>
      </c>
      <c r="O35" s="12" t="str">
        <f t="shared" si="0"/>
        <v>NO</v>
      </c>
    </row>
    <row r="36" spans="1:15">
      <c r="A36">
        <v>32</v>
      </c>
      <c r="B36" s="10">
        <v>43914</v>
      </c>
      <c r="C36" s="12" t="s">
        <v>51</v>
      </c>
      <c r="D36" s="15" t="s">
        <v>16</v>
      </c>
      <c r="E36" s="12" t="s">
        <v>17</v>
      </c>
      <c r="F36" s="12" t="str">
        <f>VLOOKUP(H36,'Customer Info'!$A$4:$C$12,2,FALSE)</f>
        <v>Milago</v>
      </c>
      <c r="G36" t="str">
        <f>VLOOKUP(H36,'Customer Info'!$A$4:$C$12,3,FALSE)</f>
        <v>Sam Cooper</v>
      </c>
      <c r="H36" s="12">
        <v>180</v>
      </c>
      <c r="I36" t="s">
        <v>33</v>
      </c>
      <c r="J36" t="s">
        <v>40</v>
      </c>
      <c r="K36" t="s">
        <v>44</v>
      </c>
      <c r="L36">
        <v>35</v>
      </c>
      <c r="M36" s="11">
        <v>295</v>
      </c>
      <c r="N36" s="11">
        <v>10325</v>
      </c>
      <c r="O36" s="12" t="str">
        <f t="shared" si="0"/>
        <v>YES</v>
      </c>
    </row>
    <row r="37" spans="1:15">
      <c r="A37">
        <v>33</v>
      </c>
      <c r="B37" s="10">
        <v>43916</v>
      </c>
      <c r="C37" s="12" t="s">
        <v>51</v>
      </c>
      <c r="D37" s="15" t="s">
        <v>29</v>
      </c>
      <c r="E37" s="12" t="s">
        <v>30</v>
      </c>
      <c r="F37" s="12" t="str">
        <f>VLOOKUP(H37,'Customer Info'!$A$4:$C$12,2,FALSE)</f>
        <v>Vento</v>
      </c>
      <c r="G37" t="str">
        <f>VLOOKUP(H37,'Customer Info'!$A$4:$C$12,3,FALSE)</f>
        <v>Amanda Wood</v>
      </c>
      <c r="H37" s="12">
        <v>178</v>
      </c>
      <c r="I37" t="s">
        <v>39</v>
      </c>
      <c r="J37" t="s">
        <v>40</v>
      </c>
      <c r="K37" t="s">
        <v>41</v>
      </c>
      <c r="L37">
        <v>20</v>
      </c>
      <c r="M37" s="11">
        <v>375</v>
      </c>
      <c r="N37" s="11">
        <v>7500</v>
      </c>
      <c r="O37" s="12" t="str">
        <f t="shared" si="0"/>
        <v>YES</v>
      </c>
    </row>
    <row r="38" spans="1:15">
      <c r="A38">
        <v>34</v>
      </c>
      <c r="B38" s="10">
        <v>43918</v>
      </c>
      <c r="C38" s="12" t="s">
        <v>51</v>
      </c>
      <c r="D38" s="15" t="s">
        <v>36</v>
      </c>
      <c r="E38" s="12" t="s">
        <v>17</v>
      </c>
      <c r="F38" s="12" t="str">
        <f>VLOOKUP(H38,'Customer Info'!$A$4:$C$12,2,FALSE)</f>
        <v>Secspace</v>
      </c>
      <c r="G38" t="str">
        <f>VLOOKUP(H38,'Customer Info'!$A$4:$C$12,3,FALSE)</f>
        <v>Rob Nelson</v>
      </c>
      <c r="H38" s="12">
        <v>152</v>
      </c>
      <c r="I38" t="s">
        <v>48</v>
      </c>
      <c r="J38" t="s">
        <v>34</v>
      </c>
      <c r="K38" t="s">
        <v>58</v>
      </c>
      <c r="L38">
        <v>45</v>
      </c>
      <c r="M38" s="11">
        <v>220</v>
      </c>
      <c r="N38" s="11">
        <v>9900</v>
      </c>
      <c r="O38" s="12" t="str">
        <f t="shared" ref="O38:O84" si="1">IF(L38&gt;=20,"YES","NO")</f>
        <v>YES</v>
      </c>
    </row>
    <row r="39" spans="1:15">
      <c r="A39">
        <v>35</v>
      </c>
      <c r="B39" s="10">
        <v>43923</v>
      </c>
      <c r="C39" s="12" t="s">
        <v>59</v>
      </c>
      <c r="D39" s="15" t="s">
        <v>21</v>
      </c>
      <c r="E39" s="12" t="s">
        <v>22</v>
      </c>
      <c r="F39" s="12" t="str">
        <f>VLOOKUP(H39,'Customer Info'!$A$4:$C$12,2,FALSE)</f>
        <v>Telmark</v>
      </c>
      <c r="G39" t="str">
        <f>VLOOKUP(H39,'Customer Info'!$A$4:$C$12,3,FALSE)</f>
        <v>Emily Flores</v>
      </c>
      <c r="H39" s="12">
        <v>136</v>
      </c>
      <c r="I39" t="s">
        <v>39</v>
      </c>
      <c r="J39" t="s">
        <v>19</v>
      </c>
      <c r="K39" t="s">
        <v>52</v>
      </c>
      <c r="L39">
        <v>15</v>
      </c>
      <c r="M39" s="11">
        <v>375</v>
      </c>
      <c r="N39" s="11">
        <v>5625</v>
      </c>
      <c r="O39" s="12" t="str">
        <f t="shared" si="1"/>
        <v>NO</v>
      </c>
    </row>
    <row r="40" spans="1:15">
      <c r="A40">
        <v>36</v>
      </c>
      <c r="B40" s="10">
        <v>43927</v>
      </c>
      <c r="C40" s="12" t="s">
        <v>59</v>
      </c>
      <c r="D40" s="15" t="s">
        <v>46</v>
      </c>
      <c r="E40" s="12" t="s">
        <v>22</v>
      </c>
      <c r="F40" s="12" t="str">
        <f>VLOOKUP(H40,'Customer Info'!$A$4:$C$12,2,FALSE)</f>
        <v>Bankia</v>
      </c>
      <c r="G40" t="str">
        <f>VLOOKUP(H40,'Customer Info'!$A$4:$C$12,3,FALSE)</f>
        <v>Lucas Adams</v>
      </c>
      <c r="H40" s="12">
        <v>132</v>
      </c>
      <c r="I40" t="s">
        <v>27</v>
      </c>
      <c r="J40" t="s">
        <v>19</v>
      </c>
      <c r="K40" t="s">
        <v>28</v>
      </c>
      <c r="L40">
        <v>14</v>
      </c>
      <c r="M40" s="11">
        <v>350</v>
      </c>
      <c r="N40" s="11">
        <v>4900</v>
      </c>
      <c r="O40" s="12" t="str">
        <f t="shared" si="1"/>
        <v>NO</v>
      </c>
    </row>
    <row r="41" spans="1:15">
      <c r="A41">
        <v>37</v>
      </c>
      <c r="B41" s="10">
        <v>43928</v>
      </c>
      <c r="C41" s="12" t="s">
        <v>59</v>
      </c>
      <c r="D41" s="15" t="s">
        <v>29</v>
      </c>
      <c r="E41" s="12" t="s">
        <v>30</v>
      </c>
      <c r="F41" s="12" t="str">
        <f>VLOOKUP(H41,'Customer Info'!$A$4:$C$12,2,FALSE)</f>
        <v>MarkPlus</v>
      </c>
      <c r="G41" t="str">
        <f>VLOOKUP(H41,'Customer Info'!$A$4:$C$12,3,FALSE)</f>
        <v>Matt Reed</v>
      </c>
      <c r="H41" s="12">
        <v>157</v>
      </c>
      <c r="I41" t="s">
        <v>33</v>
      </c>
      <c r="J41" t="s">
        <v>34</v>
      </c>
      <c r="K41" t="s">
        <v>35</v>
      </c>
      <c r="L41">
        <v>32</v>
      </c>
      <c r="M41" s="11">
        <v>295</v>
      </c>
      <c r="N41" s="11">
        <v>9440</v>
      </c>
      <c r="O41" s="12" t="str">
        <f t="shared" si="1"/>
        <v>YES</v>
      </c>
    </row>
    <row r="42" spans="1:15">
      <c r="A42">
        <v>38</v>
      </c>
      <c r="B42" s="10">
        <v>43932</v>
      </c>
      <c r="C42" s="12" t="s">
        <v>59</v>
      </c>
      <c r="D42" s="15" t="s">
        <v>26</v>
      </c>
      <c r="E42" s="12" t="s">
        <v>22</v>
      </c>
      <c r="F42" s="12" t="str">
        <f>VLOOKUP(H42,'Customer Info'!$A$4:$C$12,2,FALSE)</f>
        <v>Bankia</v>
      </c>
      <c r="G42" t="str">
        <f>VLOOKUP(H42,'Customer Info'!$A$4:$C$12,3,FALSE)</f>
        <v>Lucas Adams</v>
      </c>
      <c r="H42" s="12">
        <v>132</v>
      </c>
      <c r="I42" t="s">
        <v>23</v>
      </c>
      <c r="J42" t="s">
        <v>19</v>
      </c>
      <c r="K42" t="s">
        <v>53</v>
      </c>
      <c r="L42">
        <v>40</v>
      </c>
      <c r="M42" s="11">
        <v>260</v>
      </c>
      <c r="N42" s="11">
        <v>10400</v>
      </c>
      <c r="O42" s="12" t="str">
        <f t="shared" si="1"/>
        <v>YES</v>
      </c>
    </row>
    <row r="43" spans="1:15">
      <c r="A43">
        <v>39</v>
      </c>
      <c r="B43" s="10">
        <v>43933</v>
      </c>
      <c r="C43" s="12" t="s">
        <v>59</v>
      </c>
      <c r="D43" s="15" t="s">
        <v>36</v>
      </c>
      <c r="E43" s="12" t="s">
        <v>17</v>
      </c>
      <c r="F43" s="12" t="str">
        <f>VLOOKUP(H43,'Customer Info'!$A$4:$C$12,2,FALSE)</f>
        <v>Port Royale</v>
      </c>
      <c r="G43" t="str">
        <f>VLOOKUP(H43,'Customer Info'!$A$4:$C$12,3,FALSE)</f>
        <v>Dan Hill</v>
      </c>
      <c r="H43" s="12">
        <v>166</v>
      </c>
      <c r="I43" t="s">
        <v>18</v>
      </c>
      <c r="J43" t="s">
        <v>19</v>
      </c>
      <c r="K43" t="s">
        <v>20</v>
      </c>
      <c r="L43">
        <v>45</v>
      </c>
      <c r="M43" s="11">
        <v>235</v>
      </c>
      <c r="N43" s="11">
        <v>10575</v>
      </c>
      <c r="O43" s="12" t="str">
        <f t="shared" si="1"/>
        <v>YES</v>
      </c>
    </row>
    <row r="44" spans="1:15">
      <c r="A44">
        <v>40</v>
      </c>
      <c r="B44" s="10">
        <v>43933</v>
      </c>
      <c r="C44" s="12" t="s">
        <v>59</v>
      </c>
      <c r="D44" s="15" t="s">
        <v>21</v>
      </c>
      <c r="E44" s="12" t="s">
        <v>22</v>
      </c>
      <c r="F44" s="12" t="str">
        <f>VLOOKUP(H44,'Customer Info'!$A$4:$C$12,2,FALSE)</f>
        <v>Milago</v>
      </c>
      <c r="G44" t="str">
        <f>VLOOKUP(H44,'Customer Info'!$A$4:$C$12,3,FALSE)</f>
        <v>Sam Cooper</v>
      </c>
      <c r="H44" s="12">
        <v>180</v>
      </c>
      <c r="I44" t="s">
        <v>48</v>
      </c>
      <c r="J44" t="s">
        <v>40</v>
      </c>
      <c r="K44" t="s">
        <v>56</v>
      </c>
      <c r="L44">
        <v>24</v>
      </c>
      <c r="M44" s="11">
        <v>220</v>
      </c>
      <c r="N44" s="11">
        <v>5280</v>
      </c>
      <c r="O44" s="12" t="str">
        <f t="shared" si="1"/>
        <v>YES</v>
      </c>
    </row>
    <row r="45" spans="1:15">
      <c r="A45">
        <v>41</v>
      </c>
      <c r="B45" s="10">
        <v>43935</v>
      </c>
      <c r="C45" s="12" t="s">
        <v>59</v>
      </c>
      <c r="D45" s="15" t="s">
        <v>46</v>
      </c>
      <c r="E45" s="12" t="s">
        <v>22</v>
      </c>
      <c r="F45" s="12" t="str">
        <f>VLOOKUP(H45,'Customer Info'!$A$4:$C$12,2,FALSE)</f>
        <v>Bankia</v>
      </c>
      <c r="G45" t="str">
        <f>VLOOKUP(H45,'Customer Info'!$A$4:$C$12,3,FALSE)</f>
        <v>Lucas Adams</v>
      </c>
      <c r="H45" s="12">
        <v>132</v>
      </c>
      <c r="I45" t="s">
        <v>39</v>
      </c>
      <c r="J45" t="s">
        <v>19</v>
      </c>
      <c r="K45" t="s">
        <v>52</v>
      </c>
      <c r="L45">
        <v>30</v>
      </c>
      <c r="M45" s="11">
        <v>375</v>
      </c>
      <c r="N45" s="11">
        <v>11250</v>
      </c>
      <c r="O45" s="12" t="str">
        <f t="shared" si="1"/>
        <v>YES</v>
      </c>
    </row>
    <row r="46" spans="1:15">
      <c r="A46">
        <v>42</v>
      </c>
      <c r="B46" s="10">
        <v>43936</v>
      </c>
      <c r="C46" s="12" t="s">
        <v>59</v>
      </c>
      <c r="D46" s="15" t="s">
        <v>46</v>
      </c>
      <c r="E46" s="12" t="s">
        <v>22</v>
      </c>
      <c r="F46" s="12" t="str">
        <f>VLOOKUP(H46,'Customer Info'!$A$4:$C$12,2,FALSE)</f>
        <v>Affinity</v>
      </c>
      <c r="G46" t="str">
        <f>VLOOKUP(H46,'Customer Info'!$A$4:$C$12,3,FALSE)</f>
        <v>Christina Bell</v>
      </c>
      <c r="H46" s="12">
        <v>144</v>
      </c>
      <c r="I46" t="s">
        <v>23</v>
      </c>
      <c r="J46" t="s">
        <v>24</v>
      </c>
      <c r="K46" t="s">
        <v>25</v>
      </c>
      <c r="L46">
        <v>15</v>
      </c>
      <c r="M46" s="11">
        <v>260</v>
      </c>
      <c r="N46" s="11">
        <v>3900</v>
      </c>
      <c r="O46" s="12" t="str">
        <f t="shared" si="1"/>
        <v>NO</v>
      </c>
    </row>
    <row r="47" spans="1:15">
      <c r="A47">
        <v>43</v>
      </c>
      <c r="B47" s="10">
        <v>43937</v>
      </c>
      <c r="C47" s="12" t="s">
        <v>59</v>
      </c>
      <c r="D47" s="15" t="s">
        <v>36</v>
      </c>
      <c r="E47" s="12" t="s">
        <v>17</v>
      </c>
      <c r="F47" s="12" t="str">
        <f>VLOOKUP(H47,'Customer Info'!$A$4:$C$12,2,FALSE)</f>
        <v>MarkPlus</v>
      </c>
      <c r="G47" t="str">
        <f>VLOOKUP(H47,'Customer Info'!$A$4:$C$12,3,FALSE)</f>
        <v>Matt Reed</v>
      </c>
      <c r="H47" s="12">
        <v>157</v>
      </c>
      <c r="I47" t="s">
        <v>39</v>
      </c>
      <c r="J47" t="s">
        <v>19</v>
      </c>
      <c r="K47" t="s">
        <v>52</v>
      </c>
      <c r="L47">
        <v>15</v>
      </c>
      <c r="M47" s="11">
        <v>375</v>
      </c>
      <c r="N47" s="11">
        <v>5625</v>
      </c>
      <c r="O47" s="12" t="str">
        <f t="shared" si="1"/>
        <v>NO</v>
      </c>
    </row>
    <row r="48" spans="1:15">
      <c r="A48">
        <v>44</v>
      </c>
      <c r="B48" s="10">
        <v>43940</v>
      </c>
      <c r="C48" s="12" t="s">
        <v>59</v>
      </c>
      <c r="D48" s="15" t="s">
        <v>16</v>
      </c>
      <c r="E48" s="12" t="s">
        <v>17</v>
      </c>
      <c r="F48" s="12" t="str">
        <f>VLOOKUP(H48,'Customer Info'!$A$4:$C$12,2,FALSE)</f>
        <v>Milago</v>
      </c>
      <c r="G48" t="str">
        <f>VLOOKUP(H48,'Customer Info'!$A$4:$C$12,3,FALSE)</f>
        <v>Sam Cooper</v>
      </c>
      <c r="H48" s="12">
        <v>180</v>
      </c>
      <c r="I48" t="s">
        <v>33</v>
      </c>
      <c r="J48" t="s">
        <v>31</v>
      </c>
      <c r="K48" t="s">
        <v>55</v>
      </c>
      <c r="L48">
        <v>42</v>
      </c>
      <c r="M48" s="11">
        <v>295</v>
      </c>
      <c r="N48" s="11">
        <v>12390</v>
      </c>
      <c r="O48" s="12" t="str">
        <f t="shared" si="1"/>
        <v>YES</v>
      </c>
    </row>
    <row r="49" spans="1:15">
      <c r="A49">
        <v>45</v>
      </c>
      <c r="B49" s="10">
        <v>43941</v>
      </c>
      <c r="C49" s="12" t="s">
        <v>59</v>
      </c>
      <c r="D49" s="15" t="s">
        <v>16</v>
      </c>
      <c r="E49" s="12" t="s">
        <v>17</v>
      </c>
      <c r="F49" s="12" t="str">
        <f>VLOOKUP(H49,'Customer Info'!$A$4:$C$12,2,FALSE)</f>
        <v>Bankia</v>
      </c>
      <c r="G49" t="str">
        <f>VLOOKUP(H49,'Customer Info'!$A$4:$C$12,3,FALSE)</f>
        <v>Lucas Adams</v>
      </c>
      <c r="H49" s="12">
        <v>132</v>
      </c>
      <c r="I49" t="s">
        <v>27</v>
      </c>
      <c r="J49" t="s">
        <v>19</v>
      </c>
      <c r="K49" t="s">
        <v>28</v>
      </c>
      <c r="L49">
        <v>26</v>
      </c>
      <c r="M49" s="11">
        <v>350</v>
      </c>
      <c r="N49" s="11">
        <v>9100</v>
      </c>
      <c r="O49" s="12" t="str">
        <f t="shared" si="1"/>
        <v>YES</v>
      </c>
    </row>
    <row r="50" spans="1:15">
      <c r="A50">
        <v>46</v>
      </c>
      <c r="B50" s="10">
        <v>43943</v>
      </c>
      <c r="C50" s="12" t="s">
        <v>59</v>
      </c>
      <c r="D50" s="15" t="s">
        <v>29</v>
      </c>
      <c r="E50" s="12" t="s">
        <v>30</v>
      </c>
      <c r="F50" s="12" t="str">
        <f>VLOOKUP(H50,'Customer Info'!$A$4:$C$12,2,FALSE)</f>
        <v>Cruise</v>
      </c>
      <c r="G50" t="str">
        <f>VLOOKUP(H50,'Customer Info'!$A$4:$C$12,3,FALSE)</f>
        <v>Denise Harris</v>
      </c>
      <c r="H50" s="12">
        <v>162</v>
      </c>
      <c r="I50" t="s">
        <v>23</v>
      </c>
      <c r="J50" t="s">
        <v>34</v>
      </c>
      <c r="K50" t="s">
        <v>60</v>
      </c>
      <c r="L50">
        <v>35</v>
      </c>
      <c r="M50" s="11">
        <v>260</v>
      </c>
      <c r="N50" s="11">
        <v>9100</v>
      </c>
      <c r="O50" s="12" t="str">
        <f t="shared" si="1"/>
        <v>YES</v>
      </c>
    </row>
    <row r="51" spans="1:15">
      <c r="A51">
        <v>47</v>
      </c>
      <c r="B51" s="10">
        <v>43944</v>
      </c>
      <c r="C51" s="12" t="s">
        <v>59</v>
      </c>
      <c r="D51" s="15" t="s">
        <v>36</v>
      </c>
      <c r="E51" s="12" t="s">
        <v>17</v>
      </c>
      <c r="F51" s="12" t="str">
        <f>VLOOKUP(H51,'Customer Info'!$A$4:$C$12,2,FALSE)</f>
        <v>Affinity</v>
      </c>
      <c r="G51" t="str">
        <f>VLOOKUP(H51,'Customer Info'!$A$4:$C$12,3,FALSE)</f>
        <v>Christina Bell</v>
      </c>
      <c r="H51" s="12">
        <v>144</v>
      </c>
      <c r="I51" t="s">
        <v>48</v>
      </c>
      <c r="J51" t="s">
        <v>40</v>
      </c>
      <c r="K51" t="s">
        <v>56</v>
      </c>
      <c r="L51">
        <v>32</v>
      </c>
      <c r="M51" s="11">
        <v>220</v>
      </c>
      <c r="N51" s="11">
        <v>7040</v>
      </c>
      <c r="O51" s="12" t="str">
        <f t="shared" si="1"/>
        <v>YES</v>
      </c>
    </row>
    <row r="52" spans="1:15">
      <c r="A52">
        <v>48</v>
      </c>
      <c r="B52" s="10">
        <v>43948</v>
      </c>
      <c r="C52" s="12" t="s">
        <v>59</v>
      </c>
      <c r="D52" s="15" t="s">
        <v>46</v>
      </c>
      <c r="E52" s="12" t="s">
        <v>22</v>
      </c>
      <c r="F52" s="12" t="str">
        <f>VLOOKUP(H52,'Customer Info'!$A$4:$C$12,2,FALSE)</f>
        <v>Bankia</v>
      </c>
      <c r="G52" t="str">
        <f>VLOOKUP(H52,'Customer Info'!$A$4:$C$12,3,FALSE)</f>
        <v>Lucas Adams</v>
      </c>
      <c r="H52" s="12">
        <v>132</v>
      </c>
      <c r="I52" t="s">
        <v>33</v>
      </c>
      <c r="J52" t="s">
        <v>31</v>
      </c>
      <c r="K52" t="s">
        <v>55</v>
      </c>
      <c r="L52">
        <v>18</v>
      </c>
      <c r="M52" s="11">
        <v>295</v>
      </c>
      <c r="N52" s="11">
        <v>5310</v>
      </c>
      <c r="O52" s="12" t="str">
        <f t="shared" si="1"/>
        <v>NO</v>
      </c>
    </row>
    <row r="53" spans="1:15">
      <c r="A53">
        <v>49</v>
      </c>
      <c r="B53" s="10">
        <v>43948</v>
      </c>
      <c r="C53" s="12" t="s">
        <v>59</v>
      </c>
      <c r="D53" s="15" t="s">
        <v>29</v>
      </c>
      <c r="E53" s="12" t="s">
        <v>30</v>
      </c>
      <c r="F53" s="12" t="str">
        <f>VLOOKUP(H53,'Customer Info'!$A$4:$C$12,2,FALSE)</f>
        <v>Milago</v>
      </c>
      <c r="G53" t="str">
        <f>VLOOKUP(H53,'Customer Info'!$A$4:$C$12,3,FALSE)</f>
        <v>Sam Cooper</v>
      </c>
      <c r="H53" s="12">
        <v>180</v>
      </c>
      <c r="I53" t="s">
        <v>27</v>
      </c>
      <c r="J53" t="s">
        <v>19</v>
      </c>
      <c r="K53" t="s">
        <v>28</v>
      </c>
      <c r="L53">
        <v>22</v>
      </c>
      <c r="M53" s="11">
        <v>350</v>
      </c>
      <c r="N53" s="11">
        <v>7700</v>
      </c>
      <c r="O53" s="12" t="str">
        <f t="shared" si="1"/>
        <v>YES</v>
      </c>
    </row>
    <row r="54" spans="1:15">
      <c r="A54">
        <v>50</v>
      </c>
      <c r="B54" s="10">
        <v>43951</v>
      </c>
      <c r="C54" s="12" t="s">
        <v>59</v>
      </c>
      <c r="D54" s="15" t="s">
        <v>38</v>
      </c>
      <c r="E54" s="12" t="s">
        <v>30</v>
      </c>
      <c r="F54" s="12" t="str">
        <f>VLOOKUP(H54,'Customer Info'!$A$4:$C$12,2,FALSE)</f>
        <v>Cruise</v>
      </c>
      <c r="G54" t="str">
        <f>VLOOKUP(H54,'Customer Info'!$A$4:$C$12,3,FALSE)</f>
        <v>Denise Harris</v>
      </c>
      <c r="H54" s="12">
        <v>162</v>
      </c>
      <c r="I54" t="s">
        <v>18</v>
      </c>
      <c r="J54" t="s">
        <v>34</v>
      </c>
      <c r="K54" t="s">
        <v>57</v>
      </c>
      <c r="L54">
        <v>38</v>
      </c>
      <c r="M54" s="11">
        <v>235</v>
      </c>
      <c r="N54" s="11">
        <v>8930</v>
      </c>
      <c r="O54" s="12" t="str">
        <f t="shared" si="1"/>
        <v>YES</v>
      </c>
    </row>
    <row r="55" spans="1:15">
      <c r="A55">
        <v>51</v>
      </c>
      <c r="B55" s="10">
        <v>43952</v>
      </c>
      <c r="C55" s="12" t="s">
        <v>61</v>
      </c>
      <c r="D55" s="15" t="s">
        <v>16</v>
      </c>
      <c r="E55" s="12" t="s">
        <v>17</v>
      </c>
      <c r="F55" s="12" t="str">
        <f>VLOOKUP(H55,'Customer Info'!$A$4:$C$12,2,FALSE)</f>
        <v>Milago</v>
      </c>
      <c r="G55" t="str">
        <f>VLOOKUP(H55,'Customer Info'!$A$4:$C$12,3,FALSE)</f>
        <v>Sam Cooper</v>
      </c>
      <c r="H55" s="12">
        <v>180</v>
      </c>
      <c r="I55" t="s">
        <v>48</v>
      </c>
      <c r="J55" t="s">
        <v>19</v>
      </c>
      <c r="K55" t="s">
        <v>62</v>
      </c>
      <c r="L55">
        <v>42</v>
      </c>
      <c r="M55" s="11">
        <v>220</v>
      </c>
      <c r="N55" s="11">
        <v>9240</v>
      </c>
      <c r="O55" s="12" t="str">
        <f t="shared" si="1"/>
        <v>YES</v>
      </c>
    </row>
    <row r="56" spans="1:15">
      <c r="A56">
        <v>52</v>
      </c>
      <c r="B56" s="10">
        <v>43954</v>
      </c>
      <c r="C56" s="12" t="s">
        <v>61</v>
      </c>
      <c r="D56" s="15" t="s">
        <v>46</v>
      </c>
      <c r="E56" s="12" t="s">
        <v>22</v>
      </c>
      <c r="F56" s="12" t="str">
        <f>VLOOKUP(H56,'Customer Info'!$A$4:$C$12,2,FALSE)</f>
        <v>Cruise</v>
      </c>
      <c r="G56" t="str">
        <f>VLOOKUP(H56,'Customer Info'!$A$4:$C$12,3,FALSE)</f>
        <v>Denise Harris</v>
      </c>
      <c r="H56" s="12">
        <v>162</v>
      </c>
      <c r="I56" t="s">
        <v>33</v>
      </c>
      <c r="J56" t="s">
        <v>24</v>
      </c>
      <c r="K56" t="s">
        <v>63</v>
      </c>
      <c r="L56">
        <v>15</v>
      </c>
      <c r="M56" s="11">
        <v>295</v>
      </c>
      <c r="N56" s="11">
        <v>4425</v>
      </c>
      <c r="O56" s="12" t="str">
        <f t="shared" si="1"/>
        <v>NO</v>
      </c>
    </row>
    <row r="57" spans="1:15">
      <c r="A57">
        <v>53</v>
      </c>
      <c r="B57" s="10">
        <v>43958</v>
      </c>
      <c r="C57" s="12" t="s">
        <v>61</v>
      </c>
      <c r="D57" s="15" t="s">
        <v>29</v>
      </c>
      <c r="E57" s="12" t="s">
        <v>30</v>
      </c>
      <c r="F57" s="12" t="str">
        <f>VLOOKUP(H57,'Customer Info'!$A$4:$C$12,2,FALSE)</f>
        <v>Telmark</v>
      </c>
      <c r="G57" t="str">
        <f>VLOOKUP(H57,'Customer Info'!$A$4:$C$12,3,FALSE)</f>
        <v>Emily Flores</v>
      </c>
      <c r="H57" s="12">
        <v>136</v>
      </c>
      <c r="I57" t="s">
        <v>39</v>
      </c>
      <c r="J57" t="s">
        <v>34</v>
      </c>
      <c r="K57" t="s">
        <v>45</v>
      </c>
      <c r="L57">
        <v>10</v>
      </c>
      <c r="M57" s="11">
        <v>375</v>
      </c>
      <c r="N57" s="11">
        <v>3750</v>
      </c>
      <c r="O57" s="12" t="str">
        <f t="shared" si="1"/>
        <v>NO</v>
      </c>
    </row>
    <row r="58" spans="1:15">
      <c r="A58">
        <v>54</v>
      </c>
      <c r="B58" s="10">
        <v>43959</v>
      </c>
      <c r="C58" s="12" t="s">
        <v>61</v>
      </c>
      <c r="D58" s="15" t="s">
        <v>26</v>
      </c>
      <c r="E58" s="12" t="s">
        <v>22</v>
      </c>
      <c r="F58" s="12" t="str">
        <f>VLOOKUP(H58,'Customer Info'!$A$4:$C$12,2,FALSE)</f>
        <v>Telmark</v>
      </c>
      <c r="G58" t="str">
        <f>VLOOKUP(H58,'Customer Info'!$A$4:$C$12,3,FALSE)</f>
        <v>Emily Flores</v>
      </c>
      <c r="H58" s="12">
        <v>136</v>
      </c>
      <c r="I58" t="s">
        <v>18</v>
      </c>
      <c r="J58" t="s">
        <v>19</v>
      </c>
      <c r="K58" t="s">
        <v>20</v>
      </c>
      <c r="L58">
        <v>26</v>
      </c>
      <c r="M58" s="11">
        <v>235</v>
      </c>
      <c r="N58" s="11">
        <v>6110</v>
      </c>
      <c r="O58" s="12" t="str">
        <f t="shared" si="1"/>
        <v>YES</v>
      </c>
    </row>
    <row r="59" spans="1:15">
      <c r="A59">
        <v>55</v>
      </c>
      <c r="B59" s="10">
        <v>43963</v>
      </c>
      <c r="C59" s="12" t="s">
        <v>61</v>
      </c>
      <c r="D59" s="15" t="s">
        <v>36</v>
      </c>
      <c r="E59" s="12" t="s">
        <v>17</v>
      </c>
      <c r="F59" s="12" t="str">
        <f>VLOOKUP(H59,'Customer Info'!$A$4:$C$12,2,FALSE)</f>
        <v>Secspace</v>
      </c>
      <c r="G59" t="str">
        <f>VLOOKUP(H59,'Customer Info'!$A$4:$C$12,3,FALSE)</f>
        <v>Rob Nelson</v>
      </c>
      <c r="H59" s="12">
        <v>152</v>
      </c>
      <c r="I59" t="s">
        <v>18</v>
      </c>
      <c r="J59" t="s">
        <v>24</v>
      </c>
      <c r="K59" t="s">
        <v>64</v>
      </c>
      <c r="L59">
        <v>40</v>
      </c>
      <c r="M59" s="11">
        <v>235</v>
      </c>
      <c r="N59" s="11">
        <v>9400</v>
      </c>
      <c r="O59" s="12" t="str">
        <f t="shared" si="1"/>
        <v>YES</v>
      </c>
    </row>
    <row r="60" spans="1:15">
      <c r="A60">
        <v>56</v>
      </c>
      <c r="B60" s="10">
        <v>43964</v>
      </c>
      <c r="C60" s="12" t="s">
        <v>61</v>
      </c>
      <c r="D60" s="15" t="s">
        <v>38</v>
      </c>
      <c r="E60" s="12" t="s">
        <v>30</v>
      </c>
      <c r="F60" s="12" t="str">
        <f>VLOOKUP(H60,'Customer Info'!$A$4:$C$12,2,FALSE)</f>
        <v>Milago</v>
      </c>
      <c r="G60" t="str">
        <f>VLOOKUP(H60,'Customer Info'!$A$4:$C$12,3,FALSE)</f>
        <v>Sam Cooper</v>
      </c>
      <c r="H60" s="12">
        <v>180</v>
      </c>
      <c r="I60" t="s">
        <v>23</v>
      </c>
      <c r="J60" t="s">
        <v>19</v>
      </c>
      <c r="K60" t="s">
        <v>53</v>
      </c>
      <c r="L60">
        <v>30</v>
      </c>
      <c r="M60" s="11">
        <v>260</v>
      </c>
      <c r="N60" s="11">
        <v>7800</v>
      </c>
      <c r="O60" s="12" t="str">
        <f t="shared" si="1"/>
        <v>YES</v>
      </c>
    </row>
    <row r="61" spans="1:15">
      <c r="A61">
        <v>57</v>
      </c>
      <c r="B61" s="10">
        <v>43966</v>
      </c>
      <c r="C61" s="12" t="s">
        <v>61</v>
      </c>
      <c r="D61" s="15" t="s">
        <v>29</v>
      </c>
      <c r="E61" s="12" t="s">
        <v>30</v>
      </c>
      <c r="F61" s="12" t="str">
        <f>VLOOKUP(H61,'Customer Info'!$A$4:$C$12,2,FALSE)</f>
        <v>Secspace</v>
      </c>
      <c r="G61" t="str">
        <f>VLOOKUP(H61,'Customer Info'!$A$4:$C$12,3,FALSE)</f>
        <v>Rob Nelson</v>
      </c>
      <c r="H61" s="12">
        <v>152</v>
      </c>
      <c r="I61" t="s">
        <v>27</v>
      </c>
      <c r="J61" t="s">
        <v>34</v>
      </c>
      <c r="K61" t="s">
        <v>65</v>
      </c>
      <c r="L61">
        <v>26</v>
      </c>
      <c r="M61" s="11">
        <v>350</v>
      </c>
      <c r="N61" s="11">
        <v>9100</v>
      </c>
      <c r="O61" s="12" t="str">
        <f t="shared" si="1"/>
        <v>YES</v>
      </c>
    </row>
    <row r="62" spans="1:15">
      <c r="A62">
        <v>58</v>
      </c>
      <c r="B62" s="10">
        <v>43968</v>
      </c>
      <c r="C62" s="12" t="s">
        <v>61</v>
      </c>
      <c r="D62" s="15" t="s">
        <v>36</v>
      </c>
      <c r="E62" s="12" t="s">
        <v>17</v>
      </c>
      <c r="F62" s="12" t="str">
        <f>VLOOKUP(H62,'Customer Info'!$A$4:$C$12,2,FALSE)</f>
        <v>Bankia</v>
      </c>
      <c r="G62" t="str">
        <f>VLOOKUP(H62,'Customer Info'!$A$4:$C$12,3,FALSE)</f>
        <v>Lucas Adams</v>
      </c>
      <c r="H62" s="12">
        <v>132</v>
      </c>
      <c r="I62" t="s">
        <v>33</v>
      </c>
      <c r="J62" t="s">
        <v>19</v>
      </c>
      <c r="K62" t="s">
        <v>50</v>
      </c>
      <c r="L62">
        <v>18</v>
      </c>
      <c r="M62" s="11">
        <v>295</v>
      </c>
      <c r="N62" s="11">
        <v>5310</v>
      </c>
      <c r="O62" s="12" t="str">
        <f t="shared" si="1"/>
        <v>NO</v>
      </c>
    </row>
    <row r="63" spans="1:15">
      <c r="A63">
        <v>59</v>
      </c>
      <c r="B63" s="10">
        <v>43970</v>
      </c>
      <c r="C63" s="12" t="s">
        <v>61</v>
      </c>
      <c r="D63" s="15" t="s">
        <v>26</v>
      </c>
      <c r="E63" s="12" t="s">
        <v>22</v>
      </c>
      <c r="F63" s="12" t="str">
        <f>VLOOKUP(H63,'Customer Info'!$A$4:$C$12,2,FALSE)</f>
        <v>Milago</v>
      </c>
      <c r="G63" t="str">
        <f>VLOOKUP(H63,'Customer Info'!$A$4:$C$12,3,FALSE)</f>
        <v>Sam Cooper</v>
      </c>
      <c r="H63" s="12">
        <v>180</v>
      </c>
      <c r="I63" t="s">
        <v>18</v>
      </c>
      <c r="J63" t="s">
        <v>34</v>
      </c>
      <c r="K63" t="s">
        <v>57</v>
      </c>
      <c r="L63">
        <v>22</v>
      </c>
      <c r="M63" s="11">
        <v>235</v>
      </c>
      <c r="N63" s="11">
        <v>5170</v>
      </c>
      <c r="O63" s="12" t="str">
        <f t="shared" si="1"/>
        <v>YES</v>
      </c>
    </row>
    <row r="64" spans="1:15">
      <c r="A64">
        <v>60</v>
      </c>
      <c r="B64" s="10">
        <v>43972</v>
      </c>
      <c r="C64" s="12" t="s">
        <v>61</v>
      </c>
      <c r="D64" s="15" t="s">
        <v>29</v>
      </c>
      <c r="E64" s="12" t="s">
        <v>30</v>
      </c>
      <c r="F64" s="12" t="str">
        <f>VLOOKUP(H64,'Customer Info'!$A$4:$C$12,2,FALSE)</f>
        <v>Affinity</v>
      </c>
      <c r="G64" t="str">
        <f>VLOOKUP(H64,'Customer Info'!$A$4:$C$12,3,FALSE)</f>
        <v>Christina Bell</v>
      </c>
      <c r="H64" s="12">
        <v>144</v>
      </c>
      <c r="I64" t="s">
        <v>27</v>
      </c>
      <c r="J64" t="s">
        <v>19</v>
      </c>
      <c r="K64" t="s">
        <v>28</v>
      </c>
      <c r="L64">
        <v>42</v>
      </c>
      <c r="M64" s="11">
        <v>350</v>
      </c>
      <c r="N64" s="11">
        <v>14700</v>
      </c>
      <c r="O64" s="12" t="str">
        <f t="shared" si="1"/>
        <v>YES</v>
      </c>
    </row>
    <row r="65" spans="1:15">
      <c r="A65">
        <v>61</v>
      </c>
      <c r="B65" s="10">
        <v>43972</v>
      </c>
      <c r="C65" s="12" t="s">
        <v>61</v>
      </c>
      <c r="D65" s="15" t="s">
        <v>46</v>
      </c>
      <c r="E65" s="12" t="s">
        <v>22</v>
      </c>
      <c r="F65" s="12" t="str">
        <f>VLOOKUP(H65,'Customer Info'!$A$4:$C$12,2,FALSE)</f>
        <v>Cruise</v>
      </c>
      <c r="G65" t="str">
        <f>VLOOKUP(H65,'Customer Info'!$A$4:$C$12,3,FALSE)</f>
        <v>Denise Harris</v>
      </c>
      <c r="H65" s="12">
        <v>162</v>
      </c>
      <c r="I65" t="s">
        <v>27</v>
      </c>
      <c r="J65" t="s">
        <v>40</v>
      </c>
      <c r="K65" t="s">
        <v>47</v>
      </c>
      <c r="L65">
        <v>45</v>
      </c>
      <c r="M65" s="11">
        <v>350</v>
      </c>
      <c r="N65" s="11">
        <v>15750</v>
      </c>
      <c r="O65" s="12" t="str">
        <f t="shared" si="1"/>
        <v>YES</v>
      </c>
    </row>
    <row r="66" spans="1:15">
      <c r="A66">
        <v>62</v>
      </c>
      <c r="B66" s="10">
        <v>43975</v>
      </c>
      <c r="C66" s="12" t="s">
        <v>61</v>
      </c>
      <c r="D66" s="15" t="s">
        <v>29</v>
      </c>
      <c r="E66" s="12" t="s">
        <v>30</v>
      </c>
      <c r="F66" s="12" t="str">
        <f>VLOOKUP(H66,'Customer Info'!$A$4:$C$12,2,FALSE)</f>
        <v>Bankia</v>
      </c>
      <c r="G66" t="str">
        <f>VLOOKUP(H66,'Customer Info'!$A$4:$C$12,3,FALSE)</f>
        <v>Lucas Adams</v>
      </c>
      <c r="H66" s="12">
        <v>132</v>
      </c>
      <c r="I66" t="s">
        <v>33</v>
      </c>
      <c r="J66" t="s">
        <v>24</v>
      </c>
      <c r="K66" t="s">
        <v>63</v>
      </c>
      <c r="L66">
        <v>20</v>
      </c>
      <c r="M66" s="11">
        <v>295</v>
      </c>
      <c r="N66" s="11">
        <v>5900</v>
      </c>
      <c r="O66" s="12" t="str">
        <f t="shared" si="1"/>
        <v>YES</v>
      </c>
    </row>
    <row r="67" spans="1:15">
      <c r="A67">
        <v>63</v>
      </c>
      <c r="B67" s="10">
        <v>43977</v>
      </c>
      <c r="C67" s="12" t="s">
        <v>61</v>
      </c>
      <c r="D67" s="15" t="s">
        <v>16</v>
      </c>
      <c r="E67" s="12" t="s">
        <v>17</v>
      </c>
      <c r="F67" s="12" t="str">
        <f>VLOOKUP(H67,'Customer Info'!$A$4:$C$12,2,FALSE)</f>
        <v>Telmark</v>
      </c>
      <c r="G67" t="str">
        <f>VLOOKUP(H67,'Customer Info'!$A$4:$C$12,3,FALSE)</f>
        <v>Emily Flores</v>
      </c>
      <c r="H67" s="12">
        <v>136</v>
      </c>
      <c r="I67" t="s">
        <v>33</v>
      </c>
      <c r="J67" t="s">
        <v>19</v>
      </c>
      <c r="K67" t="s">
        <v>50</v>
      </c>
      <c r="L67">
        <v>22</v>
      </c>
      <c r="M67" s="11">
        <v>295</v>
      </c>
      <c r="N67" s="11">
        <v>6490</v>
      </c>
      <c r="O67" s="12" t="str">
        <f t="shared" si="1"/>
        <v>YES</v>
      </c>
    </row>
    <row r="68" spans="1:15">
      <c r="A68">
        <v>64</v>
      </c>
      <c r="B68" s="10">
        <v>43978</v>
      </c>
      <c r="C68" s="12" t="s">
        <v>61</v>
      </c>
      <c r="D68" s="15" t="s">
        <v>38</v>
      </c>
      <c r="E68" s="12" t="s">
        <v>30</v>
      </c>
      <c r="F68" s="12" t="str">
        <f>VLOOKUP(H68,'Customer Info'!$A$4:$C$12,2,FALSE)</f>
        <v>MarkPlus</v>
      </c>
      <c r="G68" t="str">
        <f>VLOOKUP(H68,'Customer Info'!$A$4:$C$12,3,FALSE)</f>
        <v>Matt Reed</v>
      </c>
      <c r="H68" s="12">
        <v>157</v>
      </c>
      <c r="I68" t="s">
        <v>48</v>
      </c>
      <c r="J68" t="s">
        <v>40</v>
      </c>
      <c r="K68" t="s">
        <v>56</v>
      </c>
      <c r="L68">
        <v>15</v>
      </c>
      <c r="M68" s="11">
        <v>220</v>
      </c>
      <c r="N68" s="11">
        <v>3300</v>
      </c>
      <c r="O68" s="12" t="str">
        <f t="shared" si="1"/>
        <v>NO</v>
      </c>
    </row>
    <row r="69" spans="1:15">
      <c r="A69">
        <v>65</v>
      </c>
      <c r="B69" s="10">
        <v>43979</v>
      </c>
      <c r="C69" s="12" t="s">
        <v>61</v>
      </c>
      <c r="D69" s="15" t="s">
        <v>36</v>
      </c>
      <c r="E69" s="12" t="s">
        <v>17</v>
      </c>
      <c r="F69" s="12" t="str">
        <f>VLOOKUP(H69,'Customer Info'!$A$4:$C$12,2,FALSE)</f>
        <v>Bankia</v>
      </c>
      <c r="G69" t="str">
        <f>VLOOKUP(H69,'Customer Info'!$A$4:$C$12,3,FALSE)</f>
        <v>Lucas Adams</v>
      </c>
      <c r="H69" s="12">
        <v>132</v>
      </c>
      <c r="I69" t="s">
        <v>18</v>
      </c>
      <c r="J69" t="s">
        <v>31</v>
      </c>
      <c r="K69" t="s">
        <v>32</v>
      </c>
      <c r="L69">
        <v>35</v>
      </c>
      <c r="M69" s="11">
        <v>235</v>
      </c>
      <c r="N69" s="11">
        <v>8225</v>
      </c>
      <c r="O69" s="12" t="str">
        <f t="shared" si="1"/>
        <v>YES</v>
      </c>
    </row>
    <row r="70" spans="1:15">
      <c r="A70">
        <v>66</v>
      </c>
      <c r="B70" s="10">
        <v>43984</v>
      </c>
      <c r="C70" s="12" t="s">
        <v>66</v>
      </c>
      <c r="D70" s="15" t="s">
        <v>38</v>
      </c>
      <c r="E70" s="12" t="s">
        <v>30</v>
      </c>
      <c r="F70" s="12" t="str">
        <f>VLOOKUP(H70,'Customer Info'!$A$4:$C$12,2,FALSE)</f>
        <v>Vento</v>
      </c>
      <c r="G70" t="str">
        <f>VLOOKUP(H70,'Customer Info'!$A$4:$C$12,3,FALSE)</f>
        <v>Amanda Wood</v>
      </c>
      <c r="H70" s="12">
        <v>178</v>
      </c>
      <c r="I70" t="s">
        <v>39</v>
      </c>
      <c r="J70" t="s">
        <v>34</v>
      </c>
      <c r="K70" t="s">
        <v>45</v>
      </c>
      <c r="L70">
        <v>33</v>
      </c>
      <c r="M70" s="11">
        <v>375</v>
      </c>
      <c r="N70" s="11">
        <v>12375</v>
      </c>
      <c r="O70" s="12" t="str">
        <f t="shared" si="1"/>
        <v>YES</v>
      </c>
    </row>
    <row r="71" spans="1:15">
      <c r="A71">
        <v>67</v>
      </c>
      <c r="B71" s="10">
        <v>43987</v>
      </c>
      <c r="C71" s="12" t="s">
        <v>66</v>
      </c>
      <c r="D71" s="15" t="s">
        <v>29</v>
      </c>
      <c r="E71" s="12" t="s">
        <v>30</v>
      </c>
      <c r="F71" s="12" t="str">
        <f>VLOOKUP(H71,'Customer Info'!$A$4:$C$12,2,FALSE)</f>
        <v>Affinity</v>
      </c>
      <c r="G71" t="str">
        <f>VLOOKUP(H71,'Customer Info'!$A$4:$C$12,3,FALSE)</f>
        <v>Christina Bell</v>
      </c>
      <c r="H71" s="12">
        <v>144</v>
      </c>
      <c r="I71" t="s">
        <v>23</v>
      </c>
      <c r="J71" t="s">
        <v>19</v>
      </c>
      <c r="K71" t="s">
        <v>53</v>
      </c>
      <c r="L71">
        <v>22</v>
      </c>
      <c r="M71" s="11">
        <v>260</v>
      </c>
      <c r="N71" s="11">
        <v>5720</v>
      </c>
      <c r="O71" s="12" t="str">
        <f t="shared" si="1"/>
        <v>YES</v>
      </c>
    </row>
    <row r="72" spans="1:15">
      <c r="A72">
        <v>68</v>
      </c>
      <c r="B72" s="10">
        <v>43987</v>
      </c>
      <c r="C72" s="12" t="s">
        <v>66</v>
      </c>
      <c r="D72" s="15" t="s">
        <v>38</v>
      </c>
      <c r="E72" s="12" t="s">
        <v>30</v>
      </c>
      <c r="F72" s="12" t="str">
        <f>VLOOKUP(H72,'Customer Info'!$A$4:$C$12,2,FALSE)</f>
        <v>Telmark</v>
      </c>
      <c r="G72" t="str">
        <f>VLOOKUP(H72,'Customer Info'!$A$4:$C$12,3,FALSE)</f>
        <v>Emily Flores</v>
      </c>
      <c r="H72" s="12">
        <v>136</v>
      </c>
      <c r="I72" t="s">
        <v>23</v>
      </c>
      <c r="J72" t="s">
        <v>34</v>
      </c>
      <c r="K72" t="s">
        <v>60</v>
      </c>
      <c r="L72">
        <v>26</v>
      </c>
      <c r="M72" s="11">
        <v>260</v>
      </c>
      <c r="N72" s="11">
        <v>6760</v>
      </c>
      <c r="O72" s="12" t="str">
        <f t="shared" si="1"/>
        <v>YES</v>
      </c>
    </row>
    <row r="73" spans="1:15">
      <c r="A73">
        <v>69</v>
      </c>
      <c r="B73" s="10">
        <v>43990</v>
      </c>
      <c r="C73" s="12" t="s">
        <v>66</v>
      </c>
      <c r="D73" s="15" t="s">
        <v>16</v>
      </c>
      <c r="E73" s="12" t="s">
        <v>17</v>
      </c>
      <c r="F73" s="12" t="str">
        <f>VLOOKUP(H73,'Customer Info'!$A$4:$C$12,2,FALSE)</f>
        <v>Bankia</v>
      </c>
      <c r="G73" t="str">
        <f>VLOOKUP(H73,'Customer Info'!$A$4:$C$12,3,FALSE)</f>
        <v>Lucas Adams</v>
      </c>
      <c r="H73" s="12">
        <v>132</v>
      </c>
      <c r="I73" t="s">
        <v>48</v>
      </c>
      <c r="J73" t="s">
        <v>24</v>
      </c>
      <c r="K73" t="s">
        <v>49</v>
      </c>
      <c r="L73">
        <v>16</v>
      </c>
      <c r="M73" s="11">
        <v>220</v>
      </c>
      <c r="N73" s="11">
        <v>3520</v>
      </c>
      <c r="O73" s="12" t="str">
        <f t="shared" si="1"/>
        <v>NO</v>
      </c>
    </row>
    <row r="74" spans="1:15">
      <c r="A74">
        <v>70</v>
      </c>
      <c r="B74" s="10">
        <v>43991</v>
      </c>
      <c r="C74" s="12" t="s">
        <v>66</v>
      </c>
      <c r="D74" s="15" t="s">
        <v>46</v>
      </c>
      <c r="E74" s="12" t="s">
        <v>22</v>
      </c>
      <c r="F74" s="12" t="str">
        <f>VLOOKUP(H74,'Customer Info'!$A$4:$C$12,2,FALSE)</f>
        <v>Vento</v>
      </c>
      <c r="G74" t="str">
        <f>VLOOKUP(H74,'Customer Info'!$A$4:$C$12,3,FALSE)</f>
        <v>Amanda Wood</v>
      </c>
      <c r="H74" s="12">
        <v>178</v>
      </c>
      <c r="I74" t="s">
        <v>33</v>
      </c>
      <c r="J74" t="s">
        <v>19</v>
      </c>
      <c r="K74" t="s">
        <v>50</v>
      </c>
      <c r="L74">
        <v>10</v>
      </c>
      <c r="M74" s="11">
        <v>295</v>
      </c>
      <c r="N74" s="11">
        <v>2950</v>
      </c>
      <c r="O74" s="12" t="str">
        <f t="shared" si="1"/>
        <v>NO</v>
      </c>
    </row>
    <row r="75" spans="1:15">
      <c r="A75">
        <v>71</v>
      </c>
      <c r="B75" s="10">
        <v>43991</v>
      </c>
      <c r="C75" s="12" t="s">
        <v>66</v>
      </c>
      <c r="D75" s="15" t="s">
        <v>26</v>
      </c>
      <c r="E75" s="12" t="s">
        <v>22</v>
      </c>
      <c r="F75" s="12" t="str">
        <f>VLOOKUP(H75,'Customer Info'!$A$4:$C$12,2,FALSE)</f>
        <v>Cruise</v>
      </c>
      <c r="G75" t="str">
        <f>VLOOKUP(H75,'Customer Info'!$A$4:$C$12,3,FALSE)</f>
        <v>Denise Harris</v>
      </c>
      <c r="H75" s="12">
        <v>162</v>
      </c>
      <c r="I75" t="s">
        <v>23</v>
      </c>
      <c r="J75" t="s">
        <v>19</v>
      </c>
      <c r="K75" t="s">
        <v>53</v>
      </c>
      <c r="L75">
        <v>40</v>
      </c>
      <c r="M75" s="11">
        <v>260</v>
      </c>
      <c r="N75" s="11">
        <v>10400</v>
      </c>
      <c r="O75" s="12" t="str">
        <f t="shared" si="1"/>
        <v>YES</v>
      </c>
    </row>
    <row r="76" spans="1:15">
      <c r="A76">
        <v>72</v>
      </c>
      <c r="B76" s="10">
        <v>43994</v>
      </c>
      <c r="C76" s="12" t="s">
        <v>66</v>
      </c>
      <c r="D76" s="15" t="s">
        <v>21</v>
      </c>
      <c r="E76" s="12" t="s">
        <v>22</v>
      </c>
      <c r="F76" s="12" t="str">
        <f>VLOOKUP(H76,'Customer Info'!$A$4:$C$12,2,FALSE)</f>
        <v>MarkPlus</v>
      </c>
      <c r="G76" t="str">
        <f>VLOOKUP(H76,'Customer Info'!$A$4:$C$12,3,FALSE)</f>
        <v>Matt Reed</v>
      </c>
      <c r="H76" s="12">
        <v>157</v>
      </c>
      <c r="I76" t="s">
        <v>18</v>
      </c>
      <c r="J76" t="s">
        <v>31</v>
      </c>
      <c r="K76" t="s">
        <v>32</v>
      </c>
      <c r="L76">
        <v>15</v>
      </c>
      <c r="M76" s="11">
        <v>235</v>
      </c>
      <c r="N76" s="11">
        <v>3525</v>
      </c>
      <c r="O76" s="12" t="str">
        <f t="shared" si="1"/>
        <v>NO</v>
      </c>
    </row>
    <row r="77" spans="1:15">
      <c r="A77">
        <v>73</v>
      </c>
      <c r="B77" s="10">
        <v>43996</v>
      </c>
      <c r="C77" s="12" t="s">
        <v>66</v>
      </c>
      <c r="D77" s="15" t="s">
        <v>36</v>
      </c>
      <c r="E77" s="12" t="s">
        <v>17</v>
      </c>
      <c r="F77" s="12" t="str">
        <f>VLOOKUP(H77,'Customer Info'!$A$4:$C$12,2,FALSE)</f>
        <v>Bankia</v>
      </c>
      <c r="G77" t="str">
        <f>VLOOKUP(H77,'Customer Info'!$A$4:$C$12,3,FALSE)</f>
        <v>Lucas Adams</v>
      </c>
      <c r="H77" s="12">
        <v>132</v>
      </c>
      <c r="I77" t="s">
        <v>39</v>
      </c>
      <c r="J77" t="s">
        <v>34</v>
      </c>
      <c r="K77" t="s">
        <v>45</v>
      </c>
      <c r="L77">
        <v>25</v>
      </c>
      <c r="M77" s="11">
        <v>375</v>
      </c>
      <c r="N77" s="11">
        <v>9375</v>
      </c>
      <c r="O77" s="12" t="str">
        <f t="shared" si="1"/>
        <v>YES</v>
      </c>
    </row>
    <row r="78" spans="1:15">
      <c r="A78">
        <v>74</v>
      </c>
      <c r="B78" s="10">
        <v>167</v>
      </c>
      <c r="C78" s="12" t="s">
        <v>66</v>
      </c>
      <c r="D78" s="15" t="s">
        <v>16</v>
      </c>
      <c r="E78" s="12" t="s">
        <v>17</v>
      </c>
      <c r="F78" s="12" t="str">
        <f>VLOOKUP(H78,'Customer Info'!$A$4:$C$12,2,FALSE)</f>
        <v>Affinity</v>
      </c>
      <c r="G78" t="str">
        <f>VLOOKUP(H78,'Customer Info'!$A$4:$C$12,3,FALSE)</f>
        <v>Christina Bell</v>
      </c>
      <c r="H78" s="12">
        <v>144</v>
      </c>
      <c r="I78" t="s">
        <v>33</v>
      </c>
      <c r="J78" t="s">
        <v>34</v>
      </c>
      <c r="K78" t="s">
        <v>35</v>
      </c>
      <c r="L78">
        <v>20</v>
      </c>
      <c r="M78" s="11">
        <v>295</v>
      </c>
      <c r="N78" s="11">
        <v>5900</v>
      </c>
      <c r="O78" s="12" t="str">
        <f t="shared" si="1"/>
        <v>YES</v>
      </c>
    </row>
    <row r="79" spans="1:15">
      <c r="A79">
        <v>75</v>
      </c>
      <c r="B79" s="10">
        <v>44000</v>
      </c>
      <c r="C79" s="12" t="s">
        <v>66</v>
      </c>
      <c r="D79" s="15" t="s">
        <v>38</v>
      </c>
      <c r="E79" s="12" t="s">
        <v>30</v>
      </c>
      <c r="F79" s="12" t="str">
        <f>VLOOKUP(H79,'Customer Info'!$A$4:$C$12,2,FALSE)</f>
        <v>Port Royale</v>
      </c>
      <c r="G79" t="str">
        <f>VLOOKUP(H79,'Customer Info'!$A$4:$C$12,3,FALSE)</f>
        <v>Dan Hill</v>
      </c>
      <c r="H79" s="12">
        <v>166</v>
      </c>
      <c r="I79" t="s">
        <v>23</v>
      </c>
      <c r="J79" t="s">
        <v>24</v>
      </c>
      <c r="K79" t="s">
        <v>25</v>
      </c>
      <c r="L79">
        <v>35</v>
      </c>
      <c r="M79" s="11">
        <v>260</v>
      </c>
      <c r="N79" s="11">
        <v>9100</v>
      </c>
      <c r="O79" s="12" t="str">
        <f t="shared" si="1"/>
        <v>YES</v>
      </c>
    </row>
    <row r="80" spans="1:15">
      <c r="A80">
        <v>76</v>
      </c>
      <c r="B80" s="10">
        <v>44005</v>
      </c>
      <c r="C80" s="12" t="s">
        <v>66</v>
      </c>
      <c r="D80" s="15" t="s">
        <v>29</v>
      </c>
      <c r="E80" s="12" t="s">
        <v>30</v>
      </c>
      <c r="F80" s="12" t="str">
        <f>VLOOKUP(H80,'Customer Info'!$A$4:$C$12,2,FALSE)</f>
        <v>Vento</v>
      </c>
      <c r="G80" t="str">
        <f>VLOOKUP(H80,'Customer Info'!$A$4:$C$12,3,FALSE)</f>
        <v>Amanda Wood</v>
      </c>
      <c r="H80" s="12">
        <v>178</v>
      </c>
      <c r="I80" t="s">
        <v>27</v>
      </c>
      <c r="J80" t="s">
        <v>19</v>
      </c>
      <c r="K80" t="s">
        <v>28</v>
      </c>
      <c r="L80">
        <v>22</v>
      </c>
      <c r="M80" s="11">
        <v>350</v>
      </c>
      <c r="N80" s="11">
        <v>7700</v>
      </c>
      <c r="O80" s="12" t="str">
        <f t="shared" si="1"/>
        <v>YES</v>
      </c>
    </row>
    <row r="81" spans="1:15">
      <c r="A81">
        <v>77</v>
      </c>
      <c r="B81" s="10">
        <v>44006</v>
      </c>
      <c r="C81" s="12" t="s">
        <v>66</v>
      </c>
      <c r="D81" s="15" t="s">
        <v>21</v>
      </c>
      <c r="E81" s="12" t="s">
        <v>22</v>
      </c>
      <c r="F81" s="12" t="str">
        <f>VLOOKUP(H81,'Customer Info'!$A$4:$C$12,2,FALSE)</f>
        <v>Port Royale</v>
      </c>
      <c r="G81" t="str">
        <f>VLOOKUP(H81,'Customer Info'!$A$4:$C$12,3,FALSE)</f>
        <v>Dan Hill</v>
      </c>
      <c r="H81" s="12">
        <v>166</v>
      </c>
      <c r="I81" t="s">
        <v>48</v>
      </c>
      <c r="J81" t="s">
        <v>40</v>
      </c>
      <c r="K81" t="s">
        <v>56</v>
      </c>
      <c r="L81">
        <v>16</v>
      </c>
      <c r="M81" s="11">
        <v>220</v>
      </c>
      <c r="N81" s="11">
        <v>3520</v>
      </c>
      <c r="O81" s="12" t="str">
        <f t="shared" si="1"/>
        <v>NO</v>
      </c>
    </row>
    <row r="82" spans="1:15">
      <c r="A82">
        <v>78</v>
      </c>
      <c r="B82" s="10">
        <v>44009</v>
      </c>
      <c r="C82" s="12" t="s">
        <v>66</v>
      </c>
      <c r="D82" s="15" t="s">
        <v>26</v>
      </c>
      <c r="E82" s="12" t="s">
        <v>22</v>
      </c>
      <c r="F82" s="12" t="str">
        <f>VLOOKUP(H82,'Customer Info'!$A$4:$C$12,2,FALSE)</f>
        <v>Cruise</v>
      </c>
      <c r="G82" t="str">
        <f>VLOOKUP(H82,'Customer Info'!$A$4:$C$12,3,FALSE)</f>
        <v>Denise Harris</v>
      </c>
      <c r="H82" s="12">
        <v>162</v>
      </c>
      <c r="I82" t="s">
        <v>33</v>
      </c>
      <c r="J82" t="s">
        <v>19</v>
      </c>
      <c r="K82" t="s">
        <v>50</v>
      </c>
      <c r="L82">
        <v>50</v>
      </c>
      <c r="M82" s="11">
        <v>295</v>
      </c>
      <c r="N82" s="11">
        <v>14750</v>
      </c>
      <c r="O82" s="12" t="str">
        <f t="shared" si="1"/>
        <v>YES</v>
      </c>
    </row>
    <row r="83" spans="1:15">
      <c r="A83">
        <v>79</v>
      </c>
      <c r="B83" s="10">
        <v>44011</v>
      </c>
      <c r="C83" s="12" t="s">
        <v>66</v>
      </c>
      <c r="D83" s="15" t="s">
        <v>36</v>
      </c>
      <c r="E83" s="12" t="s">
        <v>17</v>
      </c>
      <c r="F83" s="12" t="str">
        <f>VLOOKUP(H83,'Customer Info'!$A$4:$C$12,2,FALSE)</f>
        <v>Vento</v>
      </c>
      <c r="G83" t="str">
        <f>VLOOKUP(H83,'Customer Info'!$A$4:$C$12,3,FALSE)</f>
        <v>Amanda Wood</v>
      </c>
      <c r="H83" s="12">
        <v>178</v>
      </c>
      <c r="I83" t="s">
        <v>39</v>
      </c>
      <c r="J83" t="s">
        <v>34</v>
      </c>
      <c r="K83" t="s">
        <v>45</v>
      </c>
      <c r="L83">
        <v>32</v>
      </c>
      <c r="M83" s="11">
        <v>375</v>
      </c>
      <c r="N83" s="11">
        <v>12000</v>
      </c>
      <c r="O83" s="12" t="str">
        <f t="shared" si="1"/>
        <v>YES</v>
      </c>
    </row>
    <row r="84" spans="1:15">
      <c r="A84">
        <v>80</v>
      </c>
      <c r="B84" s="10">
        <v>44011</v>
      </c>
      <c r="C84" s="12" t="s">
        <v>66</v>
      </c>
      <c r="D84" s="15" t="s">
        <v>21</v>
      </c>
      <c r="E84" s="12" t="s">
        <v>22</v>
      </c>
      <c r="F84" s="12" t="str">
        <f>VLOOKUP(H84,'Customer Info'!$A$4:$C$12,2,FALSE)</f>
        <v>Telmark</v>
      </c>
      <c r="G84" t="str">
        <f>VLOOKUP(H84,'Customer Info'!$A$4:$C$12,3,FALSE)</f>
        <v>Emily Flores</v>
      </c>
      <c r="H84" s="12">
        <v>136</v>
      </c>
      <c r="I84" t="s">
        <v>18</v>
      </c>
      <c r="J84" t="s">
        <v>40</v>
      </c>
      <c r="K84" t="s">
        <v>54</v>
      </c>
      <c r="L84">
        <v>14</v>
      </c>
      <c r="M84" s="11">
        <v>235</v>
      </c>
      <c r="N84" s="11">
        <v>3290</v>
      </c>
      <c r="O84" s="12" t="str">
        <f t="shared" si="1"/>
        <v>NO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topLeftCell="B2" workbookViewId="0">
      <selection activeCell="M10" sqref="M10"/>
    </sheetView>
  </sheetViews>
  <sheetFormatPr defaultColWidth="9" defaultRowHeight="15" outlineLevelCol="3"/>
  <cols>
    <col min="1" max="1" width="16.1428571428571"/>
    <col min="2" max="3" width="11.2857142857143"/>
    <col min="4" max="4" width="11.8571428571429"/>
    <col min="5" max="5" width="13.5047619047619" customWidth="1"/>
    <col min="6" max="6" width="15.6285714285714" customWidth="1"/>
    <col min="7" max="7" width="18" customWidth="1"/>
  </cols>
  <sheetData>
    <row r="3" spans="1:2">
      <c r="A3" t="s">
        <v>67</v>
      </c>
      <c r="B3" t="s">
        <v>14</v>
      </c>
    </row>
    <row r="4" spans="1:4">
      <c r="A4" t="s">
        <v>8</v>
      </c>
      <c r="B4" t="s">
        <v>68</v>
      </c>
      <c r="C4" t="s">
        <v>69</v>
      </c>
      <c r="D4" t="s">
        <v>70</v>
      </c>
    </row>
    <row r="5" spans="1:4">
      <c r="A5" t="s">
        <v>48</v>
      </c>
      <c r="B5">
        <v>67</v>
      </c>
      <c r="C5">
        <v>171</v>
      </c>
      <c r="D5">
        <v>238</v>
      </c>
    </row>
    <row r="6" spans="1:4">
      <c r="A6" t="s">
        <v>39</v>
      </c>
      <c r="B6">
        <v>58</v>
      </c>
      <c r="C6">
        <v>205</v>
      </c>
      <c r="D6">
        <v>263</v>
      </c>
    </row>
    <row r="7" spans="1:4">
      <c r="A7" t="s">
        <v>27</v>
      </c>
      <c r="B7">
        <v>54</v>
      </c>
      <c r="C7">
        <v>321</v>
      </c>
      <c r="D7">
        <v>375</v>
      </c>
    </row>
    <row r="8" spans="1:4">
      <c r="A8" t="s">
        <v>18</v>
      </c>
      <c r="B8">
        <v>70</v>
      </c>
      <c r="C8">
        <v>315</v>
      </c>
      <c r="D8">
        <v>385</v>
      </c>
    </row>
    <row r="9" spans="1:4">
      <c r="A9" t="s">
        <v>23</v>
      </c>
      <c r="B9">
        <v>31</v>
      </c>
      <c r="C9">
        <v>385</v>
      </c>
      <c r="D9">
        <v>416</v>
      </c>
    </row>
    <row r="10" spans="1:4">
      <c r="A10" t="s">
        <v>33</v>
      </c>
      <c r="B10">
        <v>103</v>
      </c>
      <c r="C10">
        <v>253</v>
      </c>
      <c r="D10">
        <v>356</v>
      </c>
    </row>
    <row r="11" spans="1:4">
      <c r="A11" t="s">
        <v>70</v>
      </c>
      <c r="B11">
        <v>383</v>
      </c>
      <c r="C11">
        <v>1650</v>
      </c>
      <c r="D11">
        <v>2033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16" workbookViewId="0">
      <selection activeCell="C7" sqref="C7"/>
    </sheetView>
  </sheetViews>
  <sheetFormatPr defaultColWidth="9" defaultRowHeight="15" outlineLevelCol="7"/>
  <cols>
    <col min="1" max="1" width="16.1428571428571"/>
    <col min="2" max="7" width="9.28571428571429"/>
    <col min="8" max="8" width="11.8571428571429"/>
    <col min="9" max="9" width="13.5047619047619" customWidth="1"/>
    <col min="10" max="10" width="15.3714285714286" customWidth="1"/>
    <col min="11" max="11" width="13.5047619047619" customWidth="1"/>
    <col min="12" max="12" width="15.3714285714286" customWidth="1"/>
    <col min="13" max="13" width="13.5047619047619" customWidth="1"/>
    <col min="14" max="14" width="19.8761904761905" customWidth="1"/>
    <col min="15" max="15" width="18" customWidth="1"/>
  </cols>
  <sheetData>
    <row r="1" spans="1:2">
      <c r="A1" t="s">
        <v>67</v>
      </c>
      <c r="B1" t="s">
        <v>14</v>
      </c>
    </row>
    <row r="2" spans="1:4">
      <c r="A2" t="s">
        <v>5</v>
      </c>
      <c r="B2" t="s">
        <v>68</v>
      </c>
      <c r="C2" t="s">
        <v>69</v>
      </c>
      <c r="D2" t="s">
        <v>70</v>
      </c>
    </row>
    <row r="3" spans="1:4">
      <c r="A3" t="s">
        <v>71</v>
      </c>
      <c r="B3">
        <v>40</v>
      </c>
      <c r="C3">
        <v>168</v>
      </c>
      <c r="D3">
        <v>208</v>
      </c>
    </row>
    <row r="4" spans="1:4">
      <c r="A4" t="s">
        <v>72</v>
      </c>
      <c r="B4">
        <v>93</v>
      </c>
      <c r="C4">
        <v>303</v>
      </c>
      <c r="D4">
        <v>396</v>
      </c>
    </row>
    <row r="5" spans="1:4">
      <c r="A5" t="s">
        <v>73</v>
      </c>
      <c r="B5">
        <v>37</v>
      </c>
      <c r="C5">
        <v>258</v>
      </c>
      <c r="D5">
        <v>295</v>
      </c>
    </row>
    <row r="6" spans="1:4">
      <c r="A6" t="s">
        <v>74</v>
      </c>
      <c r="B6">
        <v>59</v>
      </c>
      <c r="C6">
        <v>65</v>
      </c>
      <c r="D6">
        <v>124</v>
      </c>
    </row>
    <row r="7" spans="1:4">
      <c r="A7" t="s">
        <v>75</v>
      </c>
      <c r="B7">
        <v>10</v>
      </c>
      <c r="C7">
        <v>271</v>
      </c>
      <c r="D7">
        <v>281</v>
      </c>
    </row>
    <row r="8" spans="1:4">
      <c r="A8" t="s">
        <v>76</v>
      </c>
      <c r="B8">
        <v>26</v>
      </c>
      <c r="C8">
        <v>165</v>
      </c>
      <c r="D8">
        <v>191</v>
      </c>
    </row>
    <row r="9" spans="1:4">
      <c r="A9" t="s">
        <v>77</v>
      </c>
      <c r="B9">
        <v>8</v>
      </c>
      <c r="C9">
        <v>139</v>
      </c>
      <c r="D9">
        <v>147</v>
      </c>
    </row>
    <row r="10" spans="1:4">
      <c r="A10" t="s">
        <v>78</v>
      </c>
      <c r="B10">
        <v>85</v>
      </c>
      <c r="C10">
        <v>154</v>
      </c>
      <c r="D10">
        <v>239</v>
      </c>
    </row>
    <row r="11" spans="1:4">
      <c r="A11" t="s">
        <v>79</v>
      </c>
      <c r="B11">
        <v>25</v>
      </c>
      <c r="C11">
        <v>127</v>
      </c>
      <c r="D11">
        <v>152</v>
      </c>
    </row>
    <row r="12" spans="1:4">
      <c r="A12" t="s">
        <v>70</v>
      </c>
      <c r="B12">
        <v>383</v>
      </c>
      <c r="C12">
        <v>1650</v>
      </c>
      <c r="D12">
        <v>2033</v>
      </c>
    </row>
    <row r="24" spans="1:2">
      <c r="A24" t="s">
        <v>67</v>
      </c>
      <c r="B24" t="s">
        <v>8</v>
      </c>
    </row>
    <row r="25" spans="1:8">
      <c r="A25" t="s">
        <v>5</v>
      </c>
      <c r="B25" t="s">
        <v>48</v>
      </c>
      <c r="C25" t="s">
        <v>39</v>
      </c>
      <c r="D25" t="s">
        <v>27</v>
      </c>
      <c r="E25" t="s">
        <v>18</v>
      </c>
      <c r="F25" t="s">
        <v>23</v>
      </c>
      <c r="G25" t="s">
        <v>33</v>
      </c>
      <c r="H25" t="s">
        <v>70</v>
      </c>
    </row>
    <row r="26" spans="1:8">
      <c r="A26" t="s">
        <v>71</v>
      </c>
      <c r="B26">
        <v>32</v>
      </c>
      <c r="D26">
        <v>52</v>
      </c>
      <c r="E26">
        <v>30</v>
      </c>
      <c r="F26">
        <v>59</v>
      </c>
      <c r="G26">
        <v>35</v>
      </c>
      <c r="H26">
        <v>208</v>
      </c>
    </row>
    <row r="27" spans="1:8">
      <c r="A27" t="s">
        <v>72</v>
      </c>
      <c r="B27">
        <v>16</v>
      </c>
      <c r="C27">
        <v>80</v>
      </c>
      <c r="D27">
        <v>40</v>
      </c>
      <c r="E27">
        <v>107</v>
      </c>
      <c r="F27">
        <v>85</v>
      </c>
      <c r="G27">
        <v>68</v>
      </c>
      <c r="H27">
        <v>396</v>
      </c>
    </row>
    <row r="28" spans="1:8">
      <c r="A28" t="s">
        <v>73</v>
      </c>
      <c r="B28">
        <v>10</v>
      </c>
      <c r="D28">
        <v>45</v>
      </c>
      <c r="E28">
        <v>50</v>
      </c>
      <c r="F28">
        <v>125</v>
      </c>
      <c r="G28">
        <v>65</v>
      </c>
      <c r="H28">
        <v>295</v>
      </c>
    </row>
    <row r="29" spans="1:8">
      <c r="A29" t="s">
        <v>74</v>
      </c>
      <c r="B29">
        <v>15</v>
      </c>
      <c r="C29">
        <v>15</v>
      </c>
      <c r="D29">
        <v>33</v>
      </c>
      <c r="E29">
        <v>29</v>
      </c>
      <c r="G29">
        <v>32</v>
      </c>
      <c r="H29">
        <v>124</v>
      </c>
    </row>
    <row r="30" spans="1:8">
      <c r="A30" t="s">
        <v>75</v>
      </c>
      <c r="B30">
        <v>66</v>
      </c>
      <c r="C30">
        <v>10</v>
      </c>
      <c r="D30">
        <v>54</v>
      </c>
      <c r="E30">
        <v>44</v>
      </c>
      <c r="F30">
        <v>30</v>
      </c>
      <c r="G30">
        <v>77</v>
      </c>
      <c r="H30">
        <v>281</v>
      </c>
    </row>
    <row r="31" spans="1:8">
      <c r="A31" t="s">
        <v>76</v>
      </c>
      <c r="B31">
        <v>26</v>
      </c>
      <c r="D31">
        <v>53</v>
      </c>
      <c r="E31">
        <v>45</v>
      </c>
      <c r="F31">
        <v>35</v>
      </c>
      <c r="G31">
        <v>32</v>
      </c>
      <c r="H31">
        <v>191</v>
      </c>
    </row>
    <row r="32" spans="1:8">
      <c r="A32" t="s">
        <v>77</v>
      </c>
      <c r="B32">
        <v>73</v>
      </c>
      <c r="C32">
        <v>8</v>
      </c>
      <c r="D32">
        <v>26</v>
      </c>
      <c r="E32">
        <v>40</v>
      </c>
      <c r="H32">
        <v>147</v>
      </c>
    </row>
    <row r="33" spans="1:8">
      <c r="A33" t="s">
        <v>78</v>
      </c>
      <c r="C33">
        <v>65</v>
      </c>
      <c r="D33">
        <v>30</v>
      </c>
      <c r="E33">
        <v>40</v>
      </c>
      <c r="F33">
        <v>82</v>
      </c>
      <c r="G33">
        <v>22</v>
      </c>
      <c r="H33">
        <v>239</v>
      </c>
    </row>
    <row r="34" spans="1:8">
      <c r="A34" t="s">
        <v>79</v>
      </c>
      <c r="C34">
        <v>85</v>
      </c>
      <c r="D34">
        <v>42</v>
      </c>
      <c r="G34">
        <v>25</v>
      </c>
      <c r="H34">
        <v>152</v>
      </c>
    </row>
    <row r="35" spans="1:8">
      <c r="A35" t="s">
        <v>70</v>
      </c>
      <c r="B35">
        <v>238</v>
      </c>
      <c r="C35">
        <v>263</v>
      </c>
      <c r="D35">
        <v>375</v>
      </c>
      <c r="E35">
        <v>385</v>
      </c>
      <c r="F35">
        <v>416</v>
      </c>
      <c r="G35">
        <v>356</v>
      </c>
      <c r="H35">
        <v>2033</v>
      </c>
    </row>
  </sheetData>
  <pageMargins left="0.7" right="0.7" top="0.75" bottom="0.75" header="0.3" footer="0.3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25" sqref="C25"/>
    </sheetView>
  </sheetViews>
  <sheetFormatPr defaultColWidth="11" defaultRowHeight="15" outlineLevelCol="2"/>
  <cols>
    <col min="1" max="1" width="18.8761904761905" customWidth="1"/>
    <col min="2" max="2" width="13.1238095238095" customWidth="1"/>
    <col min="3" max="3" width="13" customWidth="1"/>
  </cols>
  <sheetData>
    <row r="1" ht="21" spans="1:3">
      <c r="A1" s="1" t="s">
        <v>80</v>
      </c>
      <c r="B1" s="2"/>
      <c r="C1" s="2"/>
    </row>
    <row r="2" spans="1:3">
      <c r="A2" s="2"/>
      <c r="B2" s="2"/>
      <c r="C2" s="2"/>
    </row>
    <row r="3" spans="1:3">
      <c r="A3" s="3" t="s">
        <v>7</v>
      </c>
      <c r="B3" s="3" t="s">
        <v>81</v>
      </c>
      <c r="C3" s="3" t="s">
        <v>82</v>
      </c>
    </row>
    <row r="4" spans="1:3">
      <c r="A4" s="4">
        <v>132</v>
      </c>
      <c r="B4" s="4" t="s">
        <v>72</v>
      </c>
      <c r="C4" s="5" t="s">
        <v>83</v>
      </c>
    </row>
    <row r="5" spans="1:3">
      <c r="A5" s="6">
        <v>136</v>
      </c>
      <c r="B5" s="6" t="s">
        <v>78</v>
      </c>
      <c r="C5" s="7" t="s">
        <v>84</v>
      </c>
    </row>
    <row r="6" spans="1:3">
      <c r="A6" s="6">
        <v>144</v>
      </c>
      <c r="B6" s="6" t="s">
        <v>71</v>
      </c>
      <c r="C6" s="7" t="s">
        <v>85</v>
      </c>
    </row>
    <row r="7" spans="1:3">
      <c r="A7" s="6">
        <v>152</v>
      </c>
      <c r="B7" s="6" t="s">
        <v>77</v>
      </c>
      <c r="C7" s="7" t="s">
        <v>86</v>
      </c>
    </row>
    <row r="8" spans="1:3">
      <c r="A8" s="6">
        <v>157</v>
      </c>
      <c r="B8" s="6" t="s">
        <v>74</v>
      </c>
      <c r="C8" s="7" t="s">
        <v>87</v>
      </c>
    </row>
    <row r="9" spans="1:3">
      <c r="A9" s="6">
        <v>162</v>
      </c>
      <c r="B9" s="6" t="s">
        <v>73</v>
      </c>
      <c r="C9" s="7" t="s">
        <v>88</v>
      </c>
    </row>
    <row r="10" spans="1:3">
      <c r="A10" s="6">
        <v>166</v>
      </c>
      <c r="B10" s="6" t="s">
        <v>76</v>
      </c>
      <c r="C10" s="7" t="s">
        <v>89</v>
      </c>
    </row>
    <row r="11" spans="1:3">
      <c r="A11" s="6">
        <v>178</v>
      </c>
      <c r="B11" s="6" t="s">
        <v>79</v>
      </c>
      <c r="C11" s="7" t="s">
        <v>90</v>
      </c>
    </row>
    <row r="12" spans="1:3">
      <c r="A12" s="8">
        <v>180</v>
      </c>
      <c r="B12" s="8" t="s">
        <v>75</v>
      </c>
      <c r="C12" s="9" t="s">
        <v>91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75" zoomScaleNormal="75" topLeftCell="B5" workbookViewId="0">
      <selection activeCell="Y28" sqref="Y28"/>
    </sheetView>
  </sheetViews>
  <sheetFormatPr defaultColWidth="9" defaultRowHeight="15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 Data</vt:lpstr>
      <vt:lpstr>Sheet1</vt:lpstr>
      <vt:lpstr>Pivot Table</vt:lpstr>
      <vt:lpstr>Customer Info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direktor</cp:lastModifiedBy>
  <dcterms:created xsi:type="dcterms:W3CDTF">2021-09-09T16:24:00Z</dcterms:created>
  <dcterms:modified xsi:type="dcterms:W3CDTF">2023-04-27T23:04:30Z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2057-11.2.0.8641</vt:lpwstr>
  </property>
</Properties>
</file>